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430"/>
  <workbookPr/>
  <bookViews>
    <workbookView xWindow="65416" yWindow="65416" windowWidth="29040" windowHeight="15840" firstSheet="14" activeTab="19"/>
  </bookViews>
  <sheets>
    <sheet name="Rekapitulace stavby" sheetId="1" r:id="rId1"/>
    <sheet name="01 - DSO 01.1 – Stavební ..." sheetId="2" r:id="rId2"/>
    <sheet name="02 - DSO 01.2 – Oplocení ..." sheetId="3" r:id="rId3"/>
    <sheet name="02 - SO_02 - Nová síťová ..." sheetId="4" r:id="rId4"/>
    <sheet name="03 - SO_03 - Armaturní ša..." sheetId="5" r:id="rId5"/>
    <sheet name="04 - SO_04 - Armaturní ša..." sheetId="6" r:id="rId6"/>
    <sheet name="05 - SO_05 - VN vedení" sheetId="7" r:id="rId7"/>
    <sheet name="06 - SO_06 - NN přípojka" sheetId="8" r:id="rId8"/>
    <sheet name="07 - SO_07 - Trafostanice" sheetId="9" r:id="rId9"/>
    <sheet name="08 - PS_01 - Strojnětechn..." sheetId="10" r:id="rId10"/>
    <sheet name="01 - PS_02.1 - Strojnětec..." sheetId="11" r:id="rId11"/>
    <sheet name="02 - PS_02.2 - Strojnětec..." sheetId="12" r:id="rId12"/>
    <sheet name="01 - DPS_04.1 - Motorická..." sheetId="13" r:id="rId13"/>
    <sheet name="02 - DPS_04.2 - Stavební ..." sheetId="14" r:id="rId14"/>
    <sheet name="03 - DPS_04.3 - Měření a ..." sheetId="15" r:id="rId15"/>
    <sheet name="04 - DPS_04.4 - ASŘTP ( D..." sheetId="16" r:id="rId16"/>
    <sheet name="05 - DPS_04.5 - ASŘTP ( D..." sheetId="17" r:id="rId17"/>
    <sheet name="06 - DPS_04.6 - Přenosové..." sheetId="18" r:id="rId18"/>
    <sheet name="07 - DPS_04.7 - Jímací so..." sheetId="19" r:id="rId19"/>
    <sheet name="12 - VRN" sheetId="20" r:id="rId20"/>
    <sheet name="Seznam figur" sheetId="21" r:id="rId21"/>
    <sheet name="Pokyny pro vyplnění" sheetId="22" r:id="rId22"/>
  </sheets>
  <definedNames>
    <definedName name="_xlnm._FilterDatabase" localSheetId="12" hidden="1">'01 - DPS_04.1 - Motorická...'!$C$84:$K$143</definedName>
    <definedName name="_xlnm._FilterDatabase" localSheetId="1" hidden="1">'01 - DSO 01.1 – Stavební ...'!$C$109:$K$556</definedName>
    <definedName name="_xlnm._FilterDatabase" localSheetId="10" hidden="1">'01 - PS_02.1 - Strojnětec...'!$C$88:$K$98</definedName>
    <definedName name="_xlnm._FilterDatabase" localSheetId="13" hidden="1">'02 - DPS_04.2 - Stavební ...'!$C$84:$K$119</definedName>
    <definedName name="_xlnm._FilterDatabase" localSheetId="2" hidden="1">'02 - DSO 01.2 – Oplocení ...'!$C$91:$K$171</definedName>
    <definedName name="_xlnm._FilterDatabase" localSheetId="11" hidden="1">'02 - PS_02.2 - Strojnětec...'!$C$88:$K$98</definedName>
    <definedName name="_xlnm._FilterDatabase" localSheetId="3" hidden="1">'02 - SO_02 - Nová síťová ...'!$C$87:$K$325</definedName>
    <definedName name="_xlnm._FilterDatabase" localSheetId="14" hidden="1">'03 - DPS_04.3 - Měření a ...'!$C$84:$K$106</definedName>
    <definedName name="_xlnm._FilterDatabase" localSheetId="4" hidden="1">'03 - SO_03 - Armaturní ša...'!$C$90:$K$224</definedName>
    <definedName name="_xlnm._FilterDatabase" localSheetId="15" hidden="1">'04 - DPS_04.4 - ASŘTP ( D...'!$C$84:$K$107</definedName>
    <definedName name="_xlnm._FilterDatabase" localSheetId="5" hidden="1">'04 - SO_04 - Armaturní ša...'!$C$92:$K$244</definedName>
    <definedName name="_xlnm._FilterDatabase" localSheetId="16" hidden="1">'05 - DPS_04.5 - ASŘTP ( D...'!$C$85:$K$100</definedName>
    <definedName name="_xlnm._FilterDatabase" localSheetId="6" hidden="1">'05 - SO_05 - VN vedení'!$C$88:$K$146</definedName>
    <definedName name="_xlnm._FilterDatabase" localSheetId="17" hidden="1">'06 - DPS_04.6 - Přenosové...'!$C$85:$K$89</definedName>
    <definedName name="_xlnm._FilterDatabase" localSheetId="7" hidden="1">'06 - SO_06 - NN přípojka'!$C$87:$K$139</definedName>
    <definedName name="_xlnm._FilterDatabase" localSheetId="18" hidden="1">'07 - DPS_04.7 - Jímací so...'!$C$84:$K$91</definedName>
    <definedName name="_xlnm._FilterDatabase" localSheetId="8" hidden="1">'07 - SO_07 - Trafostanice'!$C$88:$K$163</definedName>
    <definedName name="_xlnm._FilterDatabase" localSheetId="9" hidden="1">'08 - PS_01 - Strojnětechn...'!$C$83:$K$172</definedName>
    <definedName name="_xlnm._FilterDatabase" localSheetId="19" hidden="1">'12 - VRN'!$C$79:$K$97</definedName>
    <definedName name="_xlnm.Print_Area" localSheetId="12">'01 - DPS_04.1 - Motorická...'!$C$4:$J$41,'01 - DPS_04.1 - Motorická...'!$C$47:$J$64,'01 - DPS_04.1 - Motorická...'!$C$70:$K$143</definedName>
    <definedName name="_xlnm.Print_Area" localSheetId="1">'01 - DSO 01.1 – Stavební ...'!$C$4:$J$41,'01 - DSO 01.1 – Stavební ...'!$C$47:$J$89,'01 - DSO 01.1 – Stavební ...'!$C$95:$K$556</definedName>
    <definedName name="_xlnm.Print_Area" localSheetId="10">'01 - PS_02.1 - Strojnětec...'!$C$4:$J$41,'01 - PS_02.1 - Strojnětec...'!$C$47:$J$68,'01 - PS_02.1 - Strojnětec...'!$C$74:$K$98</definedName>
    <definedName name="_xlnm.Print_Area" localSheetId="13">'02 - DPS_04.2 - Stavební ...'!$C$4:$J$41,'02 - DPS_04.2 - Stavební ...'!$C$47:$J$64,'02 - DPS_04.2 - Stavební ...'!$C$70:$K$119</definedName>
    <definedName name="_xlnm.Print_Area" localSheetId="2">'02 - DSO 01.2 – Oplocení ...'!$C$4:$J$41,'02 - DSO 01.2 – Oplocení ...'!$C$47:$J$71,'02 - DSO 01.2 – Oplocení ...'!$C$77:$K$171</definedName>
    <definedName name="_xlnm.Print_Area" localSheetId="11">'02 - PS_02.2 - Strojnětec...'!$C$4:$J$41,'02 - PS_02.2 - Strojnětec...'!$C$47:$J$68,'02 - PS_02.2 - Strojnětec...'!$C$74:$K$98</definedName>
    <definedName name="_xlnm.Print_Area" localSheetId="3">'02 - SO_02 - Nová síťová ...'!$C$4:$J$39,'02 - SO_02 - Nová síťová ...'!$C$45:$J$69,'02 - SO_02 - Nová síťová ...'!$C$75:$K$325</definedName>
    <definedName name="_xlnm.Print_Area" localSheetId="14">'03 - DPS_04.3 - Měření a ...'!$C$4:$J$41,'03 - DPS_04.3 - Měření a ...'!$C$47:$J$64,'03 - DPS_04.3 - Měření a ...'!$C$70:$K$106</definedName>
    <definedName name="_xlnm.Print_Area" localSheetId="4">'03 - SO_03 - Armaturní ša...'!$C$4:$J$39,'03 - SO_03 - Armaturní ša...'!$C$45:$J$72,'03 - SO_03 - Armaturní ša...'!$C$78:$K$224</definedName>
    <definedName name="_xlnm.Print_Area" localSheetId="15">'04 - DPS_04.4 - ASŘTP ( D...'!$C$4:$J$41,'04 - DPS_04.4 - ASŘTP ( D...'!$C$47:$J$64,'04 - DPS_04.4 - ASŘTP ( D...'!$C$70:$K$107</definedName>
    <definedName name="_xlnm.Print_Area" localSheetId="5">'04 - SO_04 - Armaturní ša...'!$C$4:$J$39,'04 - SO_04 - Armaturní ša...'!$C$45:$J$74,'04 - SO_04 - Armaturní ša...'!$C$80:$K$244</definedName>
    <definedName name="_xlnm.Print_Area" localSheetId="16">'05 - DPS_04.5 - ASŘTP ( D...'!$C$4:$J$41,'05 - DPS_04.5 - ASŘTP ( D...'!$C$47:$J$65,'05 - DPS_04.5 - ASŘTP ( D...'!$C$71:$K$100</definedName>
    <definedName name="_xlnm.Print_Area" localSheetId="6">'05 - SO_05 - VN vedení'!$C$4:$J$39,'05 - SO_05 - VN vedení'!$C$45:$J$70,'05 - SO_05 - VN vedení'!$C$76:$K$146</definedName>
    <definedName name="_xlnm.Print_Area" localSheetId="17">'06 - DPS_04.6 - Přenosové...'!$C$4:$J$41,'06 - DPS_04.6 - Přenosové...'!$C$47:$J$65,'06 - DPS_04.6 - Přenosové...'!$C$71:$K$89</definedName>
    <definedName name="_xlnm.Print_Area" localSheetId="7">'06 - SO_06 - NN přípojka'!$C$4:$J$39,'06 - SO_06 - NN přípojka'!$C$45:$J$69,'06 - SO_06 - NN přípojka'!$C$75:$K$139</definedName>
    <definedName name="_xlnm.Print_Area" localSheetId="18">'07 - DPS_04.7 - Jímací so...'!$C$4:$J$41,'07 - DPS_04.7 - Jímací so...'!$C$47:$J$64,'07 - DPS_04.7 - Jímací so...'!$C$70:$K$91</definedName>
    <definedName name="_xlnm.Print_Area" localSheetId="8">'07 - SO_07 - Trafostanice'!$C$4:$J$39,'07 - SO_07 - Trafostanice'!$C$45:$J$70,'07 - SO_07 - Trafostanice'!$C$76:$K$163</definedName>
    <definedName name="_xlnm.Print_Area" localSheetId="9">'08 - PS_01 - Strojnětechn...'!$C$4:$J$39,'08 - PS_01 - Strojnětechn...'!$C$45:$J$65,'08 - PS_01 - Strojnětechn...'!$C$71:$K$172</definedName>
    <definedName name="_xlnm.Print_Area" localSheetId="19">'12 - VRN'!$C$4:$J$39,'12 - VRN'!$C$45:$J$61,'12 - VRN'!$C$67:$K$97</definedName>
    <definedName name="_xlnm.Print_Area" localSheetId="21">'Pokyny pro vyplnění'!$B$2:$K$71,'Pokyny pro vyplnění'!$B$74:$K$118,'Pokyny pro vyplnění'!$B$121:$K$190,'Pokyny pro vyplnění'!$B$198:$K$218</definedName>
    <definedName name="_xlnm.Print_Area" localSheetId="0">'Rekapitulace stavby'!$D$4:$AO$36,'Rekapitulace stavby'!$C$42:$AQ$77</definedName>
    <definedName name="_xlnm.Print_Area" localSheetId="20">'Seznam figur'!$C$4:$G$285</definedName>
    <definedName name="_xlnm.Print_Titles" localSheetId="0">'Rekapitulace stavby'!$52:$52</definedName>
    <definedName name="_xlnm.Print_Titles" localSheetId="1">'01 - DSO 01.1 – Stavební ...'!$109:$109</definedName>
    <definedName name="_xlnm.Print_Titles" localSheetId="2">'02 - DSO 01.2 – Oplocení ...'!$91:$91</definedName>
    <definedName name="_xlnm.Print_Titles" localSheetId="3">'02 - SO_02 - Nová síťová ...'!$87:$87</definedName>
    <definedName name="_xlnm.Print_Titles" localSheetId="4">'03 - SO_03 - Armaturní ša...'!$90:$90</definedName>
    <definedName name="_xlnm.Print_Titles" localSheetId="5">'04 - SO_04 - Armaturní ša...'!$92:$92</definedName>
    <definedName name="_xlnm.Print_Titles" localSheetId="6">'05 - SO_05 - VN vedení'!$88:$88</definedName>
    <definedName name="_xlnm.Print_Titles" localSheetId="7">'06 - SO_06 - NN přípojka'!$87:$87</definedName>
    <definedName name="_xlnm.Print_Titles" localSheetId="8">'07 - SO_07 - Trafostanice'!$88:$88</definedName>
    <definedName name="_xlnm.Print_Titles" localSheetId="9">'08 - PS_01 - Strojnětechn...'!$83:$83</definedName>
    <definedName name="_xlnm.Print_Titles" localSheetId="10">'01 - PS_02.1 - Strojnětec...'!$88:$88</definedName>
    <definedName name="_xlnm.Print_Titles" localSheetId="11">'02 - PS_02.2 - Strojnětec...'!$88:$88</definedName>
    <definedName name="_xlnm.Print_Titles" localSheetId="12">'01 - DPS_04.1 - Motorická...'!$84:$84</definedName>
    <definedName name="_xlnm.Print_Titles" localSheetId="13">'02 - DPS_04.2 - Stavební ...'!$84:$84</definedName>
    <definedName name="_xlnm.Print_Titles" localSheetId="14">'03 - DPS_04.3 - Měření a ...'!$84:$84</definedName>
    <definedName name="_xlnm.Print_Titles" localSheetId="15">'04 - DPS_04.4 - ASŘTP ( D...'!$84:$84</definedName>
    <definedName name="_xlnm.Print_Titles" localSheetId="16">'05 - DPS_04.5 - ASŘTP ( D...'!$85:$85</definedName>
    <definedName name="_xlnm.Print_Titles" localSheetId="17">'06 - DPS_04.6 - Přenosové...'!$85:$85</definedName>
    <definedName name="_xlnm.Print_Titles" localSheetId="18">'07 - DPS_04.7 - Jímací so...'!$84:$84</definedName>
    <definedName name="_xlnm.Print_Titles" localSheetId="19">'12 - VRN'!$79:$79</definedName>
    <definedName name="_xlnm.Print_Titles" localSheetId="20">'Seznam figur'!$9:$9</definedName>
  </definedNames>
  <calcPr calcId="191029"/>
  <extLst/>
</workbook>
</file>

<file path=xl/sharedStrings.xml><?xml version="1.0" encoding="utf-8"?>
<sst xmlns="http://schemas.openxmlformats.org/spreadsheetml/2006/main" count="20845" uniqueCount="3003">
  <si>
    <t>Export Komplet</t>
  </si>
  <si>
    <t>VZ</t>
  </si>
  <si>
    <t>2.0</t>
  </si>
  <si>
    <t>ZAMOK</t>
  </si>
  <si>
    <t>False</t>
  </si>
  <si>
    <t>{c900b656-7f8a-4709-9cee-c9f714d858f4}</t>
  </si>
  <si>
    <t>0,01</t>
  </si>
  <si>
    <t>21</t>
  </si>
  <si>
    <t>15</t>
  </si>
  <si>
    <t>REKAPITULACE STAVBY</t>
  </si>
  <si>
    <t>v ---  níže se nacházejí doplnkové a pomocné údaje k sestavám  --- v</t>
  </si>
  <si>
    <t>Návod na vyplnění</t>
  </si>
  <si>
    <t>0,001</t>
  </si>
  <si>
    <t>Kód:</t>
  </si>
  <si>
    <t>20-05-1</t>
  </si>
  <si>
    <t>Měnit lze pouze buňky se žlutým podbarvením!
1) v Rekapitulaci stavby vyplňte údaje o Uchazeči (přenesou se do ostatních sestav i v jiných listech)
2) na vybraných listech vyplňte v sestavě Soupis prací ceny u položek</t>
  </si>
  <si>
    <t>Stavba:</t>
  </si>
  <si>
    <t>HULICE - ČERPACÍ STANICE PEVAK</t>
  </si>
  <si>
    <t>KSO:</t>
  </si>
  <si>
    <t/>
  </si>
  <si>
    <t>CC-CZ:</t>
  </si>
  <si>
    <t>Místo:</t>
  </si>
  <si>
    <t>Hulice</t>
  </si>
  <si>
    <t>Datum:</t>
  </si>
  <si>
    <t>12. 5. 2020</t>
  </si>
  <si>
    <t>Zadavatel:</t>
  </si>
  <si>
    <t>IČ:</t>
  </si>
  <si>
    <t>PEVAK Pelhřimov</t>
  </si>
  <si>
    <t>DIČ:</t>
  </si>
  <si>
    <t>Uchazeč:</t>
  </si>
  <si>
    <t>Vyplň údaj</t>
  </si>
  <si>
    <t>Projektant:</t>
  </si>
  <si>
    <t>Vodohospodářské inženýrské služby a.s.</t>
  </si>
  <si>
    <t>True</t>
  </si>
  <si>
    <t>Zpracovatel:</t>
  </si>
  <si>
    <t>Ing.Josef Němeček</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</si>
  <si>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</si>
  <si>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</si>
  <si>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</si>
  <si>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</si>
  <si>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</si>
  <si>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</si>
  <si>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</si>
  <si>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</si>
  <si>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</si>
  <si>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</si>
  <si>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</si>
  <si>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</si>
  <si>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</si>
  <si>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</si>
  <si>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</si>
  <si>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</si>
  <si>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</si>
  <si>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</si>
  <si>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</si>
  <si>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</si>
  <si>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</si>
  <si>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</si>
  <si>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</si>
  <si>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</si>
  <si>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</si>
  <si>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</si>
  <si>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</si>
  <si>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</si>
  <si>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</si>
  <si>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</si>
  <si>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</si>
  <si>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</si>
  <si>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</si>
  <si>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</si>
  <si>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</si>
  <si>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</si>
  <si>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</si>
  <si>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</si>
  <si>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</si>
  <si>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</si>
  <si>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01</t>
  </si>
  <si>
    <t>SO_01 - Čerpací stanice Hulice</t>
  </si>
  <si>
    <t>STA</t>
  </si>
  <si>
    <t>1</t>
  </si>
  <si>
    <t>{6f5d9d2a-2959-4256-83f2-9548b22f9678}</t>
  </si>
  <si>
    <t>2</t>
  </si>
  <si>
    <t>/</t>
  </si>
  <si>
    <t>DSO 01.1 – Stavební část</t>
  </si>
  <si>
    <t>Soupis</t>
  </si>
  <si>
    <t>{95556a36-6a72-4400-a9c1-1d7fbfcee75a}</t>
  </si>
  <si>
    <t>02</t>
  </si>
  <si>
    <t>DSO 01.2 – Oplocení a terénní úpravy</t>
  </si>
  <si>
    <t>{ccafbea5-3e50-4f3a-9a3d-9086128df4b9}</t>
  </si>
  <si>
    <t>SO_02 - Nová síťová vedení</t>
  </si>
  <si>
    <t>{b9cbc137-5de0-43c1-9d14-1a9ae0c782ee}</t>
  </si>
  <si>
    <t>03</t>
  </si>
  <si>
    <t>SO_03 - Armaturní šachta AŠ2 u VDJ č.2</t>
  </si>
  <si>
    <t>{6d6a554a-1e05-49f9-9774-abb387038bda}</t>
  </si>
  <si>
    <t>04</t>
  </si>
  <si>
    <t>SO_04 - Armaturní šachta AŠ1 u VDJ č.1</t>
  </si>
  <si>
    <t>{d020229c-5cd5-47ee-b3e5-7159fc83f61d}</t>
  </si>
  <si>
    <t>05</t>
  </si>
  <si>
    <t>SO_05 - VN vedení</t>
  </si>
  <si>
    <t>{e157edf3-c5ce-4d68-9caf-833fb2098309}</t>
  </si>
  <si>
    <t>06</t>
  </si>
  <si>
    <t>SO_06 - NN přípojka</t>
  </si>
  <si>
    <t>{2a01fbe3-9c1c-4e69-b02f-260d984d058f}</t>
  </si>
  <si>
    <t>07</t>
  </si>
  <si>
    <t>SO_07 - Trafostanice</t>
  </si>
  <si>
    <t>{8f2044a1-7be6-47ba-b9f7-74c75aaae130}</t>
  </si>
  <si>
    <t>08</t>
  </si>
  <si>
    <t>PS_01 - Strojnětechnologická část ČS</t>
  </si>
  <si>
    <t>PRO</t>
  </si>
  <si>
    <t>{b5df65e0-dc36-495d-88ea-9d7057fe1236}</t>
  </si>
  <si>
    <t>09</t>
  </si>
  <si>
    <t xml:space="preserve">PS_02 - Strojnětechnologická část šachty </t>
  </si>
  <si>
    <t>{ab504389-0e15-492c-9091-ac017569b5ef}</t>
  </si>
  <si>
    <t>PS_02.1 - Strojnětechnologická část šachty VD č.1</t>
  </si>
  <si>
    <t>{080bc193-a212-4430-a364-eeb9c131b310}</t>
  </si>
  <si>
    <t>PS_02.2 - Strojnětechnologická část šachty VD č.2</t>
  </si>
  <si>
    <t>{56797773-810b-44a8-835d-327a243f934a}</t>
  </si>
  <si>
    <t>11</t>
  </si>
  <si>
    <t>PS_04 - Elektrotechnologická část ČS</t>
  </si>
  <si>
    <t>{a6e7c0ed-4351-4531-8d57-d8e4959e21c3}</t>
  </si>
  <si>
    <t>DPS_04.1 - Motorická elektroinstalace</t>
  </si>
  <si>
    <t>{5dc2fff5-2034-4e0b-ab42-bf7e6d842d67}</t>
  </si>
  <si>
    <t>DPS_04.2 - Stavební elektroinstalace</t>
  </si>
  <si>
    <t>{6b8f8a0a-12ee-445d-892c-c2b58418ef83}</t>
  </si>
  <si>
    <t>DPS_04.3 - Měření a regulace</t>
  </si>
  <si>
    <t>{d778ddf4-5050-41ea-b919-3b5fa99a431b}</t>
  </si>
  <si>
    <t>DPS_04.4 - ASŘTP ( DSP VODAK )</t>
  </si>
  <si>
    <t>{47d57501-beac-4a29-9146-5cdd85c930a7}</t>
  </si>
  <si>
    <t>DPS_04.5 - ASŘTP ( DSP ÚV Želiv )</t>
  </si>
  <si>
    <t>{7d8005c4-6336-4bf5-b617-e0df1a728308}</t>
  </si>
  <si>
    <t>DPS_04.6 - Přenosové zařízení</t>
  </si>
  <si>
    <t>{8e9e8d60-1d65-43b5-ae1a-016029dd7b9d}</t>
  </si>
  <si>
    <t>DPS_04.7 - Jímací soustava</t>
  </si>
  <si>
    <t>{a9f414f9-6009-46a4-9f2c-bd063fe4b2be}</t>
  </si>
  <si>
    <t>12</t>
  </si>
  <si>
    <t>VRN</t>
  </si>
  <si>
    <t>VON</t>
  </si>
  <si>
    <t>{af84675d-e7f3-4cc7-9510-03385099ec39}</t>
  </si>
  <si>
    <t>os</t>
  </si>
  <si>
    <t>obvod stavby vnější</t>
  </si>
  <si>
    <t>m</t>
  </si>
  <si>
    <t>45,6</t>
  </si>
  <si>
    <t>SZ</t>
  </si>
  <si>
    <t>Plocha stěn zděných cihelných</t>
  </si>
  <si>
    <t>m2</t>
  </si>
  <si>
    <t>213,525</t>
  </si>
  <si>
    <t>KRYCÍ LIST SOUPISU PRACÍ</t>
  </si>
  <si>
    <t>PS</t>
  </si>
  <si>
    <t>plocha střechy</t>
  </si>
  <si>
    <t>109,85</t>
  </si>
  <si>
    <t>celkový výkop</t>
  </si>
  <si>
    <t>m3</t>
  </si>
  <si>
    <t>1289,575</t>
  </si>
  <si>
    <t>skl</t>
  </si>
  <si>
    <t>celkový objem na skládku</t>
  </si>
  <si>
    <t>450,409</t>
  </si>
  <si>
    <t>z</t>
  </si>
  <si>
    <t>zpětný zásyp</t>
  </si>
  <si>
    <t>839,166</t>
  </si>
  <si>
    <t>Objekt:</t>
  </si>
  <si>
    <t>01 - SO_01 - Čerpací stanice Hulice</t>
  </si>
  <si>
    <t>Soupis:</t>
  </si>
  <si>
    <t>01 - DSO 01.1 – Stavební část</t>
  </si>
  <si>
    <t>REKAPITULACE ČLENĚNÍ SOUPISU PRACÍ</t>
  </si>
  <si>
    <t>Kód dílu - Popis</t>
  </si>
  <si>
    <t>Cena celkem [CZK]</t>
  </si>
  <si>
    <t>-1</t>
  </si>
  <si>
    <t>HSV - Práce a dodávky HSV</t>
  </si>
  <si>
    <t xml:space="preserve">    1 - Zemní práce</t>
  </si>
  <si>
    <t xml:space="preserve">    2 - Zakládání</t>
  </si>
  <si>
    <t xml:space="preserve">    3 - Svislé a kompletní konstrukce</t>
  </si>
  <si>
    <t xml:space="preserve">    4 - Vodorovné konstrukce</t>
  </si>
  <si>
    <t xml:space="preserve">    6 - Úpravy povrchů, podlahy a osazování výplní</t>
  </si>
  <si>
    <t xml:space="preserve">    9 - Ostatní konstrukce a práce, bourání</t>
  </si>
  <si>
    <t xml:space="preserve">    998 - Přesun hmot</t>
  </si>
  <si>
    <t>PSV - Práce a dodávky PSV</t>
  </si>
  <si>
    <t xml:space="preserve">    712 - Povlakové krytiny</t>
  </si>
  <si>
    <t xml:space="preserve">    713 - Izolace tepelné</t>
  </si>
  <si>
    <t xml:space="preserve">    711 - Izolace proti vodě, vlhkosti a plynům</t>
  </si>
  <si>
    <t xml:space="preserve">    721 - Zdravotechnika - vnitřní kanalizace</t>
  </si>
  <si>
    <t xml:space="preserve">    722 - Zdravotechnika - vnitřní vodovod</t>
  </si>
  <si>
    <t xml:space="preserve">    725 - Zdravotechnika - zařizovací předměty</t>
  </si>
  <si>
    <t xml:space="preserve">    751 - Vzduchotechnika</t>
  </si>
  <si>
    <t xml:space="preserve">    762 - Konstrukce tesařské</t>
  </si>
  <si>
    <t xml:space="preserve">    763 - Konstrukce suché výstavby</t>
  </si>
  <si>
    <t xml:space="preserve">    764 - Konstrukce klempířské</t>
  </si>
  <si>
    <t xml:space="preserve">    766 - Konstrukce truhlářské</t>
  </si>
  <si>
    <t xml:space="preserve">      771 - Podlahy z dlaždic</t>
  </si>
  <si>
    <t xml:space="preserve">      781 - Dokončovací práce - obklady</t>
  </si>
  <si>
    <t xml:space="preserve">    767 - Konstrukce zámečnické</t>
  </si>
  <si>
    <t xml:space="preserve">    783 - Dokončovací práce - nátěry</t>
  </si>
  <si>
    <t xml:space="preserve">    784 - Dokončovací práce - malby a tapety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</si>
  <si>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</si>
  <si>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</si>
  <si>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</si>
  <si>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</si>
  <si>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</si>
  <si>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</si>
  <si>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</si>
  <si>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</si>
  <si>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</si>
  <si>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</si>
  <si>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</si>
  <si>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</si>
  <si>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</si>
  <si>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</si>
  <si>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</si>
  <si>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</si>
  <si>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</si>
  <si>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</si>
  <si>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121151123</t>
  </si>
  <si>
    <t>Sejmutí ornice strojně při souvislé ploše přes 500 m2, tl. vrstvy do 200 mm</t>
  </si>
  <si>
    <t>CS ÚRS 2020 01</t>
  </si>
  <si>
    <t>4</t>
  </si>
  <si>
    <t>-2060634126</t>
  </si>
  <si>
    <t>VV</t>
  </si>
  <si>
    <t>523  "plocha dotčená stavbou dle TZ - vrchní vrstva k posouzení použitelnosti tl.200mm</t>
  </si>
  <si>
    <t>131151205</t>
  </si>
  <si>
    <t>Hloubení zapažených jam a zářezů strojně s urovnáním dna do předepsaného profilu a spádu v hornině třídy těžitelnosti I skupiny 1 a 2 přes 500 do 1 000 m3</t>
  </si>
  <si>
    <t>-1340315630</t>
  </si>
  <si>
    <t>0,4*v</t>
  </si>
  <si>
    <t>3</t>
  </si>
  <si>
    <t>131251205</t>
  </si>
  <si>
    <t>Hloubení zapažených jam a zářezů strojně s urovnáním dna do předepsaného profilu a spádu v hornině třídy těžitelnosti I skupiny 3 přes 500 do 1 000 m3</t>
  </si>
  <si>
    <t>-1353141964</t>
  </si>
  <si>
    <t>15,5*10,5*4,1   "základní jáma</t>
  </si>
  <si>
    <t>8,6*14+3,4*21+10,2*14+11,7*21  "svahování</t>
  </si>
  <si>
    <t>(3+5,4)/2*2*5 "vjezd do stavební jámy</t>
  </si>
  <si>
    <t>Součet</t>
  </si>
  <si>
    <t>v*0,5</t>
  </si>
  <si>
    <t>131351205</t>
  </si>
  <si>
    <t>Hloubení zapažených jam a zářezů strojně s urovnáním dna do předepsaného profilu a spádu v hornině třídy těžitelnosti II skupiny 4 přes 500 do 1 000 m3</t>
  </si>
  <si>
    <t>175546418</t>
  </si>
  <si>
    <t>0,05*v</t>
  </si>
  <si>
    <t>5</t>
  </si>
  <si>
    <t>131451205</t>
  </si>
  <si>
    <t>Hloubení zapažených jam a zářezů strojně s urovnáním dna do předepsaného profilu a spádu v hornině třídy těžitelnosti II skupiny 5 přes 500 do 1 000 m3</t>
  </si>
  <si>
    <t>-603567589</t>
  </si>
  <si>
    <t>6</t>
  </si>
  <si>
    <t>151711111</t>
  </si>
  <si>
    <t>Osazení ocelových zápor pro pažení hloubených vykopávek do předem provedených vrtů se zabetonováním spodního konce, s příp. nutným obsypem zápory pískem délky od 0 do 8 m</t>
  </si>
  <si>
    <t>1875769032</t>
  </si>
  <si>
    <t>6*22  "délka zápor  podél ÚVŽ</t>
  </si>
  <si>
    <t>7</t>
  </si>
  <si>
    <t>151711121</t>
  </si>
  <si>
    <t>Osazení ocelových zápor pro pažení hloubených vykopávek do předem provedených vrtů se zabetonováním spodního konce, s příp. nutným obsypem zápory pískem délky od 0 do 14 m</t>
  </si>
  <si>
    <t>-145897559</t>
  </si>
  <si>
    <t>12*8    "délka zápor - u cesty-</t>
  </si>
  <si>
    <t>8</t>
  </si>
  <si>
    <t>M</t>
  </si>
  <si>
    <t>13010976</t>
  </si>
  <si>
    <t>ocel profilová HE-B 160 jakost 11 375</t>
  </si>
  <si>
    <t>t</t>
  </si>
  <si>
    <t>999208318</t>
  </si>
  <si>
    <t>(6*22+12*8)*42,6*0,001  "nosník HEB160</t>
  </si>
  <si>
    <t>9</t>
  </si>
  <si>
    <t>151721111</t>
  </si>
  <si>
    <t>Pažení do ocelových zápor bez ohledu na druh pažin, s odstraněním pažení, hloubky výkopu do 4 m</t>
  </si>
  <si>
    <t>649178606</t>
  </si>
  <si>
    <t>(15,5*2,8)+1,5*0,7*2+1,2*2,4*2  "podél ÚVŽ</t>
  </si>
  <si>
    <t>8,4*2  "podél cesty</t>
  </si>
  <si>
    <t>10</t>
  </si>
  <si>
    <t>153111114</t>
  </si>
  <si>
    <t>Úprava ocelových štětovnic pro štětové stěny řezání z terénu, štětovnic zaberaněných příčné</t>
  </si>
  <si>
    <t>kus</t>
  </si>
  <si>
    <t>-624033872</t>
  </si>
  <si>
    <t>(8+22) "zápory zkrácení 1m pod terén</t>
  </si>
  <si>
    <t>162351104</t>
  </si>
  <si>
    <t>Vodorovné přemístění výkopku nebo sypaniny po suchu na obvyklém dopravním prostředku, bez naložení výkopku, avšak se složením bez rozhrnutí z horniny třídy těžitelnosti I skupiny 1 až 3 na vzdálenost přes 500 do 1 000 m</t>
  </si>
  <si>
    <t>-712727053</t>
  </si>
  <si>
    <t>Meziskládka</t>
  </si>
  <si>
    <t xml:space="preserve">0,9*v  "celkový použitelný výkopek </t>
  </si>
  <si>
    <t>z  "zpětný zásyp</t>
  </si>
  <si>
    <t>162751114</t>
  </si>
  <si>
    <t>Vodorovné přemístění výkopku nebo sypaniny po suchu na obvyklém dopravním prostředku, bez naložení výkopku, avšak se složením bez rozhrnutí z horniny třídy těžitelnosti I skupiny 1 až 3 na vzdálenost přes 6 000 do 7 000 m</t>
  </si>
  <si>
    <t>664236898</t>
  </si>
  <si>
    <t>skl-v*0,1  "přebytečná zemina tř. 2 - 3</t>
  </si>
  <si>
    <t>13</t>
  </si>
  <si>
    <t>162751134</t>
  </si>
  <si>
    <t>Vodorovné přemístění výkopku nebo sypaniny po suchu na obvyklém dopravním prostředku, bez naložení výkopku, avšak se složením bez rozhrnutí z horniny třídy těžitelnosti II na vzdálenost skupiny 4 a 5 na vzdálenost přes 6 000 do 7 000 m</t>
  </si>
  <si>
    <t>1366781541</t>
  </si>
  <si>
    <t xml:space="preserve">0,1*v   "zemina tř.4 a tř.5 na skládku </t>
  </si>
  <si>
    <t>14</t>
  </si>
  <si>
    <t>167151111</t>
  </si>
  <si>
    <t>Nakládání, skládání a překládání neulehlého výkopku nebo sypaniny strojně nakládání, množství přes 100 m3, z hornin třídy těžitelnosti I, skupiny 1 až 3</t>
  </si>
  <si>
    <t>-1045304128</t>
  </si>
  <si>
    <t>v*0,9 "zemina z meziskládky zpátky na zásyp nebo na skládku</t>
  </si>
  <si>
    <t>171201201</t>
  </si>
  <si>
    <t>Uložení sypaniny na skládky nebo meziskládky bez hutnění s upravením uložené sypaniny do předepsaného tvaru</t>
  </si>
  <si>
    <t>237862964</t>
  </si>
  <si>
    <t>14,1*9,1*3,9  "objem stavby</t>
  </si>
  <si>
    <t>-50 "zemina k dodatečné úpravě</t>
  </si>
  <si>
    <t>16</t>
  </si>
  <si>
    <t>171201231</t>
  </si>
  <si>
    <t>Poplatek za uložení stavebního odpadu na recyklační skládce (skládkovné) zeminy a kamení zatříděného do Katalogu odpadů pod kódem 17 05 04</t>
  </si>
  <si>
    <t>1644867359</t>
  </si>
  <si>
    <t>450,409*1,6 'Přepočtené koeficientem množství</t>
  </si>
  <si>
    <t>17</t>
  </si>
  <si>
    <t>174101101</t>
  </si>
  <si>
    <t>Zásyp sypaninou z jakékoliv horniny strojně s uložením výkopku ve vrstvách se zhutněním jam, šachet, rýh nebo kolem objektů v těchto vykopávkách</t>
  </si>
  <si>
    <t>1401313612</t>
  </si>
  <si>
    <t>v-skl  "zpětný zásyp</t>
  </si>
  <si>
    <t>Zakládání</t>
  </si>
  <si>
    <t>18</t>
  </si>
  <si>
    <t>224411112</t>
  </si>
  <si>
    <t>Maloprofilové vrty průběžným sacím vrtáním průměru přes 156 do 195 mm do úklonu 45° v hl 0 až 25 m v hornině tř. I a II</t>
  </si>
  <si>
    <t>962765193</t>
  </si>
  <si>
    <t>(12-5,5)*8   "délka vrtu v hornině S4 - u cesty-</t>
  </si>
  <si>
    <t>(6-3,25)*22  "délka vrtu  podél ÚVŽ</t>
  </si>
  <si>
    <t>19</t>
  </si>
  <si>
    <t>224411114</t>
  </si>
  <si>
    <t>Maloprofilové vrty průběžným sacím vrtáním průměru přes 156 do 195 mm do úklonu 45° v hl 0 až 25 m v hornině tř. III a IV</t>
  </si>
  <si>
    <t>1733072795</t>
  </si>
  <si>
    <t>5,5*8    "délka vrtu v hornině R5 - u cesty-</t>
  </si>
  <si>
    <t>3,25*22  "délka vrtu v R5 podél ÚVŽ</t>
  </si>
  <si>
    <t>20</t>
  </si>
  <si>
    <t>271532213</t>
  </si>
  <si>
    <t>Podsyp pod základové konstrukce se zhutněním a urovnáním povrchu z kameniva hrubého, frakce 4 - 16 mm</t>
  </si>
  <si>
    <t>-929757104</t>
  </si>
  <si>
    <t>14,2*9,2*0,15  "plocha podkladu tl.150mm</t>
  </si>
  <si>
    <t>2,3*0,6*0,15  "podsyp pod vstupní rampu</t>
  </si>
  <si>
    <t>273313511</t>
  </si>
  <si>
    <t>Základy z betonu prostého desky z betonu kamenem neprokládaného tř. C 12/15</t>
  </si>
  <si>
    <t>1454759654</t>
  </si>
  <si>
    <t>14,2*9,2*0,1  "plocha podkladu  tl.100mm</t>
  </si>
  <si>
    <t>22</t>
  </si>
  <si>
    <t>273351121</t>
  </si>
  <si>
    <t>Bednění základů desek zřízení</t>
  </si>
  <si>
    <t>-432419228</t>
  </si>
  <si>
    <t>(14,2+9,2)*2*0,1 "podkladová deska</t>
  </si>
  <si>
    <t>23</t>
  </si>
  <si>
    <t>273351122</t>
  </si>
  <si>
    <t>Bednění základů desek odstranění</t>
  </si>
  <si>
    <t>-645669275</t>
  </si>
  <si>
    <t>24</t>
  </si>
  <si>
    <t>273313711</t>
  </si>
  <si>
    <t>Základy z betonu prostého desky z betonu kamenem neprokládaného tř. C 20/25</t>
  </si>
  <si>
    <t>-1275858655</t>
  </si>
  <si>
    <t>(104-(9,7*1,2+4,146*0,95))*0,77 "plocha armakomory bez kanálku - dobetonávka</t>
  </si>
  <si>
    <t>25</t>
  </si>
  <si>
    <t>278381145</t>
  </si>
  <si>
    <t>Základ (podezdívka) betonový pod ventilátory, čerpadla, ohřívače, motorová zařízení apod. z betonu prostého nebo železového včetně potřebného bednění, s hladkou cementovou omítkou stěn, s potěrem, s vynecháním otvorů pro kotevní železa, bez zemních prací</t>
  </si>
  <si>
    <t>-590031562</t>
  </si>
  <si>
    <t>0,4*1,1*0,3*4  "podkladní bloky</t>
  </si>
  <si>
    <t>26</t>
  </si>
  <si>
    <t>278381165</t>
  </si>
  <si>
    <t>-1842668109</t>
  </si>
  <si>
    <t>0,95*0,95*0,3*3  "Bloky pod čerpadla</t>
  </si>
  <si>
    <t>Svislé a kompletní konstrukce</t>
  </si>
  <si>
    <t>27</t>
  </si>
  <si>
    <t>311235511</t>
  </si>
  <si>
    <t>Zdivo jednovrstvé z cihel děrovaných broušených na zdicí pěnu, pevnost cihel do P10, tl. zdiva 440 mm</t>
  </si>
  <si>
    <t>1884797608</t>
  </si>
  <si>
    <t>OS*3,75-2,1*2,2  "obvodové zdivo</t>
  </si>
  <si>
    <t>(13,9+8,9*2)*0,75  "atika</t>
  </si>
  <si>
    <t>(13,9+8,9)*2  "obvod stavby vnější</t>
  </si>
  <si>
    <t>28</t>
  </si>
  <si>
    <t>342244241</t>
  </si>
  <si>
    <t>Příčky jednoduché z cihel děrovaných broušených, na zdicí PUR pěnu, pevnost cihel do P15, tl. příčky 115 mm</t>
  </si>
  <si>
    <t>2038917019</t>
  </si>
  <si>
    <t>(1,735*2+3,8)*3,75-0,6*2*2  "vnitřní příčky</t>
  </si>
  <si>
    <t>29</t>
  </si>
  <si>
    <t>317168011</t>
  </si>
  <si>
    <t>Překlady keramické ploché osazené do maltového lože, výšky překladu 71 mm šířky 115 mm, délky 1000 mm</t>
  </si>
  <si>
    <t>797721868</t>
  </si>
  <si>
    <t>2  "PŘ2</t>
  </si>
  <si>
    <t>30</t>
  </si>
  <si>
    <t>317321611</t>
  </si>
  <si>
    <t>Překlady z betonu železového (bez výztuže) tř. C 30/37</t>
  </si>
  <si>
    <t>-901924212</t>
  </si>
  <si>
    <t>2*0,45*0,25  "PŘ1</t>
  </si>
  <si>
    <t>0,75*0,45*0,5*6  "PŘ3, uložení I260</t>
  </si>
  <si>
    <t>0,75*0,45*0,5*2  "PŘ4  uložení I220</t>
  </si>
  <si>
    <t>31</t>
  </si>
  <si>
    <t>317351101</t>
  </si>
  <si>
    <t>Bednění klenbových pásů, říms nebo překladů klenbových pásů válcových včetně podpěrné konstrukce do výše 4 m zřízení</t>
  </si>
  <si>
    <t>1707134468</t>
  </si>
  <si>
    <t>2*(0,45+0,25*2)  "PŘ1</t>
  </si>
  <si>
    <t>0,75*0,5*2*6  "PŘ3, uložení I260</t>
  </si>
  <si>
    <t>0,75*0,5*2*2  "PŘ4  uložení I220</t>
  </si>
  <si>
    <t>32</t>
  </si>
  <si>
    <t>317351102</t>
  </si>
  <si>
    <t>Bednění klenbových pásů, říms nebo překladů klenbových pásů válcových včetně podpěrné konstrukce do výše 4 m odstranění</t>
  </si>
  <si>
    <t>-72809414</t>
  </si>
  <si>
    <t>33</t>
  </si>
  <si>
    <t>317361821</t>
  </si>
  <si>
    <t>Výztuž překladů, říms, žlabů, žlabových říms, klenbových pásů z betonářské oceli 10 505 (R) nebo BSt 500</t>
  </si>
  <si>
    <t>-1668565077</t>
  </si>
  <si>
    <t>1,576*120*0,001  "výztuž překladů - 120kg/m3</t>
  </si>
  <si>
    <t>34</t>
  </si>
  <si>
    <t>317941123</t>
  </si>
  <si>
    <t>Osazování ocelových válcovaných nosníků na zdivu I nebo IE nebo U nebo UE nebo L č. 14 až 22 nebo výšky do 220 mm</t>
  </si>
  <si>
    <t>631217360</t>
  </si>
  <si>
    <t>13,6*31,1*0,001  " jeřábová dráha</t>
  </si>
  <si>
    <t>8,5*31,1*0,001  "montážní nosník -h-</t>
  </si>
  <si>
    <t>35</t>
  </si>
  <si>
    <t>13010724</t>
  </si>
  <si>
    <t>ocel profilová IPN 220 jakost 11 375</t>
  </si>
  <si>
    <t>130669990</t>
  </si>
  <si>
    <t>36</t>
  </si>
  <si>
    <t>317941125</t>
  </si>
  <si>
    <t>Osazování ocelových válcovaných nosníků na zdivu I nebo IE nebo U nebo UE nebo L č. 24 a výše nebo výšky přes 220 mm</t>
  </si>
  <si>
    <t>435610776</t>
  </si>
  <si>
    <t>8,5*41,9*0,001*3 "nosníky I260</t>
  </si>
  <si>
    <t>37</t>
  </si>
  <si>
    <t>13010728</t>
  </si>
  <si>
    <t>ocel profilová IPN 260 jakost 11 375</t>
  </si>
  <si>
    <t>-1844512415</t>
  </si>
  <si>
    <t>38</t>
  </si>
  <si>
    <t>380326132</t>
  </si>
  <si>
    <t>Kompletní konstrukce čistíren odpadních vod, nádrží, vodojemů, kanálů z betonu železového bez výztuže a bednění se zvýšenými nároky na prostředí tř. C 30/37, tl. přes 150 do 300 mm</t>
  </si>
  <si>
    <t>-1160256412</t>
  </si>
  <si>
    <t>3,5*8*0,25-(1,5*1*0,25)  "podesta tl.250mm</t>
  </si>
  <si>
    <t>8*0,6*0,3  "trám T1</t>
  </si>
  <si>
    <t xml:space="preserve">3,1*0,3*0,3  "pilíř </t>
  </si>
  <si>
    <t>39</t>
  </si>
  <si>
    <t>380326133</t>
  </si>
  <si>
    <t>Kompletní konstrukce čistíren odpadních vod, nádrží, vodojemů, kanálů z betonu železového bez výztuže a bednění se zvýšenými nároky na prostředí tř. C 30/37, tl. přes 300 mm</t>
  </si>
  <si>
    <t>1706217383</t>
  </si>
  <si>
    <t>13,9*8,9*0,45  "dno stanice tl.450mm</t>
  </si>
  <si>
    <t>(13,9+8)*3,7*0,45  "stěny stanice tl.450mm</t>
  </si>
  <si>
    <t>1  "nájezdová rampa,  -e-</t>
  </si>
  <si>
    <t>40</t>
  </si>
  <si>
    <t>380356211</t>
  </si>
  <si>
    <t>Bednění kompletních konstrukcí čistíren odpadních vod, nádrží, vodojemů, kanálů konstrukcí omítaných z betonu prostého nebo železového ploch rovinných zřízení</t>
  </si>
  <si>
    <t>684135891</t>
  </si>
  <si>
    <t>(13,9+8,9)*2*0,45  "dno stanice tl.450mm</t>
  </si>
  <si>
    <t>(13,9+8,9)*2*3,7*2  "stěny stanice tl.450mm</t>
  </si>
  <si>
    <t>3,5*8+(1,5+1)*2*0,25  "podesta tl.250mm</t>
  </si>
  <si>
    <t>8*(0,6+0,3+0,35)  "trám T1</t>
  </si>
  <si>
    <t xml:space="preserve">3,1*0,3*4  "pilíř </t>
  </si>
  <si>
    <t>41</t>
  </si>
  <si>
    <t>380356212</t>
  </si>
  <si>
    <t>Bednění kompletních konstrukcí čistíren odpadních vod, nádrží, vodojemů, kanálů konstrukcí omítaných z betonu prostého nebo železového ploch rovinných odstranění</t>
  </si>
  <si>
    <t>402184141</t>
  </si>
  <si>
    <t>42</t>
  </si>
  <si>
    <t>380361006</t>
  </si>
  <si>
    <t>Výztuž kompletních konstrukcí čistíren odpadních vod, nádrží, vodojemů, kanálů z oceli 10 505 (R) nebo BSt 500</t>
  </si>
  <si>
    <t>-293124751</t>
  </si>
  <si>
    <t>8,288  "dno - statika</t>
  </si>
  <si>
    <t>4,691  "stěny - statika</t>
  </si>
  <si>
    <t>0,76  "podesta</t>
  </si>
  <si>
    <t>0,133  "trám T1</t>
  </si>
  <si>
    <t>0,043  "pilíř</t>
  </si>
  <si>
    <t>43</t>
  </si>
  <si>
    <t>382413115</t>
  </si>
  <si>
    <t>Osazení plastové jímky z polypropylenu PP na obetonování objemu do 6000 l</t>
  </si>
  <si>
    <t>-1942823504</t>
  </si>
  <si>
    <t>44</t>
  </si>
  <si>
    <t>56230015R</t>
  </si>
  <si>
    <t>jímka plastová na obetonování kruhová, objem 5m3</t>
  </si>
  <si>
    <t>-1749637553</t>
  </si>
  <si>
    <t>Vodorovné konstrukce</t>
  </si>
  <si>
    <t>45</t>
  </si>
  <si>
    <t>411121125R</t>
  </si>
  <si>
    <t>Montáž prefabrikovaných železobetonových stropů se zalitím spár, včetně podpěrné konstrukce, na cementovou maltu ze stropních panelů šířky do 1200 mm a délky do 9000 mm</t>
  </si>
  <si>
    <t>-1831408684</t>
  </si>
  <si>
    <t>46</t>
  </si>
  <si>
    <t>59346862R</t>
  </si>
  <si>
    <t>Panel stropní předpjatý dutinový 8400x1190x265mm</t>
  </si>
  <si>
    <t>-838713240</t>
  </si>
  <si>
    <t>11 "stropní panely typu Spiroll, šíře 1200mm</t>
  </si>
  <si>
    <t>47</t>
  </si>
  <si>
    <t>417321616</t>
  </si>
  <si>
    <t>Ztužující pásy a věnce z betonu železového (bez výztuže) tř. C 30/37</t>
  </si>
  <si>
    <t>-1821823735</t>
  </si>
  <si>
    <t>45,6*0,35*0,265   "věnec V1</t>
  </si>
  <si>
    <t>45,6*0,45*0,15  "věnec V2 - podkladový</t>
  </si>
  <si>
    <t>48</t>
  </si>
  <si>
    <t>417351115</t>
  </si>
  <si>
    <t>Bednění bočnic ztužujících pásů a věnců včetně vzpěr zřízení</t>
  </si>
  <si>
    <t>1033295119</t>
  </si>
  <si>
    <t>45,6*0,265*2  "věnec V1</t>
  </si>
  <si>
    <t xml:space="preserve">45,6*0,15*2   "věnec V2 - ložná plochy pro panely </t>
  </si>
  <si>
    <t>49</t>
  </si>
  <si>
    <t>417351116</t>
  </si>
  <si>
    <t>Bednění bočnic ztužujících pásů a věnců včetně vzpěr odstranění</t>
  </si>
  <si>
    <t>733163933</t>
  </si>
  <si>
    <t>50</t>
  </si>
  <si>
    <t>417361821</t>
  </si>
  <si>
    <t>Výztuž ztužujících pásů a věnců z betonářské oceli 10 505 (R) nebo BSt 500</t>
  </si>
  <si>
    <t>1934199867</t>
  </si>
  <si>
    <t>4,229*90*0,001   "výztuž věnce  V1 -90kg/m3</t>
  </si>
  <si>
    <t>14*12*0,888*0,001  "zálivková výztuž R12 - dle výrobce panelů</t>
  </si>
  <si>
    <t>0,53*0,09 'Přepočtené koeficientem množství</t>
  </si>
  <si>
    <t>51</t>
  </si>
  <si>
    <t>417362021</t>
  </si>
  <si>
    <t>Výztuž ztužujících pásů a věnců ze svařovaných sítí z drátů typu KARI</t>
  </si>
  <si>
    <t>-1590718627</t>
  </si>
  <si>
    <t>45,6*0,45*3,1*0,001  "věnec V2 - KARI 5/100</t>
  </si>
  <si>
    <t>52</t>
  </si>
  <si>
    <t>452313151</t>
  </si>
  <si>
    <t>Podkladní a zajišťovací konstrukce z betonu prostého v otevřeném výkopu bloky pro potrubí z betonu tř. C 20/25</t>
  </si>
  <si>
    <t>-828338289</t>
  </si>
  <si>
    <t>0,3*0,85*0,35*5 "bloky pro potrubí</t>
  </si>
  <si>
    <t>53</t>
  </si>
  <si>
    <t>452353101</t>
  </si>
  <si>
    <t>Bednění podkladních a zajišťovacích konstrukcí v otevřeném výkopu bloků pro potrubí</t>
  </si>
  <si>
    <t>-1545066663</t>
  </si>
  <si>
    <t>(0,3+0,85)*2*0,35*5 "bloky pro potrubí</t>
  </si>
  <si>
    <t>54</t>
  </si>
  <si>
    <t>454791311R</t>
  </si>
  <si>
    <t>Osazení prvků plastických ve stěnách - odvodňovací trubky</t>
  </si>
  <si>
    <t>-526727456</t>
  </si>
  <si>
    <t>4 "prostupy P6</t>
  </si>
  <si>
    <t>55</t>
  </si>
  <si>
    <t>28619320</t>
  </si>
  <si>
    <t>trubka kanalizační PE-HD D 110mm</t>
  </si>
  <si>
    <t>827356947</t>
  </si>
  <si>
    <t>0,3*4  "P6</t>
  </si>
  <si>
    <t>56</t>
  </si>
  <si>
    <t>454811111</t>
  </si>
  <si>
    <t>Osazení prostupu z ocelových trub se zajištěním polohy v konstrukci z betonu s přivařením na výztuž průměru do 600 mm</t>
  </si>
  <si>
    <t>-2115147654</t>
  </si>
  <si>
    <t xml:space="preserve">1  "Prostup P3 - DN400, l.=2500mm, nerez </t>
  </si>
  <si>
    <t>3  "Prostup P2 - DN500</t>
  </si>
  <si>
    <t>57</t>
  </si>
  <si>
    <t>55261309R</t>
  </si>
  <si>
    <t>trubka z ušlechtilé oceli (nerez AISI 316L) DN 400</t>
  </si>
  <si>
    <t>355359016</t>
  </si>
  <si>
    <t>2,5  "P3, nerez TP kus DN400, l.=2500mm</t>
  </si>
  <si>
    <t>58</t>
  </si>
  <si>
    <t>55253336R</t>
  </si>
  <si>
    <t>trouba přírubová litinová vodovodní  PN16 DN 500 dl 1000mm</t>
  </si>
  <si>
    <t>-1968336716</t>
  </si>
  <si>
    <t>1  "P2 - PN16</t>
  </si>
  <si>
    <t>59</t>
  </si>
  <si>
    <t>55253337R</t>
  </si>
  <si>
    <t>trouba přírubová litinová vodovodní  PN10 DN 500 dl 1000mm</t>
  </si>
  <si>
    <t>1682671374</t>
  </si>
  <si>
    <t>2  "P2 - PN10</t>
  </si>
  <si>
    <t>Úpravy povrchů, podlahy a osazování výplní</t>
  </si>
  <si>
    <t>60</t>
  </si>
  <si>
    <t>611142012</t>
  </si>
  <si>
    <t>Potažení vnitřních ploch pletivem v ploše nebo pruzích, na plném podkladu rabicovým provizorním přichycením stropů</t>
  </si>
  <si>
    <t>342551778</t>
  </si>
  <si>
    <t xml:space="preserve">13*8  "rabicové pletivo stropu </t>
  </si>
  <si>
    <t>61</t>
  </si>
  <si>
    <t>611131301</t>
  </si>
  <si>
    <t>Podkladní a spojovací vrstva vnitřních omítaných ploch cementový postřik nanášený strojně celoplošně stropů</t>
  </si>
  <si>
    <t>1696144437</t>
  </si>
  <si>
    <t>62</t>
  </si>
  <si>
    <t>611321341</t>
  </si>
  <si>
    <t>Omítka vápenocementová vnitřních ploch nanášená strojně dvouvrstvá, tloušťky jádrové omítky do 10 mm a tloušťky štuku do 3 mm štuková vodorovných konstrukcí stropů rovných</t>
  </si>
  <si>
    <t>-825480008</t>
  </si>
  <si>
    <t>63</t>
  </si>
  <si>
    <t>611321391</t>
  </si>
  <si>
    <t>Omítka vápenocementová vnitřních ploch nanášená strojně Příplatek k cenám za každých dalších i započatých 5 mm tloušťky omítky přes 10 mm stropů</t>
  </si>
  <si>
    <t>-676006253</t>
  </si>
  <si>
    <t>104*3  "tl. omítky 25mm</t>
  </si>
  <si>
    <t>64</t>
  </si>
  <si>
    <t>612121101</t>
  </si>
  <si>
    <t>Zatření spár vnitřních povrchů cementovou maltou, ploch z cihel stěn</t>
  </si>
  <si>
    <t>-1254653876</t>
  </si>
  <si>
    <t>(13+8)*2*3,9 " cihelné zdivo obvodové</t>
  </si>
  <si>
    <t>((1,735*2+3,8)*3,75-0,6*2*2)*2  "vnitřní příčky oboustranná pocha</t>
  </si>
  <si>
    <t>65</t>
  </si>
  <si>
    <t>612131301</t>
  </si>
  <si>
    <t>Podkladní a spojovací vrstva vnitřních omítaných ploch cementový postřik nanášený strojně celoplošně stěn</t>
  </si>
  <si>
    <t>-960709941</t>
  </si>
  <si>
    <t>66</t>
  </si>
  <si>
    <t>612321341</t>
  </si>
  <si>
    <t>Omítka vápenocementová vnitřních ploch nanášená strojně dvouvrstvá, tloušťky jádrové omítky do 10 mm a tloušťky štuku do 3 mm štuková svislých konstrukcí stěn</t>
  </si>
  <si>
    <t>-2070321200</t>
  </si>
  <si>
    <t>67</t>
  </si>
  <si>
    <t>612321391</t>
  </si>
  <si>
    <t>Omítka vápenocementová vnitřních ploch nanášená strojně Příplatek k cenám za každých dalších i započatých 5 mm tloušťky omítky přes 10 mm stěn</t>
  </si>
  <si>
    <t>-501834931</t>
  </si>
  <si>
    <t>SZ*3  " tl. omíkty 25mm</t>
  </si>
  <si>
    <t>68</t>
  </si>
  <si>
    <t>622221021</t>
  </si>
  <si>
    <t>Montáž kontaktního zateplení lepením a mechanickým kotvením z desek z minerální vlny s podélnou orientací vláken na vnější stěny, tloušťky desek přes 80 do 120 mm</t>
  </si>
  <si>
    <t>-331300086</t>
  </si>
  <si>
    <t>P</t>
  </si>
  <si>
    <t xml:space="preserve">Poznámka k položce:
1. V cenách jsou započteny náklady na:
a) upevnění desek lepením a talířovými hmoždinkami,
b) přestěrkování izolačních desek,
c) vložení sklovláknité výztužné tkaniny,
d) uzavření otvorů po kotvách lešení.
2. V cenách nejsou započteny náklady na:
a) dodávku desek tepelné izolace; tyto se ocení ve specifikaci, ztratné lze stanovit ve výši 5%,
b) provedení konečné povrchové úpravy:
</t>
  </si>
  <si>
    <t>OS*4,35-13,9*0,75  "plocha vnějších stěn vč. atiky</t>
  </si>
  <si>
    <t>69</t>
  </si>
  <si>
    <t>63151527</t>
  </si>
  <si>
    <t>deska tepelně izolační minerální kontaktních fasád podélné vlákno λ=0,036 tl 100mm</t>
  </si>
  <si>
    <t>1118961747</t>
  </si>
  <si>
    <t>187,935*1,03 'Přepočtené koeficientem množství</t>
  </si>
  <si>
    <t>70</t>
  </si>
  <si>
    <t>622521021</t>
  </si>
  <si>
    <t>Omítka tenkovrstvá silikátová vnějších ploch probarvená, včetně penetrace podkladu zrnitá, tloušťky 2,0 mm stěn</t>
  </si>
  <si>
    <t>1365491149</t>
  </si>
  <si>
    <t>71</t>
  </si>
  <si>
    <t>622252001</t>
  </si>
  <si>
    <t>Montáž profilů kontaktního zateplení zakládacích soklových připevněných hmoždinkami</t>
  </si>
  <si>
    <t>-1003119986</t>
  </si>
  <si>
    <t>OS-2  "obvod stavby</t>
  </si>
  <si>
    <t>72</t>
  </si>
  <si>
    <t>59051647</t>
  </si>
  <si>
    <t>profil zakládací Al tl 0,7mm pro ETICS pro izolant tl 100mm</t>
  </si>
  <si>
    <t>-1934827114</t>
  </si>
  <si>
    <t>43,6*1,05 'Přepočtené koeficientem množství</t>
  </si>
  <si>
    <t>73</t>
  </si>
  <si>
    <t>622252002</t>
  </si>
  <si>
    <t>Montáž profilů kontaktního zateplení ostatních stěnových, dilatačních apod. lepených do tmelu</t>
  </si>
  <si>
    <t>-808983208</t>
  </si>
  <si>
    <t>4,35*4</t>
  </si>
  <si>
    <t>74</t>
  </si>
  <si>
    <t>59051486</t>
  </si>
  <si>
    <t>profil rohový PVC 15x15mm s výztužnou tkaninou š 100mm pro ETICS</t>
  </si>
  <si>
    <t>130564371</t>
  </si>
  <si>
    <t>17,4*1,05 'Přepočtené koeficientem množství</t>
  </si>
  <si>
    <t>75</t>
  </si>
  <si>
    <t>622142001</t>
  </si>
  <si>
    <t>Potažení vnějších ploch pletivem v ploše nebo pruzích, na plném podkladu sklovláknitým vtlačením do tmelu stěn</t>
  </si>
  <si>
    <t>1418446684</t>
  </si>
  <si>
    <t>OS*0,6  "sokl - marmolit</t>
  </si>
  <si>
    <t>76</t>
  </si>
  <si>
    <t>622541011</t>
  </si>
  <si>
    <t>Omítka tenkovrstvá silikonsilikátová vnějších ploch hydrofobní, se samočistícím účinkem probarvená, včetně penetrace podkladu zrnitá, tloušťky 1,5 mm stěn</t>
  </si>
  <si>
    <t>1304102290</t>
  </si>
  <si>
    <t>77</t>
  </si>
  <si>
    <t>631311113</t>
  </si>
  <si>
    <t>Mazanina z betonu prostého bez zvýšených nároků na prostředí tl. přes 50 do 80 mm tř. C 12/15</t>
  </si>
  <si>
    <t>1339865492</t>
  </si>
  <si>
    <t>8*3,8*0,07  "mazanina vst. podesty</t>
  </si>
  <si>
    <t>78</t>
  </si>
  <si>
    <t>631311133</t>
  </si>
  <si>
    <t>Mazanina z betonu prostého bez zvýšených nároků na prostředí tl. přes 120 do 240 mm tř. C 12/15</t>
  </si>
  <si>
    <t>-1788887706</t>
  </si>
  <si>
    <t>(9,7*1,2+4,146*0,95)*0,135  "spádová mazanina kanálku armakomory - tl.70 - 200mm</t>
  </si>
  <si>
    <t>79</t>
  </si>
  <si>
    <t>631319013</t>
  </si>
  <si>
    <t>Příplatek k cenám mazanin za úpravu povrchu mazaniny přehlazením, mazanina tl. přes 120 do 240 mm</t>
  </si>
  <si>
    <t>702047525</t>
  </si>
  <si>
    <t>80</t>
  </si>
  <si>
    <t>631319111</t>
  </si>
  <si>
    <t>Příplatek k cenám mazanin za vytvoření odtokového žlábku v prádelnách, ve dně kanálu pro rozvody apod. š x v = do 200x100 mm</t>
  </si>
  <si>
    <t>-563691650</t>
  </si>
  <si>
    <t xml:space="preserve">9,7+4,146   "spádová mazanina kanálku armakomory </t>
  </si>
  <si>
    <t>81</t>
  </si>
  <si>
    <t>634911111</t>
  </si>
  <si>
    <t>Řezání dilatačních nebo smršťovacích spár v čerstvé betonové mazanině nebo potěru šířky do 5 mm, hloubky do 10 mm</t>
  </si>
  <si>
    <t>-1773333379</t>
  </si>
  <si>
    <t>2,3*6  "protiskluzové drážky vst. rampy</t>
  </si>
  <si>
    <t>Ostatní konstrukce a práce, bourání</t>
  </si>
  <si>
    <t>82</t>
  </si>
  <si>
    <t>941111121</t>
  </si>
  <si>
    <t>Montáž lešení řadového trubkového lehkého pracovního s podlahami s provozním zatížením tř. 3 do 200 kg/m2 šířky tř. W09 přes 0,9 do 1,2 m, výšky do 10 m</t>
  </si>
  <si>
    <t>1178859272</t>
  </si>
  <si>
    <t>OS*4 "obvod stěn</t>
  </si>
  <si>
    <t xml:space="preserve">(13+8)*2*8   "vnitřní  stěny </t>
  </si>
  <si>
    <t>83</t>
  </si>
  <si>
    <t>941111221</t>
  </si>
  <si>
    <t>Montáž lešení řadového trubkového lehkého pracovního s podlahami s provozním zatížením tř. 3 do 200 kg/m2 Příplatek za první a každý další den použití lešení k ceně -1121</t>
  </si>
  <si>
    <t>-615592174</t>
  </si>
  <si>
    <t>518,4*90 'Přepočtené koeficientem množství</t>
  </si>
  <si>
    <t>84</t>
  </si>
  <si>
    <t>941111821</t>
  </si>
  <si>
    <t>Demontáž lešení řadového trubkového lehkého pracovního s podlahami s provozním zatížením tř. 3 do 200 kg/m2 šířky tř. W09 přes 0,9 do 1,2 m, výšky do 10 m</t>
  </si>
  <si>
    <t>-1033274344</t>
  </si>
  <si>
    <t>85</t>
  </si>
  <si>
    <t>952903112</t>
  </si>
  <si>
    <t>Vyčištění objektů čistíren odpadních vod, nádrží, žlabů nebo kanálů světlé výšky prostoru do 3,5 m</t>
  </si>
  <si>
    <t>1419846862</t>
  </si>
  <si>
    <t>13*8  "vnitřní plocha</t>
  </si>
  <si>
    <t>86</t>
  </si>
  <si>
    <t>952903119</t>
  </si>
  <si>
    <t>Vyčištění objektů čistíren odpadních vod, nádrží, žlabů nebo kanálů Příplatek k ceně za vyčištění prostorů v přes 3,5 m</t>
  </si>
  <si>
    <t>-318349322</t>
  </si>
  <si>
    <t>87</t>
  </si>
  <si>
    <t>977151118</t>
  </si>
  <si>
    <t>Jádrové vrty diamantovými korunkami do stavebních materiálů (železobetonu, betonu, cihel, obkladů, dlažeb, kamene) průměru přes 90 do 100 mm</t>
  </si>
  <si>
    <t>59457516</t>
  </si>
  <si>
    <t>0,45  "prostup P8, d100</t>
  </si>
  <si>
    <t>88</t>
  </si>
  <si>
    <t>977151126</t>
  </si>
  <si>
    <t>Jádrové vrty diamantovými korunkami do stavebních materiálů (železobetonu, betonu, cihel, obkladů, dlažeb, kamene) průměru přes 200 do 225 mm</t>
  </si>
  <si>
    <t>-1192514629</t>
  </si>
  <si>
    <t xml:space="preserve">0,45 "prostup P1, d225 pro PVC d150 </t>
  </si>
  <si>
    <t>0,25  "prostup P5 pro KG d160</t>
  </si>
  <si>
    <t xml:space="preserve">0,45*2  "prostup P7, d225 pro KG 160 </t>
  </si>
  <si>
    <t>89</t>
  </si>
  <si>
    <t>977151127</t>
  </si>
  <si>
    <t>Jádrové vrty diamantovými korunkami do stavebních materiálů (železobetonu, betonu, cihel, obkladů, dlažeb, kamene) průměru přes 225 do 250 mm</t>
  </si>
  <si>
    <t>1500645181</t>
  </si>
  <si>
    <t>0,45*2  "prostupy P4 pro KG d210</t>
  </si>
  <si>
    <t>90</t>
  </si>
  <si>
    <t>97716414R</t>
  </si>
  <si>
    <t>Utěsnění potrubí ve vyvrtaném otvoru do DN 450 dle TZ</t>
  </si>
  <si>
    <t>kpl</t>
  </si>
  <si>
    <t>266912427</t>
  </si>
  <si>
    <t>7  "Utěsnění prostupů podle TZ, D.1.11</t>
  </si>
  <si>
    <t>998</t>
  </si>
  <si>
    <t>Přesun hmot</t>
  </si>
  <si>
    <t>91</t>
  </si>
  <si>
    <t>998142251</t>
  </si>
  <si>
    <t>Přesun hmot pro nádrže, jímky, zásobníky a jámy pozemní mimo zemědělství se svislou nosnou konstrukcí monolitickou betonovou tyčovou nebo plošnou vodorovná dopravní vzdálenost do 50 m výšky do 25 m</t>
  </si>
  <si>
    <t>-765010589</t>
  </si>
  <si>
    <t>PSV</t>
  </si>
  <si>
    <t>Práce a dodávky PSV</t>
  </si>
  <si>
    <t>712</t>
  </si>
  <si>
    <t>Povlakové krytiny</t>
  </si>
  <si>
    <t>92</t>
  </si>
  <si>
    <t>712331111</t>
  </si>
  <si>
    <t>Provedení povlakové krytiny střech plochých do 10° pásy na sucho podkladní samolepící asfaltový pás</t>
  </si>
  <si>
    <t>-1506321352</t>
  </si>
  <si>
    <t>PS  "vrstva na OSB</t>
  </si>
  <si>
    <t>(13+8*2)*0,5  "atika</t>
  </si>
  <si>
    <t>93</t>
  </si>
  <si>
    <t>62866281</t>
  </si>
  <si>
    <t>pás asfaltový samolepicí modifikovaný SBS tl 3mm s vložkou ze skleněné tkaniny se spalitelnou fólií nebo jemnozrnným minerálním posypem nebo textilií na horním povrchu</t>
  </si>
  <si>
    <t>2015579790</t>
  </si>
  <si>
    <t>124,35*1,15 'Přepočtené koeficientem množství</t>
  </si>
  <si>
    <t>94</t>
  </si>
  <si>
    <t>712341659</t>
  </si>
  <si>
    <t>Provedení povlakové krytiny střech plochých do 10° pásy přitavením NAIP bodově</t>
  </si>
  <si>
    <t>-923974459</t>
  </si>
  <si>
    <t>PS  "vrchní vrstva</t>
  </si>
  <si>
    <t>95</t>
  </si>
  <si>
    <t>62855001</t>
  </si>
  <si>
    <t>pás asfaltový natavitelný modifikovaný SBS tl 4,0mm s vložkou z polyesterové rohože a spalitelnou PE fólií nebo jemnozrnný minerálním posypem na horním povrchu</t>
  </si>
  <si>
    <t>2083417933</t>
  </si>
  <si>
    <t>96</t>
  </si>
  <si>
    <t>712341559</t>
  </si>
  <si>
    <t>Provedení povlakové krytiny střech plochých do 10° pásy přitavením NAIP v plné ploše</t>
  </si>
  <si>
    <t>1953046952</t>
  </si>
  <si>
    <t>13*8,45  "plocha střechy - parozábrana na panelech</t>
  </si>
  <si>
    <t>97</t>
  </si>
  <si>
    <t>712841559</t>
  </si>
  <si>
    <t>Provedení povlakové krytiny střech samostatným vytažením izolačního povlaku pásy přitavením na konstrukce převyšující úroveň střechy, NAIP</t>
  </si>
  <si>
    <t>-1763971694</t>
  </si>
  <si>
    <t>(13+8*2)*0,75  "stěna atiky</t>
  </si>
  <si>
    <t>98</t>
  </si>
  <si>
    <t>62853003</t>
  </si>
  <si>
    <t>pás asfaltový natavitelný modifikovaný SBS tl 3,5mm s vložkou ze skleněné tkaniny a spalitelnou PE fólií nebo jemnozrnný minerálním posypem na horním povrchu</t>
  </si>
  <si>
    <t>928785527</t>
  </si>
  <si>
    <t>131,6*1,15 'Přepočtené koeficientem množství</t>
  </si>
  <si>
    <t>99</t>
  </si>
  <si>
    <t>998712201</t>
  </si>
  <si>
    <t>Přesun hmot pro povlakové krytiny stanovený procentní sazbou (%) z ceny vodorovná dopravní vzdálenost do 50 m v objektech výšky do 6 m</t>
  </si>
  <si>
    <t>%</t>
  </si>
  <si>
    <t>1846553918</t>
  </si>
  <si>
    <t>713</t>
  </si>
  <si>
    <t>Izolace tepelné</t>
  </si>
  <si>
    <t>100</t>
  </si>
  <si>
    <t>713131141</t>
  </si>
  <si>
    <t>Montáž tepelné izolace stěn rohožemi, pásy, deskami, dílci, bloky (izolační materiál ve specifikaci) lepením celoplošně</t>
  </si>
  <si>
    <t>-1153395718</t>
  </si>
  <si>
    <t>1,5*2,3  "izolace pod nájezdovou rampu</t>
  </si>
  <si>
    <t>0,35*2,3  "vstup</t>
  </si>
  <si>
    <t>OS*2  "pod UT - perimetr</t>
  </si>
  <si>
    <t>101</t>
  </si>
  <si>
    <t>28376442</t>
  </si>
  <si>
    <t>deska z polystyrénu XPS, hrana rovná a strukturovaný povrch 300kPa tl 80mm</t>
  </si>
  <si>
    <t>1304863513</t>
  </si>
  <si>
    <t>91,2*1,03 'Přepočtené koeficientem množství</t>
  </si>
  <si>
    <t>102</t>
  </si>
  <si>
    <t>63482311</t>
  </si>
  <si>
    <t>deska tepelně izolační z pěnového skla s povrchovou úpravou pro lepení na trapézové plechy a přímé nastavení pásu λ=0,036 tl 70mm</t>
  </si>
  <si>
    <t>-842639437</t>
  </si>
  <si>
    <t>0,805*1,05 'Přepočtené koeficientem množství</t>
  </si>
  <si>
    <t>103</t>
  </si>
  <si>
    <t>63482312</t>
  </si>
  <si>
    <t>deska tepelně izolační z pěnového skla s povrchovou úpravou pro lepení na trapézové plechy a přímé nastavení pásu λ=0,036 tl 80mm</t>
  </si>
  <si>
    <t>-2139992106</t>
  </si>
  <si>
    <t>3,45*1,05 'Přepočtené koeficientem množství</t>
  </si>
  <si>
    <t>104</t>
  </si>
  <si>
    <t>713141131</t>
  </si>
  <si>
    <t>Montáž tepelné izolace střech plochých rohožemi, pásy, deskami, dílci, bloky (izolační materiál ve specifikaci) přilepenými za studena zplna, jednovrstvá</t>
  </si>
  <si>
    <t>-1294610411</t>
  </si>
  <si>
    <t>PS  "plocha střechy</t>
  </si>
  <si>
    <t>(13+8*2)*0,75  "atika</t>
  </si>
  <si>
    <t>105</t>
  </si>
  <si>
    <t>28376382</t>
  </si>
  <si>
    <t>deska z polystyrénu XPS, hrana polodrážková a hladký povrch s vyšší odolností tl 100mm</t>
  </si>
  <si>
    <t>677357109</t>
  </si>
  <si>
    <t>131,6*1,02 'Přepočtené koeficientem množství</t>
  </si>
  <si>
    <t>106</t>
  </si>
  <si>
    <t>713141331</t>
  </si>
  <si>
    <t>Montáž tepelné izolace střech plochých spádovými klíny v ploše přilepenými za studena zplna</t>
  </si>
  <si>
    <t>1675544463</t>
  </si>
  <si>
    <t>1,625*13,9   "okapová hrana</t>
  </si>
  <si>
    <t>107</t>
  </si>
  <si>
    <t>28376105</t>
  </si>
  <si>
    <t>klín izolační z XPS spádový</t>
  </si>
  <si>
    <t>1107686697</t>
  </si>
  <si>
    <t>22,58*0,11  "objem klínu, spád 3°</t>
  </si>
  <si>
    <t>108</t>
  </si>
  <si>
    <t>713141351</t>
  </si>
  <si>
    <t>Montáž tepelné izolace střech plochých spádovými klíny na zhlaví atiky šířky do 500 mm přilepenými za studena zplna</t>
  </si>
  <si>
    <t>-413876785</t>
  </si>
  <si>
    <t>13,9+8,9*2  "délka atiky</t>
  </si>
  <si>
    <t>109</t>
  </si>
  <si>
    <t>28376141</t>
  </si>
  <si>
    <t>klín izolační z pěnového polystyrenu EPS 100 spádový</t>
  </si>
  <si>
    <t>421534863</t>
  </si>
  <si>
    <t>31,7*0,45*0,1  "atika</t>
  </si>
  <si>
    <t>110</t>
  </si>
  <si>
    <t>998713201</t>
  </si>
  <si>
    <t>Přesun hmot pro izolace tepelné stanovený procentní sazbou (%) z ceny vodorovná dopravní vzdálenost do 50 m v objektech výšky do 6 m</t>
  </si>
  <si>
    <t>-927053081</t>
  </si>
  <si>
    <t>711</t>
  </si>
  <si>
    <t>Izolace proti vodě, vlhkosti a plynům</t>
  </si>
  <si>
    <t>111</t>
  </si>
  <si>
    <t>711111011</t>
  </si>
  <si>
    <t>Provedení izolace proti zemní vlhkosti natěradly a tmely za studena na ploše vodorovné V nátěrem suspensí asfaltovou</t>
  </si>
  <si>
    <t>107870177</t>
  </si>
  <si>
    <t>14,2*9,2  "podkladní beton</t>
  </si>
  <si>
    <t>112</t>
  </si>
  <si>
    <t>711112011</t>
  </si>
  <si>
    <t>Provedení izolace proti zemní vlhkosti natěradly a tmely za studena na ploše svislé S nátěrem suspensí asfaltovou</t>
  </si>
  <si>
    <t>92556309</t>
  </si>
  <si>
    <t>OS*4,7 "plocha spodní stavby</t>
  </si>
  <si>
    <t>113</t>
  </si>
  <si>
    <t>11163002</t>
  </si>
  <si>
    <t>stěrka hydroizolační asfaltová jednosložková modifikovaná do spodní stavby</t>
  </si>
  <si>
    <t>kg</t>
  </si>
  <si>
    <t>769033529</t>
  </si>
  <si>
    <t>344,96*1,5 'Přepočtené koeficientem množství</t>
  </si>
  <si>
    <t>114</t>
  </si>
  <si>
    <t>711141559</t>
  </si>
  <si>
    <t>Provedení izolace proti zemní vlhkosti pásy přitavením NAIP na ploše vodorovné V</t>
  </si>
  <si>
    <t>2018734177</t>
  </si>
  <si>
    <t>115</t>
  </si>
  <si>
    <t>62856011</t>
  </si>
  <si>
    <t>pás asfaltový natavitelný modifikovaný SBS tl 4,0mm s vložkou z hliníkové fólie, hliníkové fólie s textilií a spalitelnou PE fólií nebo jemnozrnný minerálním posypem na horním povrchu</t>
  </si>
  <si>
    <t>-1554639646</t>
  </si>
  <si>
    <t>130,64*1,1 'Přepočtené koeficientem množství</t>
  </si>
  <si>
    <t>116</t>
  </si>
  <si>
    <t>711142559</t>
  </si>
  <si>
    <t>Provedení izolace proti zemní vlhkosti pásy přitavením NAIP na ploše svislé S</t>
  </si>
  <si>
    <t>837778507</t>
  </si>
  <si>
    <t>OS*4,7 "plocha stěn spodní stavby</t>
  </si>
  <si>
    <t>117</t>
  </si>
  <si>
    <t>62853004</t>
  </si>
  <si>
    <t>pás asfaltový natavitelný modifikovaný SBS tl 4,0mm s vložkou ze skleněné tkaniny a spalitelnou PE fólií nebo jemnozrnný minerálním posypem na horním povrchu</t>
  </si>
  <si>
    <t>-1335893773</t>
  </si>
  <si>
    <t>214,32*1,1 'Přepočtené koeficientem množství</t>
  </si>
  <si>
    <t>118</t>
  </si>
  <si>
    <t>711131101</t>
  </si>
  <si>
    <t>Provedení izolace proti zemní vlhkosti pásy na sucho AIP nebo tkaniny na ploše vodorovné V</t>
  </si>
  <si>
    <t>1304064143</t>
  </si>
  <si>
    <t>13*8  "separační lepenka  A5000H -dno armakomory</t>
  </si>
  <si>
    <t>3,8*8  "vstupní podesta</t>
  </si>
  <si>
    <t>119</t>
  </si>
  <si>
    <t>711132101</t>
  </si>
  <si>
    <t>Provedení izolace proti zemní vlhkosti pásy na sucho AIP nebo tkaniny na ploše svislé S</t>
  </si>
  <si>
    <t>270389021</t>
  </si>
  <si>
    <t>(13+8)*2*0,8  "stěny armakomory - A500H</t>
  </si>
  <si>
    <t>120</t>
  </si>
  <si>
    <t>62811120</t>
  </si>
  <si>
    <t>asfaltový pás separační bez krycí vrstvy (impregnovaná vložka), typu A</t>
  </si>
  <si>
    <t>403116822</t>
  </si>
  <si>
    <t>168*1,2 'Přepočtené koeficientem množství</t>
  </si>
  <si>
    <t>121</t>
  </si>
  <si>
    <t>998711202</t>
  </si>
  <si>
    <t>Přesun hmot pro izolace proti vodě, vlhkosti a plynům stanovený procentní sazbou (%) z ceny vodorovná dopravní vzdálenost do 50 m v objektech výšky přes 6 do 12 m</t>
  </si>
  <si>
    <t>245517898</t>
  </si>
  <si>
    <t>721</t>
  </si>
  <si>
    <t>Zdravotechnika - vnitřní kanalizace</t>
  </si>
  <si>
    <t>122</t>
  </si>
  <si>
    <t>721174027</t>
  </si>
  <si>
    <t>Potrubí z trub polypropylenových odpadní (svislé) DN 160</t>
  </si>
  <si>
    <t>-166677294</t>
  </si>
  <si>
    <t>123</t>
  </si>
  <si>
    <t>721174043</t>
  </si>
  <si>
    <t>Potrubí z trub polypropylenových připojovací DN 50</t>
  </si>
  <si>
    <t>1688297053</t>
  </si>
  <si>
    <t>124</t>
  </si>
  <si>
    <t>721194105</t>
  </si>
  <si>
    <t>Vyměření přípojek na potrubí vyvedení a upevnění odpadních výpustek DN 50</t>
  </si>
  <si>
    <t>-728643055</t>
  </si>
  <si>
    <t>125</t>
  </si>
  <si>
    <t>721290111</t>
  </si>
  <si>
    <t>Zkouška těsnosti kanalizace v objektech vodou do DN 125</t>
  </si>
  <si>
    <t>34971031</t>
  </si>
  <si>
    <t>126</t>
  </si>
  <si>
    <t>998721201</t>
  </si>
  <si>
    <t>Přesun hmot pro vnitřní kanalizace stanovený procentní sazbou (%) z ceny vodorovná dopravní vzdálenost do 50 m v objektech výšky do 6 m</t>
  </si>
  <si>
    <t>-1137217684</t>
  </si>
  <si>
    <t>722</t>
  </si>
  <si>
    <t>Zdravotechnika - vnitřní vodovod</t>
  </si>
  <si>
    <t>127</t>
  </si>
  <si>
    <t>722174002</t>
  </si>
  <si>
    <t>Potrubí z plastových trubek z polypropylenu (PPR) svařovaných polyfuzně PN 16 (SDR 7,4) D 20 x 2,8</t>
  </si>
  <si>
    <t>1271137531</t>
  </si>
  <si>
    <t>128</t>
  </si>
  <si>
    <t>722181232</t>
  </si>
  <si>
    <t>Ochrana potrubí termoizolačními trubicemi z pěnového polyetylenu PE přilepenými v příčných a podélných spojích, tloušťky izolace přes 9 do 13 mm, vnitřního průměru izolace DN přes 22 do 45 mm</t>
  </si>
  <si>
    <t>633164061</t>
  </si>
  <si>
    <t>129</t>
  </si>
  <si>
    <t>722190401</t>
  </si>
  <si>
    <t>Zřízení přípojek na potrubí vyvedení a upevnění výpustek do DN 25</t>
  </si>
  <si>
    <t>1103373536</t>
  </si>
  <si>
    <t>130</t>
  </si>
  <si>
    <t>722290234</t>
  </si>
  <si>
    <t>Zkoušky, proplach a desinfekce vodovodního potrubí proplach a desinfekce vodovodního potrubí do DN 80</t>
  </si>
  <si>
    <t>-861742082</t>
  </si>
  <si>
    <t>131</t>
  </si>
  <si>
    <t>998722201</t>
  </si>
  <si>
    <t>Přesun hmot pro vnitřní vodovod stanovený procentní sazbou (%) z ceny vodorovná dopravní vzdálenost do 50 m v objektech výšky do 6 m</t>
  </si>
  <si>
    <t>-1090637289</t>
  </si>
  <si>
    <t>725</t>
  </si>
  <si>
    <t>Zdravotechnika - zařizovací předměty</t>
  </si>
  <si>
    <t>132</t>
  </si>
  <si>
    <t>725112182</t>
  </si>
  <si>
    <t>Zařízení záchodů kombi klozety s úspornou armaturou odpad svislý</t>
  </si>
  <si>
    <t>soubor</t>
  </si>
  <si>
    <t>1830538</t>
  </si>
  <si>
    <t>133</t>
  </si>
  <si>
    <t>725211617</t>
  </si>
  <si>
    <t>Umyvadla keramická bílá bez výtokových armatur připevněná na stěnu šrouby s krytem na sifon (polosloupem) 600 mm</t>
  </si>
  <si>
    <t>-675176377</t>
  </si>
  <si>
    <t>134</t>
  </si>
  <si>
    <t>725822633</t>
  </si>
  <si>
    <t>Baterie umyvadlové stojánkové klasické s výpustí</t>
  </si>
  <si>
    <t>-461970252</t>
  </si>
  <si>
    <t>135</t>
  </si>
  <si>
    <t>725532102</t>
  </si>
  <si>
    <t>Elektrické ohřívače zásobníkové beztlakové přepadové akumulační s pojistným ventilem závěsné svislé objem nádrže (příkon) 15 l (2,0 kW)</t>
  </si>
  <si>
    <t>-1466986944</t>
  </si>
  <si>
    <t>136</t>
  </si>
  <si>
    <t>998725201</t>
  </si>
  <si>
    <t>Přesun hmot pro zařizovací předměty stanovený procentní sazbou (%) z ceny vodorovná dopravní vzdálenost do 50 m v objektech výšky do 6 m</t>
  </si>
  <si>
    <t>-1916217829</t>
  </si>
  <si>
    <t>751</t>
  </si>
  <si>
    <t>Vzduchotechnika</t>
  </si>
  <si>
    <t>137</t>
  </si>
  <si>
    <t>751111013</t>
  </si>
  <si>
    <t>Montáž ventilátoru axiálního nízkotlakého nástěnného základního, průměru přes 200 do 300 mm</t>
  </si>
  <si>
    <t>1679246280</t>
  </si>
  <si>
    <t>138</t>
  </si>
  <si>
    <t>7511110R</t>
  </si>
  <si>
    <t>Ventilátor axiální, nástěnný</t>
  </si>
  <si>
    <t>-1295706909</t>
  </si>
  <si>
    <t>Poznámka k položce:
ref. HXM350</t>
  </si>
  <si>
    <t>1  "VZ2  - ventilátor nástěnný axiální, 530 m3/hod</t>
  </si>
  <si>
    <t>139</t>
  </si>
  <si>
    <t>751398022</t>
  </si>
  <si>
    <t>Montáž ostatních zařízení větrací mřížky stěnové, průřezu přes 0,04 do 0,100 m2</t>
  </si>
  <si>
    <t>-1970175228</t>
  </si>
  <si>
    <t>2  "prostupy, VZ3 atikou</t>
  </si>
  <si>
    <t>2  "VZ1, VZ2</t>
  </si>
  <si>
    <t>140</t>
  </si>
  <si>
    <t>55341425</t>
  </si>
  <si>
    <t>mřížka větrací nerezová se síťovinou 250x250mm</t>
  </si>
  <si>
    <t>-268506730</t>
  </si>
  <si>
    <t>141</t>
  </si>
  <si>
    <t>751525082</t>
  </si>
  <si>
    <t>Montáž potrubí plastového kruhového bez příruby přes 100 do 200 mm</t>
  </si>
  <si>
    <t>-1608543712</t>
  </si>
  <si>
    <t>0,65*2  "VZ3 , prostupy atikou, PVC  d160</t>
  </si>
  <si>
    <t>142</t>
  </si>
  <si>
    <t>28611130</t>
  </si>
  <si>
    <t>trubka kanalizační PVC DN 160x500mm SN4</t>
  </si>
  <si>
    <t>-326072798</t>
  </si>
  <si>
    <t>143</t>
  </si>
  <si>
    <t>751525083</t>
  </si>
  <si>
    <t>Montáž potrubí plastového kruhového bez příruby přes 200 do 300 mm</t>
  </si>
  <si>
    <t>-2015602307</t>
  </si>
  <si>
    <t>3,3  "VZ1</t>
  </si>
  <si>
    <t>0,6  "VZ2</t>
  </si>
  <si>
    <t>144</t>
  </si>
  <si>
    <t>28611136</t>
  </si>
  <si>
    <t>trubka kanalizační PVC DN 200x1000mm SN4</t>
  </si>
  <si>
    <t>-1589141867</t>
  </si>
  <si>
    <t>145</t>
  </si>
  <si>
    <t>751526173</t>
  </si>
  <si>
    <t>Montáž oblouku do plastového potrubí kruhového bez příruby, průměru přes 200 do 300 mm</t>
  </si>
  <si>
    <t>425293236</t>
  </si>
  <si>
    <t>146</t>
  </si>
  <si>
    <t>28611368</t>
  </si>
  <si>
    <t>koleno kanalizace PVC KG 200x87°</t>
  </si>
  <si>
    <t>-2038813196</t>
  </si>
  <si>
    <t>147</t>
  </si>
  <si>
    <t>998751201</t>
  </si>
  <si>
    <t>Přesun hmot pro vzduchotechniku stanovený procentní sazbou (%) z ceny vodorovná dopravní vzdálenost do 50 m v objektech výšky do 12 m</t>
  </si>
  <si>
    <t>1292629802</t>
  </si>
  <si>
    <t>762</t>
  </si>
  <si>
    <t>Konstrukce tesařské</t>
  </si>
  <si>
    <t>148</t>
  </si>
  <si>
    <t>762083121</t>
  </si>
  <si>
    <t>Práce společné pro tesařské konstrukce impregnace řeziva máčením proti dřevokaznému hmyzu, houbám a plísním, třída ohrožení 1 a 2 (dřevo v interiéru)</t>
  </si>
  <si>
    <t>1596327400</t>
  </si>
  <si>
    <t>115,6*0,06  "vazníky</t>
  </si>
  <si>
    <t>149</t>
  </si>
  <si>
    <t>762341027</t>
  </si>
  <si>
    <t>Bednění a laťování bednění střech rovných sklonu do 60° s vyřezáním otvorů z dřevoštěpkových desek OSB šroubovaných na krokve na pero a drážku, tloušťky desky 25 mm</t>
  </si>
  <si>
    <t>-577787747</t>
  </si>
  <si>
    <t>PS "vrstva na xps izolaci šroubovaná do panelů</t>
  </si>
  <si>
    <t>PS  "horní vrstva chytaná do vazníků</t>
  </si>
  <si>
    <t>150</t>
  </si>
  <si>
    <t>998762201</t>
  </si>
  <si>
    <t>Přesun hmot pro konstrukce tesařské stanovený procentní sazbou (%) z ceny vodorovná dopravní vzdálenost do 50 m v objektech výšky do 6 m</t>
  </si>
  <si>
    <t>1340151015</t>
  </si>
  <si>
    <t>763</t>
  </si>
  <si>
    <t>Konstrukce suché výstavby</t>
  </si>
  <si>
    <t>151</t>
  </si>
  <si>
    <t>763732113</t>
  </si>
  <si>
    <t>Montáž střešní konstrukce do 10 m výšky římsy opláštění střechy, štítů, říms, dýmníků a světlíkových obrub z vazníků příhradových, konstrukční délky do 9,0 m</t>
  </si>
  <si>
    <t>-1902026298</t>
  </si>
  <si>
    <t>6,8*17  "délka vazníků</t>
  </si>
  <si>
    <t>152</t>
  </si>
  <si>
    <t>60512204</t>
  </si>
  <si>
    <t>příhradový vazník pultový sušený neimpregnovaný dl do 12,5m</t>
  </si>
  <si>
    <t>-867960575</t>
  </si>
  <si>
    <t>153</t>
  </si>
  <si>
    <t>998763200</t>
  </si>
  <si>
    <t>Přesun hmot pro dřevostavby stanovený procentní sazbou (%) z ceny vodorovná dopravní vzdálenost do 50 m v objektech výšky do 6 m</t>
  </si>
  <si>
    <t>-2086636183</t>
  </si>
  <si>
    <t>764</t>
  </si>
  <si>
    <t>Konstrukce klempířské</t>
  </si>
  <si>
    <t>154</t>
  </si>
  <si>
    <t>764242436</t>
  </si>
  <si>
    <t>Oplechování střešních prvků z titanzinkového předzvětralého plechu okapu okapovým plechem střechy rovné rš 500 mm</t>
  </si>
  <si>
    <t>-1709639958</t>
  </si>
  <si>
    <t xml:space="preserve">14 "KL 1 </t>
  </si>
  <si>
    <t>155</t>
  </si>
  <si>
    <t>764011424</t>
  </si>
  <si>
    <t>Podkladní plech z pozinkovaného plechu tloušťky 1,0 mm pro TiZn rš 330 mm</t>
  </si>
  <si>
    <t>-867838993</t>
  </si>
  <si>
    <t>14  "připevňovací pásek KL1</t>
  </si>
  <si>
    <t>156</t>
  </si>
  <si>
    <t>764244411</t>
  </si>
  <si>
    <t>Oplechování horních ploch zdí a nadezdívek (atik) z titanzinkového předzvětralého plechu mechanicky kotvené přes rš 800 mm</t>
  </si>
  <si>
    <t>431857158</t>
  </si>
  <si>
    <t>31*0,95  "vrchní plech - KL1</t>
  </si>
  <si>
    <t>62*0,05*1,1 "připevňovací pásek</t>
  </si>
  <si>
    <t>157</t>
  </si>
  <si>
    <t>764246401</t>
  </si>
  <si>
    <t>Oplechování parapetů z titanzinkového předzvětralého plechu rovných mechanicky kotvené, bez rohů rš 150 mm</t>
  </si>
  <si>
    <t>-1165598893</t>
  </si>
  <si>
    <t>8  "oplechování hrany vstupní podesty</t>
  </si>
  <si>
    <t>158</t>
  </si>
  <si>
    <t>764541415</t>
  </si>
  <si>
    <t>Žlab podokapní z titanzinkového předzvětralého plechu včetně háků a čel hranatý rš 400 mm</t>
  </si>
  <si>
    <t>1624741002</t>
  </si>
  <si>
    <t>159</t>
  </si>
  <si>
    <t>764548404</t>
  </si>
  <si>
    <t>Svod z titanzinkového předzvětralého plechu včetně objímek, kolen a odskoků hranatý, o straně 120 mm</t>
  </si>
  <si>
    <t>-343169702</t>
  </si>
  <si>
    <t>160</t>
  </si>
  <si>
    <t>998764202</t>
  </si>
  <si>
    <t>Přesun hmot pro konstrukce klempířské stanovený procentní sazbou (%) z ceny vodorovná dopravní vzdálenost do 50 m v objektech výšky přes 6 do 12 m</t>
  </si>
  <si>
    <t>244543133</t>
  </si>
  <si>
    <t>766</t>
  </si>
  <si>
    <t>Konstrukce truhlářské</t>
  </si>
  <si>
    <t>161</t>
  </si>
  <si>
    <t>766660101</t>
  </si>
  <si>
    <t>Montáž dveřních křídel dřevěných nebo plastových otevíravých do rámové zárubně povrchově upravených jednokřídlových, šířky do 800 mm</t>
  </si>
  <si>
    <t>1128297112</t>
  </si>
  <si>
    <t>1  "D7,  60L, šatna</t>
  </si>
  <si>
    <t>1  "D2, 60P,  WC</t>
  </si>
  <si>
    <t>162</t>
  </si>
  <si>
    <t>61161000R</t>
  </si>
  <si>
    <t>dveře jednokřídlé plastová plné, prachotěsné 600x1970mm, se stavěčem, 600/1970</t>
  </si>
  <si>
    <t>-654368015</t>
  </si>
  <si>
    <t>Poznámka k položce:
FAB zámek pro unoiverzální vložku PEVAK</t>
  </si>
  <si>
    <t>2  "D2, D3</t>
  </si>
  <si>
    <t>163</t>
  </si>
  <si>
    <t>766660451</t>
  </si>
  <si>
    <t>Montáž dveřních křídel dřevěných nebo plastových vchodových dveří včetně rámu do zdiva dvoukřídlových bez nadsvětlíku</t>
  </si>
  <si>
    <t>-2035981628</t>
  </si>
  <si>
    <t>164</t>
  </si>
  <si>
    <t>61144164R</t>
  </si>
  <si>
    <t>Dveře plastové plné vchodové dvoukřídlé otvíravé 2180x2070mm</t>
  </si>
  <si>
    <t>309749236</t>
  </si>
  <si>
    <t>Poznámka k položce:
Bílé s logem PEVAK, zateplené, prachotěsné
FAB zámek pro univerzální vložku PEVAK</t>
  </si>
  <si>
    <t>165</t>
  </si>
  <si>
    <t>766681114</t>
  </si>
  <si>
    <t>Montáž zárubní dřevěných, plastových nebo z lamina rámových, pro dveře jednokřídlové, šířky do 900 mm</t>
  </si>
  <si>
    <t>1617133588</t>
  </si>
  <si>
    <t>166</t>
  </si>
  <si>
    <t>61182250</t>
  </si>
  <si>
    <t>zárubeň rámová pro dveře 1křídlé 600x1970mm</t>
  </si>
  <si>
    <t>-1358985976</t>
  </si>
  <si>
    <t>167</t>
  </si>
  <si>
    <t>998766202</t>
  </si>
  <si>
    <t>Přesun hmot pro konstrukce truhlářské stanovený procentní sazbou (%) z ceny vodorovná dopravní vzdálenost do 50 m v objektech výšky přes 6 do 12 m</t>
  </si>
  <si>
    <t>-1735280297</t>
  </si>
  <si>
    <t>771</t>
  </si>
  <si>
    <t>Podlahy z dlaždic</t>
  </si>
  <si>
    <t>168</t>
  </si>
  <si>
    <t>771571131</t>
  </si>
  <si>
    <t>Montáž podlah z dlaždic keramických kladených do malty protiskluzných nebo reliefních do 50 ks/ m2</t>
  </si>
  <si>
    <t>-405108410</t>
  </si>
  <si>
    <t xml:space="preserve">8*3,8  " plocha vstupní podesty </t>
  </si>
  <si>
    <t>104-(9,7*1,2+4,146*0,95) "plocha armakomory bez kanálku</t>
  </si>
  <si>
    <t>169</t>
  </si>
  <si>
    <t>59761409</t>
  </si>
  <si>
    <t>dlažba keramická slinutá protiskluzná do interiéru i exteriéru pro vysoké mechanické namáhání přes 9 do 12ks/m2</t>
  </si>
  <si>
    <t>1307742988</t>
  </si>
  <si>
    <t>118,821*1,1 'Přepočtené koeficientem množství</t>
  </si>
  <si>
    <t>170</t>
  </si>
  <si>
    <t>771579196</t>
  </si>
  <si>
    <t>Montáž podlah z dlaždic keramických lepených flexibilním lepidlem Příplatek k cenám za dvousložkový spárovací tmel</t>
  </si>
  <si>
    <t>-130246223</t>
  </si>
  <si>
    <t>171</t>
  </si>
  <si>
    <t>771591111</t>
  </si>
  <si>
    <t>Příprava podkladu před provedením dlažby nátěr penetrační na podlahu</t>
  </si>
  <si>
    <t>1721490664</t>
  </si>
  <si>
    <t>172</t>
  </si>
  <si>
    <t>998771202</t>
  </si>
  <si>
    <t>Přesun hmot pro podlahy z dlaždic stanovený procentní sazbou (%) z ceny vodorovná dopravní vzdálenost do 50 m v objektech výšky přes 6 do 12 m</t>
  </si>
  <si>
    <t>1959701401</t>
  </si>
  <si>
    <t>781</t>
  </si>
  <si>
    <t>Dokončovací práce - obklady</t>
  </si>
  <si>
    <t>173</t>
  </si>
  <si>
    <t>781121011</t>
  </si>
  <si>
    <t>Příprava podkladu před provedením obkladu nátěr penetrační na stěnu</t>
  </si>
  <si>
    <t>835340168</t>
  </si>
  <si>
    <t>174</t>
  </si>
  <si>
    <t>781474112</t>
  </si>
  <si>
    <t>Montáž obkladů vnitřních stěn z dlaždic keramických lepených flexibilním lepidlem maloformátových hladkých přes 9 do 12 ks/m2</t>
  </si>
  <si>
    <t>-1694498981</t>
  </si>
  <si>
    <t>12  "obklad WC, výška 2m,  -b-</t>
  </si>
  <si>
    <t>SA</t>
  </si>
  <si>
    <t>(2,654+9,2+8,25)*2,9+(5,346+0,95)*3,7+(8+3,8*2)*2,65  "plocha stěn armaturní komory</t>
  </si>
  <si>
    <t>175</t>
  </si>
  <si>
    <t>59761071</t>
  </si>
  <si>
    <t>obklad keramický hladký přes 12 do 19ks/m2</t>
  </si>
  <si>
    <t>624342776</t>
  </si>
  <si>
    <t>134,937*1,1 'Přepočtené koeficientem množství</t>
  </si>
  <si>
    <t>176</t>
  </si>
  <si>
    <t>781477114</t>
  </si>
  <si>
    <t>Montáž obkladů vnitřních stěn z dlaždic keramických Příplatek k cenám za dvousložkový spárovací tmel</t>
  </si>
  <si>
    <t>1337980753</t>
  </si>
  <si>
    <t>177</t>
  </si>
  <si>
    <t>998781202</t>
  </si>
  <si>
    <t>Přesun hmot pro obklady keramické stanovený procentní sazbou (%) z ceny vodorovná dopravní vzdálenost do 50 m v objektech výšky přes 6 do 12 m</t>
  </si>
  <si>
    <t>-321336742</t>
  </si>
  <si>
    <t>767</t>
  </si>
  <si>
    <t>Konstrukce zámečnické</t>
  </si>
  <si>
    <t>178</t>
  </si>
  <si>
    <t>767221003</t>
  </si>
  <si>
    <t>Montáž výrobků z kompozitů zábradlí, kotveného do železobetonu</t>
  </si>
  <si>
    <t>583429938</t>
  </si>
  <si>
    <t>5,15  "podesta</t>
  </si>
  <si>
    <t>179</t>
  </si>
  <si>
    <t>63126080</t>
  </si>
  <si>
    <t>zábradlí kompozitní - madlo, jedna vodorovná výplň, výška 1,1m</t>
  </si>
  <si>
    <t>-438527515</t>
  </si>
  <si>
    <t>180</t>
  </si>
  <si>
    <t>767221005</t>
  </si>
  <si>
    <t>Montáž výrobků z kompozitů zábradlí, kotveného do kompozitního profilu</t>
  </si>
  <si>
    <t>1512093548</t>
  </si>
  <si>
    <t>5,1  "schodiště</t>
  </si>
  <si>
    <t>181</t>
  </si>
  <si>
    <t>63126081</t>
  </si>
  <si>
    <t>zábradlí kompozitní - madlo, dvě vodorovné výplně, výška 1,1m</t>
  </si>
  <si>
    <t>2048600270</t>
  </si>
  <si>
    <t>182</t>
  </si>
  <si>
    <t>767991005</t>
  </si>
  <si>
    <t>Montáž výrobků z kompozitů pomocné nebo nosné konstrukce z profilů hmotnosti přes 10 kg/m</t>
  </si>
  <si>
    <t>2061878477</t>
  </si>
  <si>
    <t>4,85*2  "ramena schodiště</t>
  </si>
  <si>
    <t>183</t>
  </si>
  <si>
    <t>63126107</t>
  </si>
  <si>
    <t>profil kompozitní U 280x70/12mm</t>
  </si>
  <si>
    <t>407702840</t>
  </si>
  <si>
    <t>184</t>
  </si>
  <si>
    <t>767211011</t>
  </si>
  <si>
    <t>Montáž výrobků z kompozitů schodišťových stupňů z pochůzných skládaných roštů délky do 1 000 mm</t>
  </si>
  <si>
    <t>199347305</t>
  </si>
  <si>
    <t>185</t>
  </si>
  <si>
    <t>63126091</t>
  </si>
  <si>
    <t>stupeň schodišťový z kompozitních skládaných roštů 1000x300x25mm</t>
  </si>
  <si>
    <t>802655281</t>
  </si>
  <si>
    <t>186</t>
  </si>
  <si>
    <t>767991003</t>
  </si>
  <si>
    <t>Montáž výrobků z kompozitů pomocné nebo nosné konstrukce z profilů hmotnosti přes 2,5 do 5 kg/m</t>
  </si>
  <si>
    <t>-1895711242</t>
  </si>
  <si>
    <t xml:space="preserve">34,8 "profil L50, -2-, D.1.10 </t>
  </si>
  <si>
    <t>187</t>
  </si>
  <si>
    <t>63126109</t>
  </si>
  <si>
    <t>profil kompozitní L 51x51/6mm</t>
  </si>
  <si>
    <t>1688584621</t>
  </si>
  <si>
    <t>188</t>
  </si>
  <si>
    <t>767591002</t>
  </si>
  <si>
    <t>Montáž výrobků z kompozitů podlah nebo podest z pochůzných litých roštů hmotnosti přes 15 do 30 kg/m2</t>
  </si>
  <si>
    <t>-1680843227</t>
  </si>
  <si>
    <t>19  "plocha pororoštů D.1.10</t>
  </si>
  <si>
    <t>189</t>
  </si>
  <si>
    <t>63126003</t>
  </si>
  <si>
    <t>rošt kompozitní pochůzný litý 44x44/50mm A15</t>
  </si>
  <si>
    <t>188266053</t>
  </si>
  <si>
    <t>190</t>
  </si>
  <si>
    <t>998767202</t>
  </si>
  <si>
    <t>Přesun hmot pro zámečnické konstrukce stanovený procentní sazbou (%) z ceny vodorovná dopravní vzdálenost do 50 m v objektech výšky přes 6 do 12 m</t>
  </si>
  <si>
    <t>1832375632</t>
  </si>
  <si>
    <t>783</t>
  </si>
  <si>
    <t>Dokončovací práce - nátěry</t>
  </si>
  <si>
    <t>191</t>
  </si>
  <si>
    <t>783301311</t>
  </si>
  <si>
    <t>Příprava podkladu zámečnických konstrukcí před provedením nátěru odmaštění odmašťovačem vodou ředitelným</t>
  </si>
  <si>
    <t>-1211891976</t>
  </si>
  <si>
    <t>192</t>
  </si>
  <si>
    <t>783334201</t>
  </si>
  <si>
    <t>Základní antikorozní nátěr zámečnických konstrukcí jednonásobný epoxidový</t>
  </si>
  <si>
    <t>1762565669</t>
  </si>
  <si>
    <t>0,972*8,5*3   "povrch nosníků  IPN 260</t>
  </si>
  <si>
    <t>0,832*(13,6+8,5)  "povrch nosníků  IPN 220</t>
  </si>
  <si>
    <t>193</t>
  </si>
  <si>
    <t>789315221R</t>
  </si>
  <si>
    <t>Nátěr zařízení s povrchem nečlenitým dvousložkový epoxidový krycí (vrchní), tloušťky do 300 μm - dvě vrstvy</t>
  </si>
  <si>
    <t>2117759696</t>
  </si>
  <si>
    <t>43,173*2 'Přepočtené koeficientem množství</t>
  </si>
  <si>
    <t>784</t>
  </si>
  <si>
    <t>Dokončovací práce - malby a tapety</t>
  </si>
  <si>
    <t>194</t>
  </si>
  <si>
    <t>784181101</t>
  </si>
  <si>
    <t>Penetrace podkladu jednonásobná základní akrylátová v místnostech výšky do 3,80 m</t>
  </si>
  <si>
    <t>995852875</t>
  </si>
  <si>
    <t>195</t>
  </si>
  <si>
    <t>784211101</t>
  </si>
  <si>
    <t>Malby z malířských směsí otěruvzdorných za mokra dvojnásobné, bílé za mokra otěruvzdorné výborně v místnostech výšky do 3,80 m</t>
  </si>
  <si>
    <t>1789342113</t>
  </si>
  <si>
    <t xml:space="preserve"> 4x akrylátsilikonový nátěr BISIL PROFI</t>
  </si>
  <si>
    <t>13*8*2  "strop</t>
  </si>
  <si>
    <t xml:space="preserve">(SZ-12)*2 "stěny zděné </t>
  </si>
  <si>
    <t>02 - DSO 01.2 – Oplocení a terénní úpravy</t>
  </si>
  <si>
    <t xml:space="preserve">    5 - Komunikace pozemní</t>
  </si>
  <si>
    <t xml:space="preserve">    9 - Ostatní konstrukce a práce-bourání</t>
  </si>
  <si>
    <t>122151101</t>
  </si>
  <si>
    <t>Odkopávky a prokopávky nezapažené strojně v hornině třídy těžitelnosti I skupiny 1 a 2 do 20 m3</t>
  </si>
  <si>
    <t>416590818</t>
  </si>
  <si>
    <t>22*4*0,15  "lože pro panelovou cestu</t>
  </si>
  <si>
    <t>131113101</t>
  </si>
  <si>
    <t>Hloubení jam ručně zapažených i nezapažených s urovnáním dna do předepsaného profilu a spádu v hornině třídy těžitelnosti I skupiny 1 a 2 soudržných</t>
  </si>
  <si>
    <t>749565890</t>
  </si>
  <si>
    <t>0,3*0,3*0,65*45 "sloupky průběžné"</t>
  </si>
  <si>
    <t>0,3*0,5*0,65*22  "vzpěry</t>
  </si>
  <si>
    <t>132151101</t>
  </si>
  <si>
    <t>Hloubení nezapažených rýh šířky do 800 mm strojně s urovnáním dna do předepsaného profilu a spádu v hornině třídy těžitelnosti I skupiny 1 a 2 do 20 m3</t>
  </si>
  <si>
    <t>1825070155</t>
  </si>
  <si>
    <t>4,42*0,4*0,65 "podklad brány"</t>
  </si>
  <si>
    <t>95*0,1*0,1  "rýha pro desky</t>
  </si>
  <si>
    <t>-2146607062</t>
  </si>
  <si>
    <t>13,2+4,778+2,099  " výkopek na mezideponii</t>
  </si>
  <si>
    <t>-835549478</t>
  </si>
  <si>
    <t>105  "předpokládaný dovoz nové ornice</t>
  </si>
  <si>
    <t>10364101</t>
  </si>
  <si>
    <t>zemina pro terénní úpravy -  ornice</t>
  </si>
  <si>
    <t>432194358</t>
  </si>
  <si>
    <t>105*1,6 'Přepočtené koeficientem množství</t>
  </si>
  <si>
    <t>181351103</t>
  </si>
  <si>
    <t>Rozprostření a urovnání ornice v rovině nebo ve svahu sklonu do 1:5 strojně při souvislé ploše přes 100 do 500 m2, tl. vrstvy do 200 mm</t>
  </si>
  <si>
    <t>1064419111</t>
  </si>
  <si>
    <t>183403111</t>
  </si>
  <si>
    <t>Obdělání půdy nakopáním hl. přes 50 do 100 mm v rovině nebo na svahu do 1:5</t>
  </si>
  <si>
    <t>422793433</t>
  </si>
  <si>
    <t>183405211</t>
  </si>
  <si>
    <t>Výsev trávníku hydroosevem na ornici</t>
  </si>
  <si>
    <t>-654511531</t>
  </si>
  <si>
    <t>nezpevněné plochy - ornice tl. 200mm</t>
  </si>
  <si>
    <t>523  "plocha ke kultivaci, dle TZ</t>
  </si>
  <si>
    <t>00572472</t>
  </si>
  <si>
    <t>osivo směs travní krajinná-rovinná, VV-15</t>
  </si>
  <si>
    <t>-2124708758</t>
  </si>
  <si>
    <t>523*0,03 'Přepočtené koeficientem množství</t>
  </si>
  <si>
    <t>185803111</t>
  </si>
  <si>
    <t>Ošetření trávníku jednorázové v rovině nebo na svahu do 1:5</t>
  </si>
  <si>
    <t>1552895493</t>
  </si>
  <si>
    <t>274313711</t>
  </si>
  <si>
    <t>Základy z betonu prostého pasy betonu kamenem neprokládaného tř. C 20/25</t>
  </si>
  <si>
    <t>-1413588791</t>
  </si>
  <si>
    <t>4,42*0,4*0,65  "podklad brány</t>
  </si>
  <si>
    <t>274351111</t>
  </si>
  <si>
    <t>Bednění základových konstrukcí pasů tradiční oboustranné</t>
  </si>
  <si>
    <t>-448213058</t>
  </si>
  <si>
    <t>(4,4+0,4)*2*0,65   "podklad brány</t>
  </si>
  <si>
    <t>275313711</t>
  </si>
  <si>
    <t>Základy z betonu prostého patky a bloky z betonu kamenem neprokládaného tř. C 20/25</t>
  </si>
  <si>
    <t>137849686</t>
  </si>
  <si>
    <t>275351111</t>
  </si>
  <si>
    <t>Bednění základových konstrukcí bloků tradiční oboustranné</t>
  </si>
  <si>
    <t>1952356293</t>
  </si>
  <si>
    <t>0,3*4*0,65*38 "sloupky průběžné"</t>
  </si>
  <si>
    <t>(0,3+0,5)*2*0,65*17  "vzpěry</t>
  </si>
  <si>
    <t>338171123</t>
  </si>
  <si>
    <t>Montáž sloupků a vzpěr plotových ocelových trubkových nebo profilovaných výšky do 2,60 m se zabetonováním do 0,08 m3 do připravených jamek</t>
  </si>
  <si>
    <t>-1224495609</t>
  </si>
  <si>
    <t>45  " sloupky v novém oplocení</t>
  </si>
  <si>
    <t>22   "vzpěry</t>
  </si>
  <si>
    <t>553422740</t>
  </si>
  <si>
    <t>vzpěra plotová 38x1,5mm včetně krytky s uchem 2500mm</t>
  </si>
  <si>
    <t>-600775948</t>
  </si>
  <si>
    <t>553422630</t>
  </si>
  <si>
    <t>sloupek plotový koncový Pz a komaxitový 2500/48x1,5mm</t>
  </si>
  <si>
    <t>-1084304848</t>
  </si>
  <si>
    <t>-656436550</t>
  </si>
  <si>
    <t>2  " sloupky branky</t>
  </si>
  <si>
    <t>55342166R</t>
  </si>
  <si>
    <t>Plotový sloupek ocelový 127 / 7  dl 2,4m,  povrchová úprava Pz a komaxit</t>
  </si>
  <si>
    <t>474770034</t>
  </si>
  <si>
    <t>348101240</t>
  </si>
  <si>
    <t>Osazení vrat a vrátek k oplocení na sloupky ocelové, plochy jednotlivě přes 6 do 8 m2</t>
  </si>
  <si>
    <t>-1883792680</t>
  </si>
  <si>
    <t>1  "vchodová vrata s brankou dle D.1.12</t>
  </si>
  <si>
    <t>55342363R</t>
  </si>
  <si>
    <t>brána plotová s vstupní brankou dvoukřídlá Pz s PVC vrstvou 4120x1700mm</t>
  </si>
  <si>
    <t>2024041355</t>
  </si>
  <si>
    <t>348121221</t>
  </si>
  <si>
    <t>Osazení podhrabových desek na ocelové sloupky, délky desek přes 2 do 3 m</t>
  </si>
  <si>
    <t>1080346107</t>
  </si>
  <si>
    <t>59232543R</t>
  </si>
  <si>
    <t xml:space="preserve">betonová podhrabová deska -PLT 3000x300x50 mm </t>
  </si>
  <si>
    <t>-1580565424</t>
  </si>
  <si>
    <t>59232545</t>
  </si>
  <si>
    <t>držák podhrabové desky typ H pro sloupek D 60-70mm výšky 300mm průběžný povrchová úprava žárový zinek</t>
  </si>
  <si>
    <t>-96786302</t>
  </si>
  <si>
    <t>348401120</t>
  </si>
  <si>
    <t>Montáž oplocení z pletiva strojového s napínacími dráty do 1,6 m</t>
  </si>
  <si>
    <t>392339078</t>
  </si>
  <si>
    <t>95  "délka pletiva</t>
  </si>
  <si>
    <t>313275030</t>
  </si>
  <si>
    <t>pletivo drátěné plastifikované se čtvercovými oky 50/2,2mm v 1750mm</t>
  </si>
  <si>
    <t>711650169</t>
  </si>
  <si>
    <t>348401350</t>
  </si>
  <si>
    <t>Montáž oplocení z pletiva rozvinutí, uchycení a napnutí drátu napínacího</t>
  </si>
  <si>
    <t>635149986</t>
  </si>
  <si>
    <t>95*3  "3x napínací drát</t>
  </si>
  <si>
    <t>348401360</t>
  </si>
  <si>
    <t>Montáž oplocení z pletiva rozvinutí, uchycení a napnutí drátu přiháčkování pletiva k napínacímu drátu</t>
  </si>
  <si>
    <t>2056565098</t>
  </si>
  <si>
    <t>156191000</t>
  </si>
  <si>
    <t>drát poplastovaný kruhový napínací 2,5/3,5mm</t>
  </si>
  <si>
    <t>-270967826</t>
  </si>
  <si>
    <t>348401320</t>
  </si>
  <si>
    <t>Montáž oplocení z pletiva rozvinutí, uchycení a napnutí drátu ostnatého</t>
  </si>
  <si>
    <t>-92634430</t>
  </si>
  <si>
    <t>31324818</t>
  </si>
  <si>
    <t>drát ostnatý 100m</t>
  </si>
  <si>
    <t>956724575</t>
  </si>
  <si>
    <t>Komunikace pozemní</t>
  </si>
  <si>
    <t>564750111</t>
  </si>
  <si>
    <t>Podklad nebo kryt z kameniva hrubého drceného vel. 16-32 mm s rozprostřením a zhutněním, po zhutnění tl. 150 mm</t>
  </si>
  <si>
    <t>349854564</t>
  </si>
  <si>
    <t>22*4*0,15  "lože pro panely</t>
  </si>
  <si>
    <t>584121111</t>
  </si>
  <si>
    <t>Osazení silničních dílců ze železového betonu s podkladem z kameniva těženého do tl. 40 mm jakéhokoliv druhu a velikosti, na plochu jednotlivě přes 50 do 200 m2</t>
  </si>
  <si>
    <t>1112170819</t>
  </si>
  <si>
    <t>29*3  "přístupová cesta panelová</t>
  </si>
  <si>
    <t>59381006</t>
  </si>
  <si>
    <t>panel silniční 3,00x1,00x0,215m</t>
  </si>
  <si>
    <t>2053229707</t>
  </si>
  <si>
    <t>Ostatní konstrukce a práce-bourání</t>
  </si>
  <si>
    <t>935111111</t>
  </si>
  <si>
    <t>Osazení betonového příkopového žlabu s vyplněním a zatřením spár cementovou maltou s ložem tl. 100 mm z kameniva těženého nebo štěrkopísku z betonových příkopových tvárnic šířky do 500 mm</t>
  </si>
  <si>
    <t>1369507999</t>
  </si>
  <si>
    <t>15  "odvod dešťové vody okolo objektu</t>
  </si>
  <si>
    <t>59227051</t>
  </si>
  <si>
    <t>žlabovka příkopová betonová 300x800x170mm</t>
  </si>
  <si>
    <t>20740086</t>
  </si>
  <si>
    <t>998232110</t>
  </si>
  <si>
    <t>Přesun hmot pro oplocení se svislou nosnou konstrukcí zděnou z cihel, tvárnic, bloků, popř. kovovou nebo dřevěnou vodorovná dopravní vzdálenost do 50 m, pro oplocení výšky do 3 m</t>
  </si>
  <si>
    <t>2005120217</t>
  </si>
  <si>
    <t>PVC_400</t>
  </si>
  <si>
    <t>Odpadní potrubí</t>
  </si>
  <si>
    <t>99,22</t>
  </si>
  <si>
    <t>lo</t>
  </si>
  <si>
    <t>lože pod potrubí</t>
  </si>
  <si>
    <t>47,182</t>
  </si>
  <si>
    <t>PB</t>
  </si>
  <si>
    <t>podkladní bloky betonové</t>
  </si>
  <si>
    <t>0,324</t>
  </si>
  <si>
    <t>PE_500V</t>
  </si>
  <si>
    <t>dékla Výtlaku "C"</t>
  </si>
  <si>
    <t>207</t>
  </si>
  <si>
    <t>PE_500</t>
  </si>
  <si>
    <t>dékla řadů "A","B"</t>
  </si>
  <si>
    <t>165,6</t>
  </si>
  <si>
    <t>mk</t>
  </si>
  <si>
    <t>místní komunikace asfalt</t>
  </si>
  <si>
    <t>št</t>
  </si>
  <si>
    <t>štěrková cesta</t>
  </si>
  <si>
    <t>5,5</t>
  </si>
  <si>
    <t>02 - SO_02 - Nová síťová vedení</t>
  </si>
  <si>
    <t>š</t>
  </si>
  <si>
    <t>štěrkový zásyp</t>
  </si>
  <si>
    <t>34,65</t>
  </si>
  <si>
    <t>trav</t>
  </si>
  <si>
    <t>travnaté plochy - ornice tl. 200mm</t>
  </si>
  <si>
    <t>411,32</t>
  </si>
  <si>
    <t>1594,342</t>
  </si>
  <si>
    <t>skládka - odvoz přebytečného výkopku</t>
  </si>
  <si>
    <t>518,911</t>
  </si>
  <si>
    <t>ob</t>
  </si>
  <si>
    <t>obsyp potrubí štěrkopískem</t>
  </si>
  <si>
    <t>354,623</t>
  </si>
  <si>
    <t>bet</t>
  </si>
  <si>
    <t>délka betonové komunikace</t>
  </si>
  <si>
    <t xml:space="preserve">    5 - Komunikace</t>
  </si>
  <si>
    <t xml:space="preserve">    8 - Trubní vedení</t>
  </si>
  <si>
    <t xml:space="preserve">    997 - Přesun sutě</t>
  </si>
  <si>
    <t>113107162</t>
  </si>
  <si>
    <t>Odstranění podkladů nebo krytů strojně plochy jednotlivě přes 50 m2 do 200 m2 s přemístěním hmot na skládku na vzdálenost do 20 m nebo s naložením na dopravní prostředek z kameniva hrubého drceného, o tl. vrstvy přes 100 do 200 mm</t>
  </si>
  <si>
    <t>-1528401429</t>
  </si>
  <si>
    <t xml:space="preserve">1,26*mk  "místní komunikace </t>
  </si>
  <si>
    <t>1*12  "rozšíření v souběhu</t>
  </si>
  <si>
    <t>1,26*št  "štěrková cesta tl.200mm</t>
  </si>
  <si>
    <t>113107172</t>
  </si>
  <si>
    <t>Odstranění podkladů nebo krytů strojně plochy jednotlivě přes 50 m2 do 200 m2 s přemístěním hmot na skládku na vzdálenost do 20 m nebo s naložením na dopravní prostředek z betonu prostého, o tl. vrstvy přes 150 do 300 mm</t>
  </si>
  <si>
    <t>997005955</t>
  </si>
  <si>
    <t>1,26*bet " betonová komunikace</t>
  </si>
  <si>
    <t>113154123</t>
  </si>
  <si>
    <t>Frézování živičného podkladu nebo krytu s naložením na dopravní prostředek plochy do 500 m2 bez překážek v trase pruhu šířky přes 0,5 m do 1 m, tloušťky vrstvy 50 mm</t>
  </si>
  <si>
    <t>1248193189</t>
  </si>
  <si>
    <t xml:space="preserve">(1,26+0,3*2)*mk  "místní komunikace </t>
  </si>
  <si>
    <t>1,26*mk  "ložní vrstva</t>
  </si>
  <si>
    <t>1*12*2  "rozšíření v souběhu</t>
  </si>
  <si>
    <t>121151113</t>
  </si>
  <si>
    <t>Sejmutí ornice strojně při souvislé ploše přes 100 do 500 m2, tl. vrstvy do 200 mm</t>
  </si>
  <si>
    <t>-2139104614</t>
  </si>
  <si>
    <t>trav*1,26  "nezpevněná část</t>
  </si>
  <si>
    <t>130001101</t>
  </si>
  <si>
    <t>Příplatek k cenám hloubených vykopávek za ztížení vykopávky v blízkosti podzemního vedení nebo výbušnin pro jakoukoliv třídu horniny</t>
  </si>
  <si>
    <t>1663020608</t>
  </si>
  <si>
    <t>1,26*78*3,5  "problémové úseky s křížením podzemních vedení  a oplocením</t>
  </si>
  <si>
    <t>1,5*1,5*3,5*7  "kontrolní sondy</t>
  </si>
  <si>
    <t>132154104</t>
  </si>
  <si>
    <t>Hloubení zapažených rýh šířky do 800 mm strojně s urovnáním dna do předepsaného profilu a spádu v hornině třídy těžitelnosti I skupiny 1 a 2 přes 100 m3</t>
  </si>
  <si>
    <t>-189348188</t>
  </si>
  <si>
    <t>v*0,4</t>
  </si>
  <si>
    <t>132254104</t>
  </si>
  <si>
    <t>Hloubení zapažených rýh šířky do 800 mm strojně s urovnáním dna do předepsaného profilu a spádu v hornině třídy těžitelnosti I skupiny 3 přes 100 m3</t>
  </si>
  <si>
    <t>-1493060460</t>
  </si>
  <si>
    <t>1,26*PVC_400*2,7   "výkop pro odpadní potrubí</t>
  </si>
  <si>
    <t>1,26*(PE_500V-75)*2,5    "výkop výtlak  -C-</t>
  </si>
  <si>
    <t>1,26*(PE_500-75)*3,5  "výkop řady -A-, -B-</t>
  </si>
  <si>
    <t>2,26*75*3  "souběh řadu -B- a -C-</t>
  </si>
  <si>
    <t>-1,26*št*0,2 "štěrkový povrch</t>
  </si>
  <si>
    <t>-1,26*trav*0,2  "nezpevněný povrch</t>
  </si>
  <si>
    <t>-1,26*mk*0,4  "místní asfaltová komunikace</t>
  </si>
  <si>
    <t>1,5*1,5*3,5*7  "kontrolní sondy při křížení s podzemním vedením</t>
  </si>
  <si>
    <t>132354104</t>
  </si>
  <si>
    <t>Hloubení zapažených rýh šířky do 800 mm strojně s urovnáním dna do předepsaného profilu a spádu v hornině třídy těžitelnosti II skupiny 4 přes 100 m3</t>
  </si>
  <si>
    <t>958301794</t>
  </si>
  <si>
    <t>v*0,05</t>
  </si>
  <si>
    <t>132454104</t>
  </si>
  <si>
    <t>Hloubení zapažených rýh šířky do 800 mm strojně s urovnáním dna do předepsaného profilu a spádu v hornině třídy těžitelnosti II skupiny 5 přes 100 m3</t>
  </si>
  <si>
    <t>-220593260</t>
  </si>
  <si>
    <t>151101102</t>
  </si>
  <si>
    <t>Zřízení pažení a rozepření stěn rýh pro podzemní vedení příložné pro jakoukoliv mezerovitost, hloubky do 4 m</t>
  </si>
  <si>
    <t>-1266927956</t>
  </si>
  <si>
    <t>(31+19+21+296)*2*2,5  "část výkopu , dle  C.4</t>
  </si>
  <si>
    <t>151101112</t>
  </si>
  <si>
    <t>Odstranění pažení a rozepření stěn rýh pro podzemní vedení s uložením materiálu na vzdálenost do 3 m od kraje výkopu příložné, hloubky přes 2 do 4 m</t>
  </si>
  <si>
    <t>-645324353</t>
  </si>
  <si>
    <t>151811132</t>
  </si>
  <si>
    <t>Zřízení pažicích boxů pro pažení a rozepření stěn rýh podzemního vedení hloubka výkopu do 4 m, šířka přes 1,2 do 2,5 m</t>
  </si>
  <si>
    <t>1733720051</t>
  </si>
  <si>
    <t>PE_500V+PE_500*2*3,5 "voodovod</t>
  </si>
  <si>
    <t xml:space="preserve">-(31+21+19)*2*3,5  "část s rozepřením </t>
  </si>
  <si>
    <t>151811232</t>
  </si>
  <si>
    <t>Odstranění pažicích boxů pro pažení a rozepření stěn rýh podzemního vedení hloubka výkopu do 4 m, šířka přes 1,2 do 2,5 m</t>
  </si>
  <si>
    <t>439308992</t>
  </si>
  <si>
    <t>1554493456</t>
  </si>
  <si>
    <t xml:space="preserve">v*0,9 "zemina na meziskládku </t>
  </si>
  <si>
    <t>v*0,9-skl "zemina z meziskládky zpátky na zásyp</t>
  </si>
  <si>
    <t>907467172</t>
  </si>
  <si>
    <t>skl  "přebytečná hornina tř.3 a tř.3 na skládku</t>
  </si>
  <si>
    <t>-494965449</t>
  </si>
  <si>
    <t>v*0,1   "zemina tř.4 a tř.5 na skládku  7km</t>
  </si>
  <si>
    <t>1559355793</t>
  </si>
  <si>
    <t>skl "přebytečná zemina na skládku</t>
  </si>
  <si>
    <t>-166774882</t>
  </si>
  <si>
    <t>v*0,05  "zemina tř.5</t>
  </si>
  <si>
    <t>ob+lo+PB+š "obsyp a lože pod potrubím</t>
  </si>
  <si>
    <t>(pi*0,62*0,62)*2  "vytlačený objem šachty</t>
  </si>
  <si>
    <t>skl+v*0,1</t>
  </si>
  <si>
    <t>-2041920881</t>
  </si>
  <si>
    <t>678,345*1,6 'Přepočtené koeficientem množství</t>
  </si>
  <si>
    <t>-966954652</t>
  </si>
  <si>
    <t>v*0,9-skl</t>
  </si>
  <si>
    <t xml:space="preserve">1,26*(mk+bet)*0,5  "zásyp štěrkopískem </t>
  </si>
  <si>
    <t>58331200</t>
  </si>
  <si>
    <t>štěrkopísek netříděný zásypový</t>
  </si>
  <si>
    <t>969325828</t>
  </si>
  <si>
    <t>přepočet na tuny</t>
  </si>
  <si>
    <t>š*1,8 "zásyp štěrkopískem</t>
  </si>
  <si>
    <t>175151101</t>
  </si>
  <si>
    <t>Obsypání potrubí strojně sypaninou z vhodných třídy těžitelnosti I a II, skupiny 1 až 4 nebo materiálem připraveným podél výkopu ve vzdálenosti do 3 m od jeho kraje, pro jakoukoliv hloubku výkopu a míru zhutnění bez prohození sypaniny</t>
  </si>
  <si>
    <t>1096322231</t>
  </si>
  <si>
    <t>1,26*(PE_500+PE_500V+PVC_400)*0,8   "potrubí ve výkopu</t>
  </si>
  <si>
    <t>-0,26*75*0,8  "souběh</t>
  </si>
  <si>
    <t>-(PE_500+PE_500V)*0,246  "vytlačený objen potrubím d560</t>
  </si>
  <si>
    <t>-PVC_400*0,1382  "vytlačený objem potrubím DN400</t>
  </si>
  <si>
    <t>583373020</t>
  </si>
  <si>
    <t>štěrkopísek frakce 0/16</t>
  </si>
  <si>
    <t>1008722333</t>
  </si>
  <si>
    <t>354,623*1,8 'Přepočtené koeficientem množství</t>
  </si>
  <si>
    <t>418981235</t>
  </si>
  <si>
    <t>944953226</t>
  </si>
  <si>
    <t>-1618654653</t>
  </si>
  <si>
    <t>nezpevněné plochy - tráva tl. 200mm</t>
  </si>
  <si>
    <t>(PVC_400+PE_500V+PE_500)-(mk+bet+št)</t>
  </si>
  <si>
    <t>trav*1,26</t>
  </si>
  <si>
    <t>005724700</t>
  </si>
  <si>
    <t xml:space="preserve">osivo směs travní univerzál </t>
  </si>
  <si>
    <t>-1983884863</t>
  </si>
  <si>
    <t>518,263*0,025 'Přepočtené koeficientem množství</t>
  </si>
  <si>
    <t>1319698270</t>
  </si>
  <si>
    <t>380321662</t>
  </si>
  <si>
    <t>Kompletní konstrukce čistíren odpadních vod, nádrží, vodojemů, kanálů z betonu železového bez výztuže a bednění bez zvýšených nároků na prostředí tř. C 30/37, tl. přes 150 do 300 mm</t>
  </si>
  <si>
    <t>1617694215</t>
  </si>
  <si>
    <t>výústní objekt</t>
  </si>
  <si>
    <t>2,1*1,324*0,3  "dno</t>
  </si>
  <si>
    <t>(1,347+1,301+1,5)*2,17*0,3  "stěny</t>
  </si>
  <si>
    <t>1743895539</t>
  </si>
  <si>
    <t>(2,1+1,324)*2*0,3  "dno</t>
  </si>
  <si>
    <t>(1,347+1,301+1,5)*2,17*2  "stěny</t>
  </si>
  <si>
    <t>1352922753</t>
  </si>
  <si>
    <t>380361011</t>
  </si>
  <si>
    <t>Výztuž kompletních konstrukcí čistíren odpadních vod, nádrží, vodojemů, kanálů ze svařovaných sítí z drátů typu KARI</t>
  </si>
  <si>
    <t>-1669938040</t>
  </si>
  <si>
    <t>23*7,9*0,001  "plocha KARI  8 / 100</t>
  </si>
  <si>
    <t>72*0,001  "spony , příložky</t>
  </si>
  <si>
    <t>451572111</t>
  </si>
  <si>
    <t>Lože pod potrubí, stoky a drobné objekty v otevřeném výkopu z kameniva drobného těženého 0 až 4 mm</t>
  </si>
  <si>
    <t>-436154547</t>
  </si>
  <si>
    <t>PVC_400*0,1  "odpadní potrubí</t>
  </si>
  <si>
    <t>(PE_500+PE_500V)*0,1 " vodovod</t>
  </si>
  <si>
    <t>452112121</t>
  </si>
  <si>
    <t>Osazení betonových dílců prstenců nebo rámů pod poklopy a mříže, výšky přes 100 do 200 mm</t>
  </si>
  <si>
    <t>-47793909</t>
  </si>
  <si>
    <t>PFB.1120104OZ</t>
  </si>
  <si>
    <t>Prstenec šachtový vyrovnávací  TBW-Q.1 63/12</t>
  </si>
  <si>
    <t>189501327</t>
  </si>
  <si>
    <t>1426618416</t>
  </si>
  <si>
    <t>0,3*0,3*0,3*12  "kolena řadů</t>
  </si>
  <si>
    <t>991144967</t>
  </si>
  <si>
    <t>0,3*4*0,3*12</t>
  </si>
  <si>
    <t>Komunikace</t>
  </si>
  <si>
    <t>564760011</t>
  </si>
  <si>
    <t>Podklad nebo kryt z kameniva hrubého drceného vel. 8-16 mm s rozprostřením a zhutněním, po zhutnění tl. 200 mm</t>
  </si>
  <si>
    <t>-1923279074</t>
  </si>
  <si>
    <t>5,5  "štěrková cesta</t>
  </si>
  <si>
    <t>št*1,26  "Plocha výkopu</t>
  </si>
  <si>
    <t>564760111</t>
  </si>
  <si>
    <t>Podklad nebo kryt z kameniva hrubého drceného vel. 16-32 mm s rozprostřením a zhutněním, po zhutnění tl. 200 mm</t>
  </si>
  <si>
    <t>-356415681</t>
  </si>
  <si>
    <t>1,26*mk "plocha asf. komunikace</t>
  </si>
  <si>
    <t>1,26*bet  "podklad bet. komunikace</t>
  </si>
  <si>
    <t>567122114</t>
  </si>
  <si>
    <t>Podklad ze směsi stmelené cementem SC bez dilatačních spár, s rozprostřením a zhutněním SC C 8/10 (KSC I), po zhutnění tl. 150 mm</t>
  </si>
  <si>
    <t>584818237</t>
  </si>
  <si>
    <t>573111111</t>
  </si>
  <si>
    <t>Postřik infiltrační PI z asfaltu silničního s posypem kamenivem, v množství 0,60 kg/m2</t>
  </si>
  <si>
    <t>-603848283</t>
  </si>
  <si>
    <t>577144211</t>
  </si>
  <si>
    <t>Asfaltový beton vrstva obrusná ACO 11 (ABS) s rozprostřením a se zhutněním z nemodifikovaného asfaltu v pruhu šířky do 3 m tř. II, po zhutnění tl. 50 mm</t>
  </si>
  <si>
    <t>2050189271</t>
  </si>
  <si>
    <t>577145112</t>
  </si>
  <si>
    <t>Asfaltový beton vrstva ložní ACL 16 (ABH) s rozprostřením a zhutněním z nemodifikovaného asfaltu v pruhu šířky do 3 m, po zhutnění tl. 50 mm</t>
  </si>
  <si>
    <t>-1119939498</t>
  </si>
  <si>
    <t xml:space="preserve">(1,26)*mk  "místní komunikace </t>
  </si>
  <si>
    <t>581131316</t>
  </si>
  <si>
    <t>Kryt cementobetonový silničních komunikací skupiny CB III tl. 200 mm</t>
  </si>
  <si>
    <t>-2060306310</t>
  </si>
  <si>
    <t>bet*1,26  "betonová komunikace</t>
  </si>
  <si>
    <t>631362021</t>
  </si>
  <si>
    <t>Výztuž mazanin ze svařovaných sítí z drátů typu KARI</t>
  </si>
  <si>
    <t>-66946936</t>
  </si>
  <si>
    <t>1,26*bet*5,4*0,001  " výztuž betonové komunikace KARI 150/8</t>
  </si>
  <si>
    <t>Trubní vedení</t>
  </si>
  <si>
    <t>871395241</t>
  </si>
  <si>
    <t>Kanalizační potrubí z tvrdého PVC v otevřeném výkopu ve sklonu do 20 %, hladkého plnostěnného vícevrstvého, tuhost třídy SN 12 DN 400</t>
  </si>
  <si>
    <t>-1780725950</t>
  </si>
  <si>
    <t>99,22  "Odpadní potrubí DN400</t>
  </si>
  <si>
    <t>871411141R</t>
  </si>
  <si>
    <t>Montáž vodovodního potrubí z plastů v otevřeném výkopu z polyetylenu PE 100 svařovaných na tupo SDR 11/PN16 D 560</t>
  </si>
  <si>
    <t>-367040881</t>
  </si>
  <si>
    <t>207  "výtlačný řad C</t>
  </si>
  <si>
    <t>28613569R</t>
  </si>
  <si>
    <t>potrubí dvouvrstvé PE100 RC SDR11 560x50,8 dl 12m</t>
  </si>
  <si>
    <t>-1516074300</t>
  </si>
  <si>
    <t>207*1,015 'Přepočtené koeficientem množství</t>
  </si>
  <si>
    <t>871411151R</t>
  </si>
  <si>
    <t>Montáž vodovodního potrubí z plastů v otevřeném výkopu z polyetylenu PE 100 svařovaných na tupo SDR 17/PN10 D 560 mm</t>
  </si>
  <si>
    <t>-1724433412</t>
  </si>
  <si>
    <t>65,6  "přívodní řad A</t>
  </si>
  <si>
    <t>100  "přívodní řad B</t>
  </si>
  <si>
    <t>28613589R</t>
  </si>
  <si>
    <t>potrubí dvouvrstvé PE100 RC SDR17 PN10  560x33,2  dl 12m</t>
  </si>
  <si>
    <t>1040769907</t>
  </si>
  <si>
    <t>165,6*1,015 'Přepočtené koeficientem množství</t>
  </si>
  <si>
    <t>877391101R</t>
  </si>
  <si>
    <t>Montáž tvarovek na vodovodním plastovém potrubí z polyetylenu PE 100 elektrotvarovek SDR 11/PN16 spojek, oblouků nebo redukcí d 500</t>
  </si>
  <si>
    <t>1208927119</t>
  </si>
  <si>
    <t>2861598R</t>
  </si>
  <si>
    <t xml:space="preserve">UB -  Objímka d 560, SDR 11 </t>
  </si>
  <si>
    <t>-1899141349</t>
  </si>
  <si>
    <t>2861597R</t>
  </si>
  <si>
    <t>UB - Objímka d560, SDR 17</t>
  </si>
  <si>
    <t>-1334760583</t>
  </si>
  <si>
    <t>2865314R</t>
  </si>
  <si>
    <t>nákružek lemový  s přírubou BEFL 560/500 PN16, SDR11</t>
  </si>
  <si>
    <t>-971490125</t>
  </si>
  <si>
    <t>2865316R</t>
  </si>
  <si>
    <t>nákružek lemový  s přírubou BEFL 560/500 PN10, SDR17</t>
  </si>
  <si>
    <t>1056741089</t>
  </si>
  <si>
    <t>2861490R</t>
  </si>
  <si>
    <t>oblouk 11,5° SDR11 PE 100 PN16  d 560mm</t>
  </si>
  <si>
    <t>-1443112133</t>
  </si>
  <si>
    <t>28614901R</t>
  </si>
  <si>
    <t>oblouk 30° SDR11 PE 100 PN16  d 560mm</t>
  </si>
  <si>
    <t>-745511750</t>
  </si>
  <si>
    <t>286149R</t>
  </si>
  <si>
    <t>oblouk 45° SDR11 PE 100 PN16 d 560mm</t>
  </si>
  <si>
    <t>-1120208417</t>
  </si>
  <si>
    <t>28614922R</t>
  </si>
  <si>
    <t>oblouk 45° SDR17 PE 100 PN10 d 560mm</t>
  </si>
  <si>
    <t>1685681178</t>
  </si>
  <si>
    <t>28612315R</t>
  </si>
  <si>
    <t xml:space="preserve">příruba zaslepovací   - X kus </t>
  </si>
  <si>
    <t>621724322</t>
  </si>
  <si>
    <t>55251648R</t>
  </si>
  <si>
    <t>Příruba ocelová nerezová DN 500, PN16</t>
  </si>
  <si>
    <t>-1751970834</t>
  </si>
  <si>
    <t>877395211</t>
  </si>
  <si>
    <t>Montáž tvarovek na kanalizačním potrubí z trub z plastu z tvrdého PVC nebo z polypropylenu v otevřeném výkopu jednoosých DN 400</t>
  </si>
  <si>
    <t>-830090045</t>
  </si>
  <si>
    <t>28611377</t>
  </si>
  <si>
    <t>koleno kanalizace PVC KG 400x11°</t>
  </si>
  <si>
    <t>-52457325</t>
  </si>
  <si>
    <t>891375111R</t>
  </si>
  <si>
    <t>Montáž vodovodních armatur na potrubí koncových klapek (žabích) hrdlových DN 400</t>
  </si>
  <si>
    <t>-1415267731</t>
  </si>
  <si>
    <t>42284024R</t>
  </si>
  <si>
    <t>klapka zpětná koncová PVC -žabí - DN 400</t>
  </si>
  <si>
    <t>917163481</t>
  </si>
  <si>
    <t>55253498R</t>
  </si>
  <si>
    <t>tvarovka přírubová nerezová s hladkým koncem, F-kus DN 400</t>
  </si>
  <si>
    <t>-2010678258</t>
  </si>
  <si>
    <t>2861560R</t>
  </si>
  <si>
    <t>tvarovka přírubová plastová, PVC F-kus DN 400</t>
  </si>
  <si>
    <t>1146626014</t>
  </si>
  <si>
    <t>892421111</t>
  </si>
  <si>
    <t>Tlakové zkoušky vodou na potrubí DN 400 nebo 500</t>
  </si>
  <si>
    <t>1079668938</t>
  </si>
  <si>
    <t>PE_500V+PE_500</t>
  </si>
  <si>
    <t>892423122</t>
  </si>
  <si>
    <t>Proplach a dezinfekce vodovodního potrubí DN 400 nebo 500</t>
  </si>
  <si>
    <t>-665265701</t>
  </si>
  <si>
    <t>892442111</t>
  </si>
  <si>
    <t>Tlakové zkoušky vodou zabezpečení konců potrubí při tlakových zkouškách DN přes 300 do 600</t>
  </si>
  <si>
    <t>402319790</t>
  </si>
  <si>
    <t>894411131</t>
  </si>
  <si>
    <t>Zřízení šachet kanalizačních z betonových dílců výšky vstupu do 1,50 m s obložením dna betonem tř. C 25/30, na potrubí DN přes 300 do 400</t>
  </si>
  <si>
    <t>459546418</t>
  </si>
  <si>
    <t>592243352</t>
  </si>
  <si>
    <t>dno betonové šachty kanalizační TBZ-Q 400-885</t>
  </si>
  <si>
    <t>78601100</t>
  </si>
  <si>
    <t>592243141</t>
  </si>
  <si>
    <t>deska betonová zákrytová TZK-Q 200/120T</t>
  </si>
  <si>
    <t>619550915</t>
  </si>
  <si>
    <t>592243025</t>
  </si>
  <si>
    <t>skruž betonová šachetní TBS-Q  1000/330</t>
  </si>
  <si>
    <t>114460754</t>
  </si>
  <si>
    <t>592243050</t>
  </si>
  <si>
    <t>skruž betonová šachetní TBS-Q  1000/500</t>
  </si>
  <si>
    <t>1215624714</t>
  </si>
  <si>
    <t>592243181</t>
  </si>
  <si>
    <t>těsnění šachtové  pro DN 1000</t>
  </si>
  <si>
    <t>1856996350</t>
  </si>
  <si>
    <t>899104112</t>
  </si>
  <si>
    <t>Osazení poklopů litinových a ocelových včetně rámů pro třídu zatížení D400, E600</t>
  </si>
  <si>
    <t>1257012636</t>
  </si>
  <si>
    <t>28661935</t>
  </si>
  <si>
    <t>poklop šachtový litinový dno DN 600 pro třídu zatížení D400, BEGU, bez odvětrání</t>
  </si>
  <si>
    <t>1581181467</t>
  </si>
  <si>
    <t>899721111</t>
  </si>
  <si>
    <t>Signalizační vodič na potrubí DN do 150 mm</t>
  </si>
  <si>
    <t>-659072408</t>
  </si>
  <si>
    <t>CY 4mm2</t>
  </si>
  <si>
    <t>PE_500+PE_500V</t>
  </si>
  <si>
    <t>899722112</t>
  </si>
  <si>
    <t>Krytí potrubí z plastů výstražnou fólií z PVC šířky 25 cm</t>
  </si>
  <si>
    <t>-737992006</t>
  </si>
  <si>
    <t>výstražná fólie bílé barvy - VODOVOD</t>
  </si>
  <si>
    <t>919121213</t>
  </si>
  <si>
    <t>Utěsnění dilatačních spár zálivkou za studena v cementobetonovém nebo živičném krytu včetně adhezního nátěru bez těsnicího profilu pod zálivkou, pro komůrky šířky 10 mm, hloubky 25 mm</t>
  </si>
  <si>
    <t>757606146</t>
  </si>
  <si>
    <t>919731121</t>
  </si>
  <si>
    <t>Zarovnání styčné plochy podkladu nebo krytu podél vybourané části komunikace nebo zpevněné plochy živičné tl. do 50 mm</t>
  </si>
  <si>
    <t>572911799</t>
  </si>
  <si>
    <t xml:space="preserve">místní komunikace asfalt </t>
  </si>
  <si>
    <t>22+12</t>
  </si>
  <si>
    <t>Mezisoučet</t>
  </si>
  <si>
    <t>mk*2</t>
  </si>
  <si>
    <t>919735111</t>
  </si>
  <si>
    <t>Řezání stávajícího živičného krytu nebo podkladu hloubky do 50 mm</t>
  </si>
  <si>
    <t>320025256</t>
  </si>
  <si>
    <t>mk*2*2  "dvě vrstvy ložní + obrusná</t>
  </si>
  <si>
    <t>919735124</t>
  </si>
  <si>
    <t>Řezání stávajícího betonového krytu nebo podkladu hloubky přes 150 do 200 mm</t>
  </si>
  <si>
    <t>278520215</t>
  </si>
  <si>
    <t>7+14  "betonová komunikace</t>
  </si>
  <si>
    <t xml:space="preserve">bet*2  </t>
  </si>
  <si>
    <t>962052211</t>
  </si>
  <si>
    <t>Bourání zdiva železobetonového nadzákladového, objemu přes 1 m3</t>
  </si>
  <si>
    <t>-587250019</t>
  </si>
  <si>
    <t>2,1*0,6*2,47  "otvor pro výústní objekt</t>
  </si>
  <si>
    <t>997</t>
  </si>
  <si>
    <t>Přesun sutě</t>
  </si>
  <si>
    <t>997221551</t>
  </si>
  <si>
    <t>Vodorovná doprava suti bez naložení, ale se složením a s hrubým urovnáním ze sypkých materiálů, na vzdálenost do 1 km</t>
  </si>
  <si>
    <t>1843684523</t>
  </si>
  <si>
    <t>17,913+16,65</t>
  </si>
  <si>
    <t>997221559</t>
  </si>
  <si>
    <t>Vodorovná doprava suti bez naložení, ale se složením a s hrubým urovnáním Příplatek k ceně za každý další i započatý 1 km přes 1 km</t>
  </si>
  <si>
    <t>-89181591</t>
  </si>
  <si>
    <t>34,563*6 'Přepočtené koeficientem množství</t>
  </si>
  <si>
    <t>997221561</t>
  </si>
  <si>
    <t>Vodorovná doprava suti bez naložení, ale se složením a s hrubým urovnáním z kusových materiálů, na vzdálenost do 1 km</t>
  </si>
  <si>
    <t>267634839</t>
  </si>
  <si>
    <t>50,813+7,469  "beton</t>
  </si>
  <si>
    <t>997221569</t>
  </si>
  <si>
    <t>-428338168</t>
  </si>
  <si>
    <t>58,282*6 'Přepočtené koeficientem množství</t>
  </si>
  <si>
    <t>997221615</t>
  </si>
  <si>
    <t>Poplatek za uložení stavebního odpadu na skládce (skládkovné) z prostého betonu zatříděného do Katalogu odpadů pod kódem 17 01 01</t>
  </si>
  <si>
    <t>-1744940169</t>
  </si>
  <si>
    <t>50,813  "beton</t>
  </si>
  <si>
    <t>997221625</t>
  </si>
  <si>
    <t>Poplatek za uložení stavebního odpadu na skládce (skládkovné) z armovaného betonu zatříděného do Katalogu odpadů pod kódem 17 01 01</t>
  </si>
  <si>
    <t>116146666</t>
  </si>
  <si>
    <t>7,469  "žb</t>
  </si>
  <si>
    <t>997221655</t>
  </si>
  <si>
    <t>Poplatek za uložení stavebního odpadu na skládce (skládkovné) zeminy a kamení zatříděného do Katalogu odpadů pod kódem 17 05 04</t>
  </si>
  <si>
    <t>1273945210</t>
  </si>
  <si>
    <t>17,913  "kamenivo</t>
  </si>
  <si>
    <t>997221875</t>
  </si>
  <si>
    <t>Poplatek za uložení stavebního odpadu na recyklační skládce (skládkovné) asfaltového bez obsahu dehtu zatříděného do Katalogu odpadů pod kódem 17 03 02</t>
  </si>
  <si>
    <t>386744878</t>
  </si>
  <si>
    <t>16,650  "asfalt</t>
  </si>
  <si>
    <t>998276101</t>
  </si>
  <si>
    <t>Přesun hmot pro trubní vedení hloubené z trub z plastických hmot nebo sklolaminátových pro vodovody nebo kanalizace v otevřeném výkopu dopravní vzdálenost do 15 m</t>
  </si>
  <si>
    <t>1820789132</t>
  </si>
  <si>
    <t>nezp</t>
  </si>
  <si>
    <t>část nezpevněné plochy</t>
  </si>
  <si>
    <t>187,03</t>
  </si>
  <si>
    <t>149,23</t>
  </si>
  <si>
    <t>37,8</t>
  </si>
  <si>
    <t>03 - SO_03 - Armaturní šachta AŠ2 u VDJ č.2</t>
  </si>
  <si>
    <t>1228012796</t>
  </si>
  <si>
    <t>12*7,5  "část travnaté plochy  - vrchní vrstva k posouzení použitelnosti tl.200mm</t>
  </si>
  <si>
    <t>-871875008</t>
  </si>
  <si>
    <t>-788438341</t>
  </si>
  <si>
    <t>5*4*4,6   "základní jáma</t>
  </si>
  <si>
    <t>4,3*2,3*5,5+4,3*2,7*3,5  "svahování</t>
  </si>
  <si>
    <t>1502475336</t>
  </si>
  <si>
    <t>-1794331464</t>
  </si>
  <si>
    <t>-1313352001</t>
  </si>
  <si>
    <t>-1229942140</t>
  </si>
  <si>
    <t>-2131323301</t>
  </si>
  <si>
    <t>435129017</t>
  </si>
  <si>
    <t>-1355681676</t>
  </si>
  <si>
    <t>3*2,8*4,5  "objem stavby</t>
  </si>
  <si>
    <t>521962511</t>
  </si>
  <si>
    <t>37,8*1,6 'Přepočtené koeficientem množství</t>
  </si>
  <si>
    <t>2000562167</t>
  </si>
  <si>
    <t>505013844</t>
  </si>
  <si>
    <t>-791454660</t>
  </si>
  <si>
    <t>-1701661143</t>
  </si>
  <si>
    <t>nezpevněné plochy - tl. 200mm</t>
  </si>
  <si>
    <t>nezp  "plocha ke kultivaci,</t>
  </si>
  <si>
    <t>1190134767</t>
  </si>
  <si>
    <t>90*0,03 'Přepočtené koeficientem množství</t>
  </si>
  <si>
    <t>1182122588</t>
  </si>
  <si>
    <t>-402112680</t>
  </si>
  <si>
    <t>3*3,2*0,15  "plocha podkladu tl.150mm</t>
  </si>
  <si>
    <t>-712997965</t>
  </si>
  <si>
    <t>3*3,2*0,1  "plocha podkladu  tl.100mm</t>
  </si>
  <si>
    <t>-1696917095</t>
  </si>
  <si>
    <t>-1677200776</t>
  </si>
  <si>
    <t>(3*2+3,2)*0,1 "podkladová deska</t>
  </si>
  <si>
    <t>-584031956</t>
  </si>
  <si>
    <t>3*2,8*0,3 "dno</t>
  </si>
  <si>
    <t>(3+2,2)*2*4,15*0,3  "stěny</t>
  </si>
  <si>
    <t>2,8*3*0,3  "strop - staveništní prefabrikát</t>
  </si>
  <si>
    <t>-163536470</t>
  </si>
  <si>
    <t>(2,8*2+3)*0,3  "dno šachty tl.300mm</t>
  </si>
  <si>
    <t>((3+2,6*2)*2+2,2)*4,15  "stěny</t>
  </si>
  <si>
    <t>(2,8+3)*2*0,3+2,8*3  " stropní deska</t>
  </si>
  <si>
    <t>-1345448501</t>
  </si>
  <si>
    <t>187134243</t>
  </si>
  <si>
    <t>1,889  "výztuž -statika-</t>
  </si>
  <si>
    <t>454811112</t>
  </si>
  <si>
    <t>Osazení prostupu z ocelových trub se zajištěním polohy v konstrukci z betonu s přivařením na výztuž průměru přes 600 mm</t>
  </si>
  <si>
    <t>-1113981860</t>
  </si>
  <si>
    <t>1 "P9 výstup šachty</t>
  </si>
  <si>
    <t>1 "P10, celek s P11</t>
  </si>
  <si>
    <t>trouba přírubová nerez  PN10 DN 500 dl 800mm, AISI 316L</t>
  </si>
  <si>
    <t>-1337348991</t>
  </si>
  <si>
    <t>1  "P9 - PN10trouba přírubová nerez  PN10 DN 500 dl 800mm, AISI 316L</t>
  </si>
  <si>
    <t>trouba přírubová nerez  PN10 DN 500 dl 1350mm, AISI 316L</t>
  </si>
  <si>
    <t>2082799083</t>
  </si>
  <si>
    <t>1  "P2 - PN16trouba přírubová nerez  PN10 DN 500 dl 1350mm, AISI 316L</t>
  </si>
  <si>
    <t>631311115</t>
  </si>
  <si>
    <t>Mazanina z betonu prostého bez zvýšených nároků na prostředí tl. přes 50 do 80 mm tř. C 20/25</t>
  </si>
  <si>
    <t>-331304367</t>
  </si>
  <si>
    <t>2,4*2,2*0,06  "dno šachty</t>
  </si>
  <si>
    <t>631319011</t>
  </si>
  <si>
    <t>Příplatek k cenám mazanin za úpravu povrchu mazaniny přehlazením, mazanina tl. přes 50 do 80 mm</t>
  </si>
  <si>
    <t>-593062383</t>
  </si>
  <si>
    <t>631319111R</t>
  </si>
  <si>
    <t>Příplatek k cenám mazanin za vytvoření odtokového žlábku a jímky</t>
  </si>
  <si>
    <t>-273140150</t>
  </si>
  <si>
    <t>631319195</t>
  </si>
  <si>
    <t>Příplatek k cenám mazanin za malou plochu do 5 m2 jednotlivě mazanina tl. přes 50 do 80 mm</t>
  </si>
  <si>
    <t>108967159</t>
  </si>
  <si>
    <t>-1958487576</t>
  </si>
  <si>
    <t>55241402</t>
  </si>
  <si>
    <t>poklop šachtový s rámem 800x800mm třída D400 bez odvětrání</t>
  </si>
  <si>
    <t>-738907484</t>
  </si>
  <si>
    <t>2082250111</t>
  </si>
  <si>
    <t>(3+2,6*2)*4,15  "stěny</t>
  </si>
  <si>
    <t>-1540629592</t>
  </si>
  <si>
    <t>34,03*90 'Přepočtené koeficientem množství</t>
  </si>
  <si>
    <t>-710164938</t>
  </si>
  <si>
    <t>-1178099819</t>
  </si>
  <si>
    <t>2,4*2,2  "vnitřní plocha</t>
  </si>
  <si>
    <t>-1606849088</t>
  </si>
  <si>
    <t>977151133</t>
  </si>
  <si>
    <t>Jádrové vrty diamantovými korunkami do stavebních materiálů (železobetonu, betonu, cihel, obkladů, dlažeb, kamene) průměru přes 500 mm</t>
  </si>
  <si>
    <t>-1758694233</t>
  </si>
  <si>
    <t>0,4  "P12</t>
  </si>
  <si>
    <t>0,4 "P11</t>
  </si>
  <si>
    <t>5525335R</t>
  </si>
  <si>
    <t>trouba přírubová nerez  PN10 DN 500 dl 760mm, AISI 316L</t>
  </si>
  <si>
    <t>375020722</t>
  </si>
  <si>
    <t>1  "P12</t>
  </si>
  <si>
    <t>Utěsnění potrubí ve vyvrtaném otvoru do DN 500 dle TZ</t>
  </si>
  <si>
    <t>1035945221</t>
  </si>
  <si>
    <t>2  "Utěsnění prostupů podle TZ,</t>
  </si>
  <si>
    <t>1494547703</t>
  </si>
  <si>
    <t>-751937190</t>
  </si>
  <si>
    <t>3*3,2  "podkladní beton</t>
  </si>
  <si>
    <t>-755604757</t>
  </si>
  <si>
    <t>(3+2,6*2)*4,45  "stěny</t>
  </si>
  <si>
    <t>-1962195904</t>
  </si>
  <si>
    <t>46,09*1,5 'Přepočtené koeficientem množství</t>
  </si>
  <si>
    <t>331919839</t>
  </si>
  <si>
    <t xml:space="preserve">2,4*2,2  "separační lepenka  A5000H -dno </t>
  </si>
  <si>
    <t>-857774560</t>
  </si>
  <si>
    <t>5,28*1,2 'Přepočtené koeficientem množství</t>
  </si>
  <si>
    <t>-1680566051</t>
  </si>
  <si>
    <t>1506173906</t>
  </si>
  <si>
    <t>9,6*1,1 'Přepočtené koeficientem množství</t>
  </si>
  <si>
    <t>-2050163428</t>
  </si>
  <si>
    <t>-307546164</t>
  </si>
  <si>
    <t>36,49*1,1 'Přepočtené koeficientem množství</t>
  </si>
  <si>
    <t>711191101</t>
  </si>
  <si>
    <t>Provedení izolace proti zemní vlhkosti hydroizolační stěrkou na ploše vodorovné V jednovrstvá na betonu</t>
  </si>
  <si>
    <t>-624448252</t>
  </si>
  <si>
    <t>3,6*3,4  "úprava stropní desky</t>
  </si>
  <si>
    <t>11163004</t>
  </si>
  <si>
    <t>stěrka hydroizolační asfaltová jednosložková s přídavkem plastů do spodní stavby</t>
  </si>
  <si>
    <t>-151463437</t>
  </si>
  <si>
    <t>998711201</t>
  </si>
  <si>
    <t>Přesun hmot pro izolace proti vodě, vlhkosti a plynům stanovený procentní sazbou (%) z ceny vodorovná dopravní vzdálenost do 50 m v objektech výšky do 6 m</t>
  </si>
  <si>
    <t>-1154212550</t>
  </si>
  <si>
    <t>767861011</t>
  </si>
  <si>
    <t>Montáž vnitřních kovových žebříků přímých délky přes 2 do 5 m, ukotvených do betonu</t>
  </si>
  <si>
    <t>-617648874</t>
  </si>
  <si>
    <t>28661985</t>
  </si>
  <si>
    <t>žebřík šachtový nerezový dl 4,25m</t>
  </si>
  <si>
    <t>-691605712</t>
  </si>
  <si>
    <t>1 "ŽE1 , dl. 4,25m</t>
  </si>
  <si>
    <t>998767201</t>
  </si>
  <si>
    <t>Přesun hmot pro zámečnické konstrukce stanovený procentní sazbou (%) z ceny vodorovná dopravní vzdálenost do 50 m v objektech výšky do 6 m</t>
  </si>
  <si>
    <t>1757400900</t>
  </si>
  <si>
    <t>237,27</t>
  </si>
  <si>
    <t>188,13</t>
  </si>
  <si>
    <t>49,14</t>
  </si>
  <si>
    <t>b</t>
  </si>
  <si>
    <t>betonová komunikace</t>
  </si>
  <si>
    <t>04 - SO_04 - Armaturní šachta AŠ1 u VDJ č.1</t>
  </si>
  <si>
    <t>-1643118681</t>
  </si>
  <si>
    <t>4,5*12 " betonová komunikace</t>
  </si>
  <si>
    <t>-1881516113</t>
  </si>
  <si>
    <t>12*3  "část travnaté plochy  - vrchní vrstva k posouzení použitelnosti tl.200mm</t>
  </si>
  <si>
    <t>227053391</t>
  </si>
  <si>
    <t>-1909702153</t>
  </si>
  <si>
    <t>5*4*5,85   "základní jáma</t>
  </si>
  <si>
    <t>5,7*3,2*5,5+5,7*3,5  "svahování</t>
  </si>
  <si>
    <t>-1317500851</t>
  </si>
  <si>
    <t>-2085936180</t>
  </si>
  <si>
    <t>1939337161</t>
  </si>
  <si>
    <t>-1547184577</t>
  </si>
  <si>
    <t>-809020149</t>
  </si>
  <si>
    <t>-1182102737</t>
  </si>
  <si>
    <t>-749515132</t>
  </si>
  <si>
    <t>3*2,8*5,85  "objem stavby</t>
  </si>
  <si>
    <t>-30240126</t>
  </si>
  <si>
    <t>49,14*1,6 'Přepočtené koeficientem množství</t>
  </si>
  <si>
    <t>-653012823</t>
  </si>
  <si>
    <t>1389499161</t>
  </si>
  <si>
    <t>1590378435</t>
  </si>
  <si>
    <t>548485729</t>
  </si>
  <si>
    <t>-951466675</t>
  </si>
  <si>
    <t>36*0,03 'Přepočtené koeficientem množství</t>
  </si>
  <si>
    <t>1397535593</t>
  </si>
  <si>
    <t>240288879</t>
  </si>
  <si>
    <t>1449879402</t>
  </si>
  <si>
    <t>1469356138</t>
  </si>
  <si>
    <t>-2131852420</t>
  </si>
  <si>
    <t>-1035186344</t>
  </si>
  <si>
    <t>(3+2,2)*2*5,35*0,3  "stěny</t>
  </si>
  <si>
    <t>-900818144</t>
  </si>
  <si>
    <t>((3+2,6*2)*2+2,2)*5,35  "stěny</t>
  </si>
  <si>
    <t>707811636</t>
  </si>
  <si>
    <t>1866375156</t>
  </si>
  <si>
    <t>2,285  "výztuž -statika-</t>
  </si>
  <si>
    <t>-103694553</t>
  </si>
  <si>
    <t>1 "P13 výstup šachty</t>
  </si>
  <si>
    <t>1 "P14, celek s P15</t>
  </si>
  <si>
    <t>1567123851</t>
  </si>
  <si>
    <t>1  "P13- PN10 trouba přírubová nerez  PN10 DN 500 dl 800mm, AISI 316L</t>
  </si>
  <si>
    <t>-2102083866</t>
  </si>
  <si>
    <t>1  "P14 - PN16 trouba přírubová nerez  PN10 DN 500 dl 1350mm, AISI 316L</t>
  </si>
  <si>
    <t>-696225008</t>
  </si>
  <si>
    <t>b-3*2,8 "betonová komunikace kolem šachty</t>
  </si>
  <si>
    <t>40961826</t>
  </si>
  <si>
    <t>102627040</t>
  </si>
  <si>
    <t>45,6*5,4*0,001  " výztuž betonové komunikace KARI 150/8</t>
  </si>
  <si>
    <t>-1500256620</t>
  </si>
  <si>
    <t>959024540</t>
  </si>
  <si>
    <t>2057211352</t>
  </si>
  <si>
    <t>2062366290</t>
  </si>
  <si>
    <t>1854056132</t>
  </si>
  <si>
    <t>1244096977</t>
  </si>
  <si>
    <t>-1621151700</t>
  </si>
  <si>
    <t>4,5*2  "betonová komunikace</t>
  </si>
  <si>
    <t>184466406</t>
  </si>
  <si>
    <t>(3+2,6*2)*5,3  "stěny</t>
  </si>
  <si>
    <t>-973888381</t>
  </si>
  <si>
    <t>43,46*90 'Přepočtené koeficientem množství</t>
  </si>
  <si>
    <t>-391306613</t>
  </si>
  <si>
    <t>-37045538</t>
  </si>
  <si>
    <t>889463197</t>
  </si>
  <si>
    <t>-1250456747</t>
  </si>
  <si>
    <t>0,4  "P15</t>
  </si>
  <si>
    <t>-1416172604</t>
  </si>
  <si>
    <t>1  "Utěsnění prostupů podle TZ,</t>
  </si>
  <si>
    <t>1919280346</t>
  </si>
  <si>
    <t>33,75 "beton</t>
  </si>
  <si>
    <t>-776150662</t>
  </si>
  <si>
    <t>33,75*6 'Přepočtené koeficientem množství</t>
  </si>
  <si>
    <t>-64798632</t>
  </si>
  <si>
    <t>33,75  "žb</t>
  </si>
  <si>
    <t>2132131339</t>
  </si>
  <si>
    <t>-1992110092</t>
  </si>
  <si>
    <t>463442755</t>
  </si>
  <si>
    <t>(3+2,6*2)*5,4 "stěny</t>
  </si>
  <si>
    <t>-213367774</t>
  </si>
  <si>
    <t>53,88*1,5 'Přepočtené koeficientem množství</t>
  </si>
  <si>
    <t>-1775544170</t>
  </si>
  <si>
    <t>1497499786</t>
  </si>
  <si>
    <t>-1030390335</t>
  </si>
  <si>
    <t>-716343511</t>
  </si>
  <si>
    <t>252694957</t>
  </si>
  <si>
    <t>(3+2,6*2)*5,4  "stěny</t>
  </si>
  <si>
    <t>-23368294</t>
  </si>
  <si>
    <t>44,28*1,1 'Přepočtené koeficientem množství</t>
  </si>
  <si>
    <t>-1905615794</t>
  </si>
  <si>
    <t>-586965131</t>
  </si>
  <si>
    <t>573711175</t>
  </si>
  <si>
    <t>Montáž vnitřních kovových žebříků přímých délky přes 5 m, ukotvených do betonu</t>
  </si>
  <si>
    <t>-2102211396</t>
  </si>
  <si>
    <t>žebřík šachtový nerezový dl 5,4m</t>
  </si>
  <si>
    <t>968490980</t>
  </si>
  <si>
    <t>1 "ŽE2 , dl. 5,4m, s ochranným košem 2m</t>
  </si>
  <si>
    <t>767834112</t>
  </si>
  <si>
    <t>Montáž venkovních požárních žebříků Příplatek k cenám za montáž ochranného koše, připevněného svařováním</t>
  </si>
  <si>
    <t>-1869700855</t>
  </si>
  <si>
    <t>1852278619</t>
  </si>
  <si>
    <t>05 - SO_05 - VN vedení</t>
  </si>
  <si>
    <t>Ing.Ivan Menhard</t>
  </si>
  <si>
    <t xml:space="preserve">    741 - Elektroinstalace - silnoproud</t>
  </si>
  <si>
    <t>M - Práce a dodávky M</t>
  </si>
  <si>
    <t xml:space="preserve">    21-M - Elektromontáže</t>
  </si>
  <si>
    <t xml:space="preserve">    46-M - Zemní práce při extr.mont.pracích</t>
  </si>
  <si>
    <t>HZS - Hodinové zúčtovací sazby</t>
  </si>
  <si>
    <t>VRN - Vedlejší rozpočtové náklady</t>
  </si>
  <si>
    <t xml:space="preserve">    VRN1 - Průzkumné, geodetické a projektové práce</t>
  </si>
  <si>
    <t xml:space="preserve">    VRN4 - Inženýrská činnost</t>
  </si>
  <si>
    <t xml:space="preserve">    VRN7 - Provozní vlivy</t>
  </si>
  <si>
    <t>741</t>
  </si>
  <si>
    <t>Elektroinstalace - silnoproud</t>
  </si>
  <si>
    <t>741810002</t>
  </si>
  <si>
    <t>Zkoušky a prohlídky elektrických rozvodů a zařízení celková prohlídka a vyhotovení revizní zprávy pro objem montážních prací přes 100 do 500 tis. Kč</t>
  </si>
  <si>
    <t>-33089868</t>
  </si>
  <si>
    <t>Práce a dodávky M</t>
  </si>
  <si>
    <t>21-M</t>
  </si>
  <si>
    <t>Elektromontáže</t>
  </si>
  <si>
    <t>210100772</t>
  </si>
  <si>
    <t>Ukončení kabelů nebo vodičů koncovkou do 22 kV staniční vodičů celoplastových , průřezu žíly do 150 mm2</t>
  </si>
  <si>
    <t>415771702</t>
  </si>
  <si>
    <t>Poznámka k položce:
Ukončení kabelů na odpínači na sloupu</t>
  </si>
  <si>
    <t>10.734.244</t>
  </si>
  <si>
    <t>Koncovka venkovní POLT-24D/1XI 70-240</t>
  </si>
  <si>
    <t>set</t>
  </si>
  <si>
    <t>materiály online</t>
  </si>
  <si>
    <t>256</t>
  </si>
  <si>
    <t>1022672892</t>
  </si>
  <si>
    <t xml:space="preserve">Poznámka k položce:
</t>
  </si>
  <si>
    <t>210931015</t>
  </si>
  <si>
    <t>Montáž kabelů hliníkových vn 22 kV a 35 kV bez ukončení stíněných plných nebo laněných kulatých s izolací ze sítěného polyetylenu nebo bezhalogenových (AXEKVCE, AXEKCE,...) uložených volně, počtu a průřezu žil 1x120 mm2</t>
  </si>
  <si>
    <t>1162973640</t>
  </si>
  <si>
    <t>125*3</t>
  </si>
  <si>
    <t>34115056</t>
  </si>
  <si>
    <t>kabel Al ze sítěného PE vn 22kV 1x120/16 RMV</t>
  </si>
  <si>
    <t>-1745785790</t>
  </si>
  <si>
    <t>375*1,02 'Přepočtené koeficientem množství</t>
  </si>
  <si>
    <t>46-M</t>
  </si>
  <si>
    <t>Zemní práce při extr.mont.pracích</t>
  </si>
  <si>
    <t>460010022</t>
  </si>
  <si>
    <t>Vytyčení trasy vedení kabelového (podzemního) podél silnice</t>
  </si>
  <si>
    <t>km</t>
  </si>
  <si>
    <t>1377368844</t>
  </si>
  <si>
    <t>460030173</t>
  </si>
  <si>
    <t>Přípravné terénní práce odstranění podkladu nebo krytu komunikace včetně rozpojení na kusy a zarovnání styčné spáry ze živice, tloušťky přes 10 do 15 cm</t>
  </si>
  <si>
    <t>1582621803</t>
  </si>
  <si>
    <t>4*0,5</t>
  </si>
  <si>
    <t>460030193</t>
  </si>
  <si>
    <t>Přípravné terénní práce řezání spár v podkladu nebo krytu živičném, tloušťky přes 10 do 15 cm</t>
  </si>
  <si>
    <t>697452250</t>
  </si>
  <si>
    <t>4*2</t>
  </si>
  <si>
    <t>460120019</t>
  </si>
  <si>
    <t>Ostatní zemní práce při stavbě nadzemních vedení naložení výkopku strojně, z hornin třídy 1 až 4</t>
  </si>
  <si>
    <t>45412360</t>
  </si>
  <si>
    <t>"obetonování chrániček"6*0,4*0,3+"pískové lože"110*0,4*0,3</t>
  </si>
  <si>
    <t>460202093</t>
  </si>
  <si>
    <t>Hloubení nezapažených kabelových rýh strojně zarovnání kabelových rýh po výkopu strojně, šířka rýhy bez zarovnání rýh šířky 40 cm, hloubky 120 cm, v hornině třídy 3</t>
  </si>
  <si>
    <t>1447253200</t>
  </si>
  <si>
    <t>460421182</t>
  </si>
  <si>
    <t>Kabelové lože včetně podsypu, zhutnění a urovnání povrchu z písku nebo štěrkopísku tloušťky 10 cm nad kabel zakryté plastovou fólií, šířky lože přes 25 do 50 cm</t>
  </si>
  <si>
    <t>373013824</t>
  </si>
  <si>
    <t>Poznámka k položce:
součástí položky (TOV) je dodávka písku
součástí položky (TOV) je dodávka výstražného pásu (síťoviny/folie) = použita pro NN</t>
  </si>
  <si>
    <t>11.058.420</t>
  </si>
  <si>
    <t>zákrytová deska FPL - Typ 200 Cervená, délka 100 cm - š 20 cm</t>
  </si>
  <si>
    <t>-387756339</t>
  </si>
  <si>
    <t xml:space="preserve">Poznámka k položce:
výstražné desky nad uloženými kabely VN, pro každý směr 
</t>
  </si>
  <si>
    <t>460421191</t>
  </si>
  <si>
    <t>Kabelové lože včetně podsypu, zhutnění a urovnání povrchu z písku nebo štěrkopísku s přísadou cementu tloušťky 12 cm nad kabel bez zakrytí, šířky do 100 cm</t>
  </si>
  <si>
    <t>1350369784</t>
  </si>
  <si>
    <t>Poznámka k položce:
obetonování chráničky pod vozovkou
součástí položky (TOV) je dodávka písku a cementu</t>
  </si>
  <si>
    <t>460520176</t>
  </si>
  <si>
    <t>Montáž trubek ochranných uložených volně do rýhy plastových ohebných, vnitřního průměru přes 133 do 172 mm</t>
  </si>
  <si>
    <t>993939136</t>
  </si>
  <si>
    <t>34571368</t>
  </si>
  <si>
    <t>trubka elektroinstalační HDPE tuhá dvouplášťová korugovaná D 136/160mm</t>
  </si>
  <si>
    <t>-92803077</t>
  </si>
  <si>
    <t>460561811</t>
  </si>
  <si>
    <t>Zásyp kabelových rýh strojně s uložením výkopku ve vrstvách včetně zhutnění a urovnání povrchu ve volném terénu</t>
  </si>
  <si>
    <t>-1418601461</t>
  </si>
  <si>
    <t>Poznámka k položce:
zasypání kabelových rýh nad kabelovým ložem do úrovně terénu před konečkou úpravou terénu
do úrovně podkladu vozovky
konečká úprava terénu a výstavba vozovky bude prováděna při jiných činnostech na stavbě</t>
  </si>
  <si>
    <t>110*0,9*0,4</t>
  </si>
  <si>
    <t>460600060R</t>
  </si>
  <si>
    <t>Přemístění (odvoz) horniny, suti a vybouraných hmot odvoz suti a vybouraných hmot uložení suti na skládku</t>
  </si>
  <si>
    <t>-1956464112</t>
  </si>
  <si>
    <t>460600061</t>
  </si>
  <si>
    <t>Přemístění (odvoz) horniny, suti a vybouraných hmot odvoz suti a vybouraných hmot do 1 km</t>
  </si>
  <si>
    <t>-1567297094</t>
  </si>
  <si>
    <t>Poznámka k položce:
na meziskládku stavby</t>
  </si>
  <si>
    <t>2*13,92</t>
  </si>
  <si>
    <t>460600071</t>
  </si>
  <si>
    <t>Přemístění (odvoz) horniny, suti a vybouraných hmot odvoz suti a vybouraných hmot Příplatek k ceně za každý další i započatý 1 km</t>
  </si>
  <si>
    <t>-441352386</t>
  </si>
  <si>
    <t>27,84*20</t>
  </si>
  <si>
    <t>460650033</t>
  </si>
  <si>
    <t>Vozovky a chodníky zřízení podkladní vrstvy včetně rozprostření a úpravy podkladu ze sypaniny včetně zhutnění, tloušťky přes 15 do 20 cm</t>
  </si>
  <si>
    <t>-887347975</t>
  </si>
  <si>
    <t>460650072</t>
  </si>
  <si>
    <t>Vozovky a chodníky zřízení podkladní vrstvy včetně rozprostření a úpravy podkladu z kameniva obalovaného asfaltem včetně zhutnění, tloušťky přes 5 do 10 cm</t>
  </si>
  <si>
    <t>-1431194832</t>
  </si>
  <si>
    <t>HZS</t>
  </si>
  <si>
    <t>Hodinové zúčtovací sazby</t>
  </si>
  <si>
    <t>HZS1212</t>
  </si>
  <si>
    <t>Hodinové zúčtovací sazby profesí HSV zemní a pomocné práce kopáč</t>
  </si>
  <si>
    <t>hod</t>
  </si>
  <si>
    <t>512</t>
  </si>
  <si>
    <t>1631049510</t>
  </si>
  <si>
    <t>Poznámka k položce:
práce neuvedené v jiných položkách</t>
  </si>
  <si>
    <t>HZS3132</t>
  </si>
  <si>
    <t>Hodinové zúčtovací sazby montáží technologických zařízení při externích montážích elektromontér VN a VVN odborný</t>
  </si>
  <si>
    <t>-1513240073</t>
  </si>
  <si>
    <t>Vedlejší rozpočtové náklady</t>
  </si>
  <si>
    <t>VRN1</t>
  </si>
  <si>
    <t>Průzkumné, geodetické a projektové práce</t>
  </si>
  <si>
    <t>012103000</t>
  </si>
  <si>
    <t>Geodetické práce před výstavbou</t>
  </si>
  <si>
    <t>ks</t>
  </si>
  <si>
    <t>1024</t>
  </si>
  <si>
    <t>1137558251</t>
  </si>
  <si>
    <t>012303000</t>
  </si>
  <si>
    <t>Geodetické práce po výstavbě</t>
  </si>
  <si>
    <t>-910900010</t>
  </si>
  <si>
    <t>013254000</t>
  </si>
  <si>
    <t>Dokumentace skutečného provedení stavby</t>
  </si>
  <si>
    <t>135941020</t>
  </si>
  <si>
    <t>013284000</t>
  </si>
  <si>
    <t>Pasportizace objektu po provedení prací</t>
  </si>
  <si>
    <t>-1301629664</t>
  </si>
  <si>
    <t>VRN4</t>
  </si>
  <si>
    <t>Inženýrská činnost</t>
  </si>
  <si>
    <t>045002000</t>
  </si>
  <si>
    <t>Kompletační a koordinační činnost</t>
  </si>
  <si>
    <t>2093973511</t>
  </si>
  <si>
    <t>VRN7</t>
  </si>
  <si>
    <t>Provozní vlivy</t>
  </si>
  <si>
    <t>075002000</t>
  </si>
  <si>
    <t>Hlavní tituly průvodních činností a nákladů provozní vlivy ochranná pásma</t>
  </si>
  <si>
    <t>-476629390</t>
  </si>
  <si>
    <t>06 - SO_06 - NN přípojka</t>
  </si>
  <si>
    <t>741123233</t>
  </si>
  <si>
    <t>Montáž kabelů hliníkových bez ukončení uložených volně plných nebo laněných kulatých (AYKY) počtu a průřezu žil 3x150+70 až 240+120 mm2</t>
  </si>
  <si>
    <t>760089527</t>
  </si>
  <si>
    <t>4*22</t>
  </si>
  <si>
    <t>34113241</t>
  </si>
  <si>
    <t>kabel silový s Al jádrem 1kV 3x240+120mm2</t>
  </si>
  <si>
    <t>1942245823</t>
  </si>
  <si>
    <t>88*1,1 'Přepočtené koeficientem množství</t>
  </si>
  <si>
    <t>741132144</t>
  </si>
  <si>
    <t>Ukončení kabelů smršťovací záklopkou nebo páskou se zapojením bez letování, počtu a průřezu žil 4x240 mm2</t>
  </si>
  <si>
    <t>-378132785</t>
  </si>
  <si>
    <t>2*4</t>
  </si>
  <si>
    <t>10.048.784</t>
  </si>
  <si>
    <t>Hlava EN 4.5 pro pr.185-300</t>
  </si>
  <si>
    <t>1977695097</t>
  </si>
  <si>
    <t>741810001</t>
  </si>
  <si>
    <t>Zkoušky a prohlídky elektrických rozvodů a zařízení celková prohlídka a vyhotovení revizní zprávy pro objem montážních prací do 100 tis. Kč</t>
  </si>
  <si>
    <t>1851428727</t>
  </si>
  <si>
    <t>460010023</t>
  </si>
  <si>
    <t>Vytyčení trasy vedení kabelového (podzemního) ve volném terénu</t>
  </si>
  <si>
    <t>1240955380</t>
  </si>
  <si>
    <t>-1263675805</t>
  </si>
  <si>
    <t>"pískové lože"20*0,5*0,3</t>
  </si>
  <si>
    <t>460202263</t>
  </si>
  <si>
    <t>Hloubení nezapažených kabelových rýh strojně zarovnání kabelových rýh po výkopu strojně, šířka rýhy bez zarovnání rýh šířky 50 cm, hloubky 80 cm, v hornině třídy 3</t>
  </si>
  <si>
    <t>640614165</t>
  </si>
  <si>
    <t>1627600597</t>
  </si>
  <si>
    <t>-1015940160</t>
  </si>
  <si>
    <t>2*20</t>
  </si>
  <si>
    <t>460520172</t>
  </si>
  <si>
    <t>Montáž trubek ochranných uložených volně do rýhy plastových ohebných, vnitřního průměru přes 32 do 50 mm</t>
  </si>
  <si>
    <t>550010117</t>
  </si>
  <si>
    <t>34571351</t>
  </si>
  <si>
    <t>trubka elektroinstalační ohebná dvouplášťová korugovaná (chránička) D 41/50mm, HDPE+LDPE</t>
  </si>
  <si>
    <t>-564507731</t>
  </si>
  <si>
    <t>Poznámka k položce:
pro silové kabely</t>
  </si>
  <si>
    <t>22*1,13638 'Přepočtené koeficientem množství</t>
  </si>
  <si>
    <t>1525636384</t>
  </si>
  <si>
    <t>20*0,5*0,5</t>
  </si>
  <si>
    <t>-1404024352</t>
  </si>
  <si>
    <t>2*3</t>
  </si>
  <si>
    <t>1556936532</t>
  </si>
  <si>
    <t>686335040</t>
  </si>
  <si>
    <t>6*20</t>
  </si>
  <si>
    <t>802838699</t>
  </si>
  <si>
    <t>HZS2221</t>
  </si>
  <si>
    <t>Hodinové zúčtovací sazby profesí PSV provádění stavebních instalací elektrikář</t>
  </si>
  <si>
    <t>566773061</t>
  </si>
  <si>
    <t>HZS2222</t>
  </si>
  <si>
    <t>Hodinové zúčtovací sazby profesí PSV provádění stavebních instalací elektrikář odborný</t>
  </si>
  <si>
    <t>1063975280</t>
  </si>
  <si>
    <t>-1314930548</t>
  </si>
  <si>
    <t>-123423990</t>
  </si>
  <si>
    <t>-317116939</t>
  </si>
  <si>
    <t>1206125135</t>
  </si>
  <si>
    <t>07 - SO_07 - Trafostanice</t>
  </si>
  <si>
    <t>741410001</t>
  </si>
  <si>
    <t>Montáž uzemňovacího vedení s upevněním, propojením a připojením pomocí svorek na povrchu pásku průřezu do 120 mm2</t>
  </si>
  <si>
    <t>589747898</t>
  </si>
  <si>
    <t>Poznámka k položce:
vnitřní PEN sběrnice v objektu TS</t>
  </si>
  <si>
    <t>35442062</t>
  </si>
  <si>
    <t>pás zemnící 30x4mm FeZn, 1 kg = 1,05 m</t>
  </si>
  <si>
    <t>-875088573</t>
  </si>
  <si>
    <t>(15)/1,05</t>
  </si>
  <si>
    <t>14,286*1,1 'Přepočtené koeficientem množství</t>
  </si>
  <si>
    <t>741410022</t>
  </si>
  <si>
    <t>Montáž uzemňovacího vedení s upevněním, propojením a připojením pomocí svorek v zemi s izolací spojů pásku průřezu do 120 mm2 v průmyslové výstavbě</t>
  </si>
  <si>
    <t>1421562172</t>
  </si>
  <si>
    <t>Poznámka k položce:
uzemnění TS</t>
  </si>
  <si>
    <t>10.470.807</t>
  </si>
  <si>
    <t>Pásová ocel5052 - nerez V4A, 30x3,5 mm</t>
  </si>
  <si>
    <t>324759663</t>
  </si>
  <si>
    <t>55*1,0909 'Přepočtené koeficientem množství</t>
  </si>
  <si>
    <t>741420021</t>
  </si>
  <si>
    <t>Montáž hromosvodného vedení svorek se 2 šrouby</t>
  </si>
  <si>
    <t>730748154</t>
  </si>
  <si>
    <t>35442037</t>
  </si>
  <si>
    <t>svorka uzemnění nerez křížová</t>
  </si>
  <si>
    <t>635700641</t>
  </si>
  <si>
    <t>35442036</t>
  </si>
  <si>
    <t>svorka uzemnění nerez připojovací</t>
  </si>
  <si>
    <t>-962544573</t>
  </si>
  <si>
    <t>354d620915</t>
  </si>
  <si>
    <t>svorka uzemnění nerez V4A  připojovací pro pásek a zemn.tyč pr.20</t>
  </si>
  <si>
    <t>-1453827145</t>
  </si>
  <si>
    <t>Poznámka k položce:
obj.č. 620915</t>
  </si>
  <si>
    <t>741440031</t>
  </si>
  <si>
    <t>Montáž zemnicích desek a tyčí s připojením na svodové nebo uzemňovací vedení bez příslušenství tyčí, délky do 2 m</t>
  </si>
  <si>
    <t>-535762333</t>
  </si>
  <si>
    <t>354d620903</t>
  </si>
  <si>
    <t>tyč zemnící pr.20 mm x 1,0m  nerez V4A + zarážecí hrot</t>
  </si>
  <si>
    <t>60470100</t>
  </si>
  <si>
    <t xml:space="preserve">Poznámka k položce:
obj.č. 620903 + 620001
</t>
  </si>
  <si>
    <t>741810003</t>
  </si>
  <si>
    <t>Zkoušky a prohlídky elektrických rozvodů a zařízení celková prohlídka a vyhotovení revizní zprávy pro objem montážních prací přes 500 do 1000 tis. Kč</t>
  </si>
  <si>
    <t>1799410047</t>
  </si>
  <si>
    <t>741810011</t>
  </si>
  <si>
    <t>Zkoušky a prohlídky elektrických rozvodů a zařízení celková prohlídka a vyhotovení revizní zprávy pro objem montážních prací Příplatek k ceně 0003 za každých dalších i započatých 500 tis. Kč přes 1000 tis. Kč</t>
  </si>
  <si>
    <t>2022754368</t>
  </si>
  <si>
    <t>210100771</t>
  </si>
  <si>
    <t>Ukončení kabelů nebo vodičů koncovkou do 22 kV staniční vodičů celoplastových , průřezu žíly do 95 mm2</t>
  </si>
  <si>
    <t>1781427063</t>
  </si>
  <si>
    <t xml:space="preserve">Poznámka k položce:
3x Ukončení v poli rozváděče VN pomocí koncovek, dodaných s VN rozváděčem
3x Ukončení na svorkách transformátoru
</t>
  </si>
  <si>
    <t>505852666</t>
  </si>
  <si>
    <t>Poznámka k položce:
Ukončení v poli rozváděče VN pomocí koncovek, dodaných s VN rozváděčem.</t>
  </si>
  <si>
    <t>Koncovka POLT-24D/1XI 70-240</t>
  </si>
  <si>
    <t>-965266400</t>
  </si>
  <si>
    <t>Poznámka k položce:
koncovka na svorkách transformátoru</t>
  </si>
  <si>
    <t>210112822</t>
  </si>
  <si>
    <t>Montáž vypínačů vn bez zapojení vodičů plynových SF6 bez náplně do 25 kV</t>
  </si>
  <si>
    <t>773254666</t>
  </si>
  <si>
    <t>Poznámka k položce:
pouze montáž rozváděčů  na místě
dodávka VN rozváděče je součástí celku dodávky celé TS</t>
  </si>
  <si>
    <t>210171110</t>
  </si>
  <si>
    <t>Montáž třífázových transformátorů vn/nn, bez zapojení vodičů olejových v kobkách, výkonu do 630 kVA</t>
  </si>
  <si>
    <t>2082540698</t>
  </si>
  <si>
    <t>Poznámka k položce:
pouze montáž transformátoru  na místě
dodávka VN rozváděče je součástí celku dodávky celé TS</t>
  </si>
  <si>
    <t>210190606</t>
  </si>
  <si>
    <t>Montáž blokových trafostanic s transformátorem bez zapojení vodičů vnitřních 22 kV 630 kVA</t>
  </si>
  <si>
    <t>-2053899054</t>
  </si>
  <si>
    <t>TS2</t>
  </si>
  <si>
    <t>dodávka kompletní trafostanice, typ UKL 3119 R,
dodávka objektu, dispozice dle projektu
vybavení dle projektu, 
dodávky rozváděče NN, 
dodávky rozváděče VN, včetně kabelových koncovek, 
dodávka transformátoru 630 kVA, 22/0,4kV, uk=4% (6%)
výroba, doprava, dostrojení na místě</t>
  </si>
  <si>
    <t>444124760</t>
  </si>
  <si>
    <t>Poznámka k položce:
kopletní výrobek, včetně příslušných zkoušek a certifikátů
do ceny započítat i dopravu z výrobního závodu na místo
do ceny započítat i náklady na manipulaci a usazení  hotového objektu
barevné provedení TS dle vzorníku dodavatele a výběru investora</t>
  </si>
  <si>
    <t>210931033</t>
  </si>
  <si>
    <t>Montáž kabelů hliníkových vn 22 kV a 35 kV bez ukončení stíněných plných nebo laněných kulatých s izolací ze sítěného polyetylenu nebo bezhalogenových (AXEKVCE, AXEKCE,...) uložených pevně, počtu a průřezu žil 1x70 mm2</t>
  </si>
  <si>
    <t>-1278100436</t>
  </si>
  <si>
    <t>34115052</t>
  </si>
  <si>
    <t>kabel Al ze sítěného PE vn 22kV 1x70/16 RMV</t>
  </si>
  <si>
    <t>2011944492</t>
  </si>
  <si>
    <t>Poznámka k položce:
kabely z R-VN do TR</t>
  </si>
  <si>
    <t>30*1,15 'Přepočtené koeficientem množství</t>
  </si>
  <si>
    <t>460071003</t>
  </si>
  <si>
    <t>Hloubení nezapažených jam strojně pro ostatní konstrukce včetně přemístění výkopku do vzdálenosti 3 m od okraje jámy nebo naložení na dopravní prostředek v hornině třídy 3</t>
  </si>
  <si>
    <t>77841670</t>
  </si>
  <si>
    <t xml:space="preserve">Poznámka k položce:
výkop pod celou stanicí, včetně výkopu pro uzemnění TS
</t>
  </si>
  <si>
    <t>6,5*8*1</t>
  </si>
  <si>
    <t>-1141007664</t>
  </si>
  <si>
    <t>7*0,2</t>
  </si>
  <si>
    <t>460300002</t>
  </si>
  <si>
    <t>Zásyp jam strojně s uložením výkopku ve vrstvách včetně zhutnění a urovnání povrchu ve volném terénu</t>
  </si>
  <si>
    <t>-947743017</t>
  </si>
  <si>
    <t>52-1,4</t>
  </si>
  <si>
    <t>-995328059</t>
  </si>
  <si>
    <t>2,0*1,4</t>
  </si>
  <si>
    <t>-457986892</t>
  </si>
  <si>
    <t>682686611</t>
  </si>
  <si>
    <t>2,8*20</t>
  </si>
  <si>
    <t>460650062</t>
  </si>
  <si>
    <t>Vozovky a chodníky zřízení podkladní vrstvy včetně rozprostření a úpravy podkladu z kameniva drceného, včetně zhutnění, tloušťky přes 10 do 15 cm</t>
  </si>
  <si>
    <t>501879467</t>
  </si>
  <si>
    <t>Poznámka k položce:
vyrovnávací podsyp pod objektem TS
v ceně položky (TOV) je obsažena dodávka kameniva</t>
  </si>
  <si>
    <t>3,2*2,2</t>
  </si>
  <si>
    <t>793846269</t>
  </si>
  <si>
    <t>1688010682</t>
  </si>
  <si>
    <t>-1051308969</t>
  </si>
  <si>
    <t>1278904119</t>
  </si>
  <si>
    <t>627678270</t>
  </si>
  <si>
    <t>1572611936</t>
  </si>
  <si>
    <t>428205163</t>
  </si>
  <si>
    <t>-2003634782</t>
  </si>
  <si>
    <t>08 - PS_01 - Strojnětechnologická část ČS</t>
  </si>
  <si>
    <t xml:space="preserve">    789 - Povrchové úpravy ocelových konstrukcí a technologických zařízení</t>
  </si>
  <si>
    <t xml:space="preserve">    35-M - Montáž a dodávka čerpadel, kompr.a vodoh.zař.</t>
  </si>
  <si>
    <t>OST - Ostatní</t>
  </si>
  <si>
    <t>789</t>
  </si>
  <si>
    <t>Povrchové úpravy ocelových konstrukcí a technologických zařízení</t>
  </si>
  <si>
    <t>789121260</t>
  </si>
  <si>
    <t xml:space="preserve">Ošetření povrchů a značení ocelových konstrukcí </t>
  </si>
  <si>
    <t>kpl.</t>
  </si>
  <si>
    <t>CS ÚRS 2019 01</t>
  </si>
  <si>
    <t>-1578777536</t>
  </si>
  <si>
    <t>35-M</t>
  </si>
  <si>
    <t>Montáž a dodávka čerpadel, kompr.a vodoh.zař.</t>
  </si>
  <si>
    <t>Čerpadlo MPV150B/04X/BD1320/W45VDNC4, Q = 80 l/s, H = 120 m.</t>
  </si>
  <si>
    <t>-1073332031</t>
  </si>
  <si>
    <t>Pol1</t>
  </si>
  <si>
    <t>Přírubový klapkový uzávěr dvojitě excentrický, PN 10, DN 500, se šnekovou převodovkou a s el. servopohonem AUMA, doba otevření/zavření 90 s</t>
  </si>
  <si>
    <t>2040299197</t>
  </si>
  <si>
    <t>Pol2</t>
  </si>
  <si>
    <t>Přírubový klapkový uzávěr dvojitě excentrický, PN 16, DN 500, se šnekovou převodovkou a s el. servopohonem AUMA, doba otevření/zavření 90 s</t>
  </si>
  <si>
    <t>-1543992403</t>
  </si>
  <si>
    <t>Pol3</t>
  </si>
  <si>
    <t>Přírubový klapkový uzávěr dvojitě excentrický, PN 16, DN 250, se šnekovou převodovkou a s ručním ovládáním,</t>
  </si>
  <si>
    <t>700407402</t>
  </si>
  <si>
    <t>Pol4</t>
  </si>
  <si>
    <t>Přírubový klapkový uzávěr dvojitě excentrický, PN 16, DN 300, se šnekovou převodovkou a s ručním ovládáním,</t>
  </si>
  <si>
    <t>-488608950</t>
  </si>
  <si>
    <t>Pol5</t>
  </si>
  <si>
    <t>Přírubový klapkový uzávěr dvojitě excentrický, PN 16, DN 400, se šnekovou převodovkou a s ručním ovládáním,</t>
  </si>
  <si>
    <t>-289223220</t>
  </si>
  <si>
    <t>Pol6</t>
  </si>
  <si>
    <t>Přírubový klapkový uzávěr dvojitě excentrický, PN 10, DN 350, se šnekovou převodovkou a s ručním ovládáním,</t>
  </si>
  <si>
    <t>1423064718</t>
  </si>
  <si>
    <t>Pol7</t>
  </si>
  <si>
    <t xml:space="preserve">Plnoprůtočný regulační přímý ventil CLA-VAL 60-G1E-81/KCOSX, DN 250/PN 16 pro ochranu čerpadla vybavený binárním přenosem polohy otevřeno/zavřeno </t>
  </si>
  <si>
    <t>950404743</t>
  </si>
  <si>
    <t>Poznámka k položce:
 Specifikace: Hlavní ventil HYTROL G1E-100-01/KCOS – přímé provedení pouzdro a víko: tvárná litina GGG 40; vrstvená epoxidem (KC), tloušťky min. 250(micronů) sedlo a protikus: nerez ocel SS-316 (KS)</t>
  </si>
  <si>
    <t>Pol8</t>
  </si>
  <si>
    <t xml:space="preserve">Regulační ventil CLA-VAL ve funkci pojišťovacího ventilu s velmi rychlým otvíráním, typ NG1E-50-37/ KCOSX, DN 250 / PN 16 </t>
  </si>
  <si>
    <t>2000931648</t>
  </si>
  <si>
    <t>Poznámka k položce:
Specifikace:
Hlavní ventil HYTROL NG1E-100-01 / KCOS tělo : tvárná litina GGG-40 s epoxidem (KC) min.tl. 250 mikronů barva: hnědo červená vnitřní části: nerez ocel SS-316 (KS) hřídel: nerez ocel SS-316 gumové části: EPDM guma sedlo hlavního ventilu: nerez ocel SS-316 pružina : nerez ocel SS-316 šrouby a matky víka: nerez ocel SS-303 (KO)
Příslušenství 
Ukazatel polohy ve víku ventilu typ X101/BB s odvzdušňovacím šroubem - Vstupní manometr (rozsah : 0-16 bar) - KX: otvírací rychlost zajištěna potrubím v pilotním okruhu 2x 1“</t>
  </si>
  <si>
    <t>Pol1.1</t>
  </si>
  <si>
    <t>10. Automatický odvzd./zavzd. ventil, PN 16, DN 25</t>
  </si>
  <si>
    <t>1771700948</t>
  </si>
  <si>
    <t>Pol2.1</t>
  </si>
  <si>
    <t>11. Indukční průtokoměr WATERFLUX 3300 W, PN 10, DN 350, odděl. provedení</t>
  </si>
  <si>
    <t>-1241369264</t>
  </si>
  <si>
    <t>Pol3.1</t>
  </si>
  <si>
    <t>12. Montážní vložka PN 16, DN 250</t>
  </si>
  <si>
    <t>-373365644</t>
  </si>
  <si>
    <t>Pol4.1</t>
  </si>
  <si>
    <t>13. Montážní vložka PN 16, DN 350</t>
  </si>
  <si>
    <t>369655111</t>
  </si>
  <si>
    <t>Pol5.1</t>
  </si>
  <si>
    <t>14. Montážní vložka PN 10, DN 350</t>
  </si>
  <si>
    <t>-775515692</t>
  </si>
  <si>
    <t>Pol6.1</t>
  </si>
  <si>
    <t>15. Montážní vložka PN 10, DN 500</t>
  </si>
  <si>
    <t>-1408035639</t>
  </si>
  <si>
    <t>Pol7.1</t>
  </si>
  <si>
    <t>17. Redukční ventil ½“, výst. tlak 0,4 MPa</t>
  </si>
  <si>
    <t>1588808566</t>
  </si>
  <si>
    <t>Pol8.1</t>
  </si>
  <si>
    <t>18. Kulový kohout nátrubkový 1/2“</t>
  </si>
  <si>
    <t>1191285315</t>
  </si>
  <si>
    <t>Pol9</t>
  </si>
  <si>
    <t>19. Kulový kohout nátrubkový 1“</t>
  </si>
  <si>
    <t>723923540</t>
  </si>
  <si>
    <t>Pol10</t>
  </si>
  <si>
    <t>20. Kulový kohout nátrubkový 2“</t>
  </si>
  <si>
    <t>-409944369</t>
  </si>
  <si>
    <t>Pol11</t>
  </si>
  <si>
    <t>21. Manometr ø 100, rozsah 0 – 1,6 MPa</t>
  </si>
  <si>
    <t>-406376915</t>
  </si>
  <si>
    <t>Pol12</t>
  </si>
  <si>
    <t>22. Nerezový kohout výtokový ¾“</t>
  </si>
  <si>
    <t>533267547</t>
  </si>
  <si>
    <t>Pol13</t>
  </si>
  <si>
    <t>23. Nerezová trubka svařovaná ø 18 x 1,5 včetně tvarovek</t>
  </si>
  <si>
    <t>bm</t>
  </si>
  <si>
    <t>-188411157</t>
  </si>
  <si>
    <t>Poznámka k položce:
24. Nerezová trubka svařovaná ø 28 x 1,5 včetně tvarovek</t>
  </si>
  <si>
    <t>Pol13a</t>
  </si>
  <si>
    <t>24. Nerezová trubka svařovaná ø 28 x 1,5 včetně tvarovek</t>
  </si>
  <si>
    <t>438137536</t>
  </si>
  <si>
    <t>Pol14</t>
  </si>
  <si>
    <t>25. Nerezová trubka svařovaná ø 54 x 2</t>
  </si>
  <si>
    <t>-1399804678</t>
  </si>
  <si>
    <t>Pol15</t>
  </si>
  <si>
    <t>26. Nerezová trubka svařovaná ø 256 x 3</t>
  </si>
  <si>
    <t>-237091656</t>
  </si>
  <si>
    <t>Pol16</t>
  </si>
  <si>
    <t>27. Nerezová trubka svařovaná ø 306 x 3</t>
  </si>
  <si>
    <t>680040438</t>
  </si>
  <si>
    <t>Pol17</t>
  </si>
  <si>
    <t>28. Nerezová trubka svařovaná ø 356 x 3</t>
  </si>
  <si>
    <t>-157342290</t>
  </si>
  <si>
    <t>Pol18</t>
  </si>
  <si>
    <t>29. Nerezová trubka svařovaná ø 408 x 4</t>
  </si>
  <si>
    <t>-46211646</t>
  </si>
  <si>
    <t>Pol19</t>
  </si>
  <si>
    <t>30. Nerezová trubka svařovaná ø 508 x 4</t>
  </si>
  <si>
    <t>-750404419</t>
  </si>
  <si>
    <t>Poznámka k položce:
31. Nerezové koleno ø 54 x 2</t>
  </si>
  <si>
    <t>Pol19a</t>
  </si>
  <si>
    <t>31. Nerezové koleno ø 54 x 2</t>
  </si>
  <si>
    <t>595674905</t>
  </si>
  <si>
    <t>Pol20</t>
  </si>
  <si>
    <t>32. Nerezové koleno 90° R = D + 100, ø 256 x 3</t>
  </si>
  <si>
    <t>-1914966287</t>
  </si>
  <si>
    <t>Pol21</t>
  </si>
  <si>
    <t>33. Nerezové koleno 90° R = D + 100, ø 306 x 3</t>
  </si>
  <si>
    <t>-244172965</t>
  </si>
  <si>
    <t>Pol22</t>
  </si>
  <si>
    <t>34. Nerezové koleno 45° R = D + 100, ø 356 x 3</t>
  </si>
  <si>
    <t>1661949462</t>
  </si>
  <si>
    <t>Pol23</t>
  </si>
  <si>
    <t>35. Nerezové koleno 90° R = D + 100, ø 408 x 4</t>
  </si>
  <si>
    <t>539171557</t>
  </si>
  <si>
    <t>Pol24</t>
  </si>
  <si>
    <t>36. Nerezové koleno 45° R = D + 100, ø 408 x 4</t>
  </si>
  <si>
    <t>-125112370</t>
  </si>
  <si>
    <t>Pol25</t>
  </si>
  <si>
    <t>37. Nerezová příruba plochá, přivařovací, PN 25, DN 150</t>
  </si>
  <si>
    <t>1278960709</t>
  </si>
  <si>
    <t>Pol26</t>
  </si>
  <si>
    <t>38. Nerezová příruba plochá, přivařovací, PN 10, DN 200</t>
  </si>
  <si>
    <t>1353008994</t>
  </si>
  <si>
    <t>Pol27</t>
  </si>
  <si>
    <t>39. Nerezová příruba plochá, přivařovací, PN 16, DN 250</t>
  </si>
  <si>
    <t>425115741</t>
  </si>
  <si>
    <t>Pol28</t>
  </si>
  <si>
    <t>40. Nerezová příruba plochá, přivařovací, PN 16, DN 300</t>
  </si>
  <si>
    <t>1608034831</t>
  </si>
  <si>
    <t>Pol29</t>
  </si>
  <si>
    <t>41. Nerezová příruba plochá, přivařovací, PN 10, DN 300</t>
  </si>
  <si>
    <t>-783272445</t>
  </si>
  <si>
    <t>Pol30</t>
  </si>
  <si>
    <t>42. Nerezová příruba plochá, přivařovací, PN 10, DN 350</t>
  </si>
  <si>
    <t>-1181049119</t>
  </si>
  <si>
    <t>Pol31</t>
  </si>
  <si>
    <t>43. Nerezová příruba plochá, přivařovací, PN 16, DN 350</t>
  </si>
  <si>
    <t>231909797</t>
  </si>
  <si>
    <t>Pol32</t>
  </si>
  <si>
    <t>44. Nerezová příruba plochá, přivařovací, PN 16, DN 400</t>
  </si>
  <si>
    <t>1354617153</t>
  </si>
  <si>
    <t>Pol33</t>
  </si>
  <si>
    <t>46. Nerezová příruba plochá, přivařovací, PN 10, DN 500</t>
  </si>
  <si>
    <t>495331247</t>
  </si>
  <si>
    <t>Pol34</t>
  </si>
  <si>
    <t>47. Nerezová příruba plochá, přivařovací, PN 16, DN 500</t>
  </si>
  <si>
    <t>-641418749</t>
  </si>
  <si>
    <t>Pol35</t>
  </si>
  <si>
    <t>48. Nerezová příruba zaslepovací PN 10, DN 400</t>
  </si>
  <si>
    <t>-1021744767</t>
  </si>
  <si>
    <t>Pol36</t>
  </si>
  <si>
    <t>49. Nerez přírubový spoj PN 25, DN 150</t>
  </si>
  <si>
    <t>942579957</t>
  </si>
  <si>
    <t>Pol37</t>
  </si>
  <si>
    <t>50. Nerez přírubový spoj PN 10, DN 200</t>
  </si>
  <si>
    <t>-1406169601</t>
  </si>
  <si>
    <t>Pol38</t>
  </si>
  <si>
    <t>51. Nerez přírubový spoj PN 16, DN 250</t>
  </si>
  <si>
    <t>1400047639</t>
  </si>
  <si>
    <t>Pol39</t>
  </si>
  <si>
    <t>52. Nerez přírubový spoj PN 10, DN 300</t>
  </si>
  <si>
    <t>-1798640038</t>
  </si>
  <si>
    <t>Pol40</t>
  </si>
  <si>
    <t>53. Nerez přírubový spoj PN 16, DN 300</t>
  </si>
  <si>
    <t>-1759519033</t>
  </si>
  <si>
    <t>Pol41</t>
  </si>
  <si>
    <t>54. Nerez přírubový spoj PN 10, DN 350</t>
  </si>
  <si>
    <t>1138172305</t>
  </si>
  <si>
    <t>Pol42</t>
  </si>
  <si>
    <t>56. Nerez přírubový spoj PN 16, DN 400</t>
  </si>
  <si>
    <t>598495547</t>
  </si>
  <si>
    <t>Pol43</t>
  </si>
  <si>
    <t>57. Nerez přírubový spoj PN 10, DN 500</t>
  </si>
  <si>
    <t>-1971424743</t>
  </si>
  <si>
    <t>Pol44</t>
  </si>
  <si>
    <t>58. Nerez přírubový spoj PN 16, DN 500</t>
  </si>
  <si>
    <t>1883081442</t>
  </si>
  <si>
    <t>Pol45</t>
  </si>
  <si>
    <t>59. Nerez přechod trubkový DN 150/250</t>
  </si>
  <si>
    <t>-513566993</t>
  </si>
  <si>
    <t>Pol46</t>
  </si>
  <si>
    <t>60. Nerez přechod trubkový excentrický (sací) DN 350/200</t>
  </si>
  <si>
    <t>1554544804</t>
  </si>
  <si>
    <t>Pol47</t>
  </si>
  <si>
    <t>61. Nerez přechod trubkový DN 200/100</t>
  </si>
  <si>
    <t>-885313531</t>
  </si>
  <si>
    <t>Pol48</t>
  </si>
  <si>
    <t>62. Nerez přechod trubkový DN 400/250</t>
  </si>
  <si>
    <t>-986872747</t>
  </si>
  <si>
    <t>Pol49</t>
  </si>
  <si>
    <t>63. Nerez přechod trubkový DN 400/350</t>
  </si>
  <si>
    <t>209806992</t>
  </si>
  <si>
    <t>Pol50</t>
  </si>
  <si>
    <t>64. Nerez přechod trubkový DN 500/350</t>
  </si>
  <si>
    <t>1041040327</t>
  </si>
  <si>
    <t>Pol51</t>
  </si>
  <si>
    <t>65. Nerez návarek vnitřní závit 1/2“</t>
  </si>
  <si>
    <t>1839875159</t>
  </si>
  <si>
    <t>Pol52</t>
  </si>
  <si>
    <t>66. Nerez návarek vnitřní závit ¾“</t>
  </si>
  <si>
    <t>1921874739</t>
  </si>
  <si>
    <t>Pol53</t>
  </si>
  <si>
    <t>67. Nerez návarek vnitřní závit 1“</t>
  </si>
  <si>
    <t>-1296876841</t>
  </si>
  <si>
    <t>Pol54</t>
  </si>
  <si>
    <t>68. Nerez návarek vnitřní závit 2“</t>
  </si>
  <si>
    <t>-2121678943</t>
  </si>
  <si>
    <t>Pol55</t>
  </si>
  <si>
    <t>69. Nerez třmen 80 x 6 DN 300</t>
  </si>
  <si>
    <t>1787597510</t>
  </si>
  <si>
    <t>Pol56</t>
  </si>
  <si>
    <t>70. Nerez třmen 80 x 6 DN 400</t>
  </si>
  <si>
    <t>-681623283</t>
  </si>
  <si>
    <t>Pol57</t>
  </si>
  <si>
    <t>71. Nerez třmen 80 x 6 DN 500</t>
  </si>
  <si>
    <t>-1182288719</t>
  </si>
  <si>
    <t>Poznámka k položce:
72. Nerez profilový materiál - pomocné konstrukce, úchyty a podpěry potrubí</t>
  </si>
  <si>
    <t>Pol57a</t>
  </si>
  <si>
    <t>72. Nerez profilový materiál - pomocné konstrukce, úchyty a podpěry potrubí</t>
  </si>
  <si>
    <t>-1654313106</t>
  </si>
  <si>
    <t>Pol58</t>
  </si>
  <si>
    <t>73. Nerez chemické kotvy M 16 x 200</t>
  </si>
  <si>
    <t>-930045970</t>
  </si>
  <si>
    <t>Pol59</t>
  </si>
  <si>
    <t>74. Nerez chemické kotvy M 30 x 400</t>
  </si>
  <si>
    <t>-1847500686</t>
  </si>
  <si>
    <t>OST</t>
  </si>
  <si>
    <t>Ostatní</t>
  </si>
  <si>
    <t>R-110</t>
  </si>
  <si>
    <t>Autojeřáb pro složení a montáž strojně-technologické části nové ČSOV</t>
  </si>
  <si>
    <t>1326227047</t>
  </si>
  <si>
    <t>Poznámka k položce:
Autojeřáb pro složení a montáž strojně-technologické části nové ČOV</t>
  </si>
  <si>
    <t>R-111</t>
  </si>
  <si>
    <t>Tlakové zkoušky všech technologických potrubí</t>
  </si>
  <si>
    <t>76389798</t>
  </si>
  <si>
    <t>Poznámka k položce:
Tlakové zkoušky všech technologických potrubí</t>
  </si>
  <si>
    <t>R-113</t>
  </si>
  <si>
    <t>Dokumentace skutečného provedení strojně-technologické části (výrobní dokumentace - výrobní výkres),</t>
  </si>
  <si>
    <t>1062678598</t>
  </si>
  <si>
    <t>Poznámka k položce:
Dokumentace skutečného provedení strojně-technologické části (včetně dílenské výrobní dokumentace - výrobní výkres), elektro části a MaR</t>
  </si>
  <si>
    <t xml:space="preserve">09 - PS_02 - Strojnětechnologická část šachty </t>
  </si>
  <si>
    <t>01 - PS_02.1 - Strojnětechnologická část šachty VD č.1</t>
  </si>
  <si>
    <t>789 - Povrchové úpravy ocelových konstrukcí a technologických zařízení</t>
  </si>
  <si>
    <t>-393707750</t>
  </si>
  <si>
    <t>Pol 1</t>
  </si>
  <si>
    <t>Přírubový klapkový uzávěr dvojitě excentrický, PN 10, DN 500,</t>
  </si>
  <si>
    <t>340128272</t>
  </si>
  <si>
    <t>Pol 2</t>
  </si>
  <si>
    <t>Montážní vložka PN 10, DN 500</t>
  </si>
  <si>
    <t>456620470</t>
  </si>
  <si>
    <t>Pol 3</t>
  </si>
  <si>
    <t>Nerez přírubový spoj PN 10, DN 500</t>
  </si>
  <si>
    <t>-588382757</t>
  </si>
  <si>
    <t>350330R045</t>
  </si>
  <si>
    <t>Montážní práce</t>
  </si>
  <si>
    <t>1747766425</t>
  </si>
  <si>
    <t>02 - PS_02.2 - Strojnětechnologická část šachty VD č.2</t>
  </si>
  <si>
    <t>-1771099594</t>
  </si>
  <si>
    <t>-1675920146</t>
  </si>
  <si>
    <t>527062534</t>
  </si>
  <si>
    <t>111776839</t>
  </si>
  <si>
    <t>-1162852680</t>
  </si>
  <si>
    <t>11 - PS_04 - Elektrotechnologická část ČS</t>
  </si>
  <si>
    <t>01 - DPS_04.1 - Motorická elektroinstalace</t>
  </si>
  <si>
    <t xml:space="preserve"> </t>
  </si>
  <si>
    <t>Pol193</t>
  </si>
  <si>
    <t xml:space="preserve">Rozvaděč </t>
  </si>
  <si>
    <t>Poznámka k položce:
Položka zahrnuje rozvaděč sloužící pro napájení veškerých elektrospotřebičů náležících do příslušného PS. Všechny sběrnice, svorky i ostatní nainstalované prvky musí být viditelně označeny. Součástí dodávky bude montáž rozvaděče včetně nosných konstrukcí, propojení všech komponent, ukončení kabelů.
OBSAHUJE:
Dno kabelové jednodílné ŠxH 1000x600
Dno kabelové jednodílné ŠxH 800x600
Držák spodní příčný Š 1000
Podstavec - boční díl VxH 200x600
Podstavec - přední a zadní díl VxŠ 200x1000
Podstavec - přední a zadní díl VxŠ 200x800
Příčník jednoduchý H 600
Rozváděč skříňový, plné dveře, mont.panel VxŠxH 2000x800x600
Rozváděč skříňový, plné dveře,mont.panel VxŠxH 2000x1000x600
Sada bočnic VxH 2000x600
Chránič proudový čtyřpólový, odolný proti rušení 4p,25A,0,03A
Chránič proudový čtyřpólový, odolný proti rušení 4p,40A,0,03A
Chránič proudový dvoupólový 2p, 25A, 0,03A
Jistič jednopólový B10/1
Jistič jednopólový C4/1
Jistič třípolový C25/3
Jistič třípolový C40/3
Jistič třípolový C50/3
Kontakt pomocný 1xNO, 1xNC
Kontakt pomocný 1xNO,1xNC
Modul ochranný 6-48V
Odpínač pojistkový 3p, vel.000 (do 50mm2)
Odpínač pojistkový 3p, vel.2
Odpínač pojistkový 3p, vel.3
Ovladač plastový kompletní Stop tlačítko, pootočením odblokovat
Převodník odpor / proud 0-100 Ohm / 4-20mA
Relé kontroly síť.napětí 1x přep.kontakt-230V
Relé pomocné 4xpřep.kont. 230V
Relé pomocné 4xpřep.kont. 24V
Spouštěč motorů 1-1,6A
Stykač třípólový reverzační 6A/24V
Stykač třípólový 6A/24V
Svítidlo LED 230V/4W IP20
Svodič přepětí třípólový Typ 1 + 2, signalizační kontakt
Svorkovnice řadová s pojistkou a LED 4mm2, 10-36VAC/DC, max. 6,3A
Svorkovnice řadová zdvojená 240mm2 šedá
Štítek kruhový Pod stop tlačítko, žlutý
Těleso topné 20W, IP54
Termostat rozpínací pro topná tělesa (0 - 60°C), 10A
Zásuvka servisní 230V/16A
Modul ochranný 6-250V DC
Patice
Pojistka skleněná F35A, 250mA
Pojistka skleněná F35A, 500mA
Spona
Svorkovnice řadová PUSH-IN 1.5mm2, béžová
Svorkovnice řadová PUSH-IN 2.5mm2, béžová
Svorkovnice řadová PUSH-IN 4mm2, béžová
Svorkovnice řadová šroubová 10mm2, béžová
Svorkovnice řadová 4mm2, černá
Vložka pojistková nožová 100A
Vložka pojistková nožová 315A
Vložka pojistková nožová 630A
Vývodka d 50mm a výše
Vývodka PG 11 vč.matice IP68
Vývodka PG 13,5 vč.matice IP68
Vývodka PG 16 vč.matice IP68
Vývodka PG 21 vč.matice IP68
Vývodka PG 29 vč.matice IP68
Vývodka PG 48 vč.matice IP68
Vývodka PG 9 vč.matice IP68
Sada pomocného propojovacího a konstrukčního materiálu</t>
  </si>
  <si>
    <t>Ovladač plastový Harmony- stop tlač.</t>
  </si>
  <si>
    <t>Poznámka k položce:
1SB1</t>
  </si>
  <si>
    <t>Pol194</t>
  </si>
  <si>
    <t>Skříň deblokační 1.motor_venkovní</t>
  </si>
  <si>
    <t>Poznámka k položce:
YV1MS1, YV2MS1, YV3MS1</t>
  </si>
  <si>
    <t>Skříň deblokační 1.šoupě_venkovní, pro snímač polohy</t>
  </si>
  <si>
    <t>Poznámka k položce:
ES1MS1, ES2MS1, ES3MS1</t>
  </si>
  <si>
    <t>Krabice svorková prázdná 110x110x67, IP65, UV, 6mm2</t>
  </si>
  <si>
    <t>Kabel sdělovací Cu, do země 3x4x0,6</t>
  </si>
  <si>
    <t>Kabel sdělovací pevný 10x2x0,5</t>
  </si>
  <si>
    <t>Kabel sdělovací pevný 3x2x0,5</t>
  </si>
  <si>
    <t>Kabel sdělovací pevný 5x2x0,5</t>
  </si>
  <si>
    <t>Kabel sdělovací pevný 7x1 zž,čern</t>
  </si>
  <si>
    <t>Kabel silový Cu, stíněný 3x150+70</t>
  </si>
  <si>
    <t>Kabel silový pevný Cu 3x150+70</t>
  </si>
  <si>
    <t>Kabel silový pevný Cu 4x1,5</t>
  </si>
  <si>
    <t>Kabel silový pevný Cu 5x1,5</t>
  </si>
  <si>
    <t>Kabel silový pevný Cu 5x10</t>
  </si>
  <si>
    <t>Kabel silový pevný Cu 5x4</t>
  </si>
  <si>
    <t>Kabel silový pevný Cu 7x1,5</t>
  </si>
  <si>
    <t>Kabel silový pevný Cu J-3x1,5</t>
  </si>
  <si>
    <t>Kabel silový slaněný Cu 4Gx0,75</t>
  </si>
  <si>
    <t>Kabel silový slaněný Cu 5Gx0,75</t>
  </si>
  <si>
    <t>Kabel silový slaněný Cu 7Gx0,5</t>
  </si>
  <si>
    <t>Vodič slaněný Cu 25 zž</t>
  </si>
  <si>
    <t>Vodič slaněný Cu 70 zž</t>
  </si>
  <si>
    <t>Nosné konstrukce</t>
  </si>
  <si>
    <t>Poznámka k položce:
Sada nosných konstrukcí
Sada pomocného konstrukčního materiálu</t>
  </si>
  <si>
    <t xml:space="preserve">Napájení dt1 </t>
  </si>
  <si>
    <t xml:space="preserve">Servopohon - odběr z vdj č.1 </t>
  </si>
  <si>
    <t xml:space="preserve">Servopohon - odběr z vdj č.2 </t>
  </si>
  <si>
    <t xml:space="preserve">Servopohon - výtlak </t>
  </si>
  <si>
    <t xml:space="preserve">Čerpadlo m1 </t>
  </si>
  <si>
    <t xml:space="preserve">Čerpadlo m2 </t>
  </si>
  <si>
    <t xml:space="preserve">Čerpadlo m3 </t>
  </si>
  <si>
    <t xml:space="preserve">Napájení rm1 </t>
  </si>
  <si>
    <t xml:space="preserve">Cla-val - yv1 </t>
  </si>
  <si>
    <t xml:space="preserve">Cla-val - m2 </t>
  </si>
  <si>
    <t xml:space="preserve">Cla-val - m3 </t>
  </si>
  <si>
    <t xml:space="preserve">Přepínač zdrojů - kompletní sestava do rozvaděče RH1 </t>
  </si>
  <si>
    <t>Poznámka k položce:
OBSAHUJE:
Přepínač zdrojů - kompletní sestava do rozvaděče RH1
Jistič pro napájení ze sítě
3P NSX630F bez jednotky spouští
3P3D M5.3 E 630A jednotka spouští
Pomocné kontakty OF,SD,SDE, SDV
Modul pro komunikaci BSCM
1ks 3P dl.kryt pro rozšiř.nástavce NSX40
NSX kabel L = 1,3 m
Ethernetové rozhraní IFE pro jističe C&amp;M
Modul displeje FDM 121 96 x 96mm
Standard.prodl.otoč.rukojeť, NSX400/630
Jistič pro napájení z DA
3P NSX400F bez jednotky spouští
3P3D M5.3 E 400A jednotka spouští
Pomocné kontakty OF,SD,SDE, SDV
Modul pro komunikaci BSCM
1ks 3P dl.kryt pro rozšiř.nástavce NSX40
NSX kabel L = 1,3 m
Ethernetové rozhraní IFE pro jističe C&amp;M
Modul displeje FDM 121 96 x 96mm
Standard.prodl.otoč.rukojeť, NSX400/630
Příslušenství pro komunikaci přepínače zdrojů
10 ukončovacích členů ULP linky
Modulární řada 24 V, 1,2 A
Mech.blokování pro dva přístroje s ot.ru
ConneXium switch 5TX 10/100 Mbit/s 4 por</t>
  </si>
  <si>
    <t xml:space="preserve">Skříň připojivací pro dieselagregát </t>
  </si>
  <si>
    <t>Poznámka k položce:
Vložka pojistková nožová 500A [DA1-PS1]
Skříň přípojková s pilířem 3x poj.vel.1 / IP44 [DA1-PS1]</t>
  </si>
  <si>
    <t xml:space="preserve">Rozváděč s FM pro M1 </t>
  </si>
  <si>
    <t>Poznámka k položce:
Položka obsahuje: samostatné pole, které obsahuje Frekvenční měnič 132 kW, In = 250 A včetně komletního příslušenství, dopravy a montáže skříně</t>
  </si>
  <si>
    <t xml:space="preserve">Rozváděč s FM pro M2 </t>
  </si>
  <si>
    <t xml:space="preserve">Rozváděč s FM pro M3 </t>
  </si>
  <si>
    <t>Stanovisko TIČR</t>
  </si>
  <si>
    <t>Poznámka k položce:
Výzva TIČR a vydání stanoviska</t>
  </si>
  <si>
    <t>Výchozí revize el.zařízení</t>
  </si>
  <si>
    <t>Poznámka k položce:
Provedení požadovaných měření a následné zpracování revizní zprávy</t>
  </si>
  <si>
    <t>Uzemňovací soustava</t>
  </si>
  <si>
    <t>Poznámka k položce:
Napojení na uzemnění přípojky NN
Sada propojovacího a konstrukčního materiálu.</t>
  </si>
  <si>
    <t>Pol195</t>
  </si>
  <si>
    <t>Ostatní materiál a práce</t>
  </si>
  <si>
    <t>Poznámka k položce:
- zaškolení pracovníků provozovatele na obsluhu zařízení
- komplexní zkoušky
- doprava, přesun materiálu
- dokumentace skutečného provedení</t>
  </si>
  <si>
    <t>02 - DPS_04.2 - Stavební elektroinstalace</t>
  </si>
  <si>
    <t>Pol60</t>
  </si>
  <si>
    <t>Rozvaděč - doplnění [RM1]</t>
  </si>
  <si>
    <t xml:space="preserve">Poznámka k položce:
Položka zahrnuje rozšíření rozváděče, neobsahuje dodávku dalšího rozváděče. Položka obsahuje dodávku a montáž prvků pro stavební elektroinstalaci rozváděče. Montáž těchto prvků bude provedena do vymezené části rozváděče motorické elektroinstalace. Všechny prvky musí být viditelně označeny. Součástí dodávky je kompletní montáž těchto prvků včetně konstrukcí, propojení jednotlivých prvků, ukončení kabelů.
ROZVADĚČ OBSAHUJE:
Chránič proudový dvoupólový 2p, 25A, 0,03A 3ks 
Jistič jednopólový B10/1  6ks
Jistič jednopólový C16/1  2ks
Jistič jednopólový C4/1  2ks
Jistič třípolový C16/3  3ks
Jistič třípolový C20/3  1ks
Kontakt pomocný 1xNO, 1xNC 2ks 
Kontakt pomocný 1xNO,1xNC  1ks
Kontakt pomocný 2xNO  1ks
Ovladač plastový přepínač_3polohy 1ks 
Relé pomocné kompletní 1x přepín.kontakt, 24V ss 1ks 
Relé pomocné 4xpřep.kont. 230V 1ks 
Relé pomocné 4xpřep.kont. 24V 1ks 
Spouštěč motorů 0,25-0,4A  1ks
Stykač třípólový 12A/230V  1ks
Stykač třípólový 9A/230V  1ks
Svorkovnice řadová s pojistkou a LED 4mm2, 10-36VAC/DC, max. 6,3A 1ks 
Jednotka spínací 1xspín.kont.  1ks
Modul ochranný 6-250V DC  1ks
Patice  2ks
Pojistka skleněná F35A, 250mA 1ks 
Spona  2ks
Svorkovnice řadová PUSH-IN 1.5mm2, béžová 20ks 
Svorkovnice řadová PUSH-IN 2.5mm2, béžová 21ks 
Svorkovnice řadová šroubová 6mm2, béžová 9ks 
Vývodka PG 11 vč.matice IP68  4ks
Vývodka PG 13,5 vč.matice IP68  5ks
Vývodka PG 21 vč.matice IP68  1ks
Vývodka PG 9 vč.matice IP68  2ks
Sada pomocného propojovacího a konstrukčního materiálu 1kpl 
</t>
  </si>
  <si>
    <t>Pol91</t>
  </si>
  <si>
    <t>Poznámka k položce:
V1MS1</t>
  </si>
  <si>
    <t>Pol92</t>
  </si>
  <si>
    <t>Krabice svorková prázdná 93x93x55, IP65, UV, 4mm2</t>
  </si>
  <si>
    <t>Poznámka k položce:
V ceně je obsažena dodávka, montáž a zapojení.</t>
  </si>
  <si>
    <t>Pol93</t>
  </si>
  <si>
    <t>Poznámka k položce:
V ceně je obsažena kompletní dodávka a pokládka kabelu.</t>
  </si>
  <si>
    <t>Pol94</t>
  </si>
  <si>
    <t>Pol95</t>
  </si>
  <si>
    <t>Kabel silový pevný Cu 5x6</t>
  </si>
  <si>
    <t>Pol96</t>
  </si>
  <si>
    <t>Pol97</t>
  </si>
  <si>
    <t>Kabel silový pevný Cu J-3x2,5</t>
  </si>
  <si>
    <t>Pol98</t>
  </si>
  <si>
    <t>Pol99</t>
  </si>
  <si>
    <t>Ventilátor [V1]</t>
  </si>
  <si>
    <t>Poznámka k položce:
V ceně je obsaženo zapojení zařízení.</t>
  </si>
  <si>
    <t>Pol100</t>
  </si>
  <si>
    <t>Osvětlení - okruh i. [E1]</t>
  </si>
  <si>
    <t xml:space="preserve">Poznámka k položce:
OBSAHUJE:
Žárovka úsporná 230V/24W 230V 24W [E1] 2ks 
Spínač jednopólový 1p, 10A, řaz. 1, IP44, povrch.montáž, bílý [E1] 3ks 
Krabice svorková prázdná 93x93x55, IP65, UV, 4mm2 [E1]  3ks
Svítidlo žárovkové 230V/100W IP 44, matné [E1]  2ks
Svítidlo zářivkové LED 230V/43W/840/IP66 [E1]  2ks
</t>
  </si>
  <si>
    <t>Pol106</t>
  </si>
  <si>
    <t>Osvětlení - okruh ii. [E2]</t>
  </si>
  <si>
    <t xml:space="preserve">Poznámka k položce:
OBSAHUJE:
Spínač jednopólový 1p, 10A, řaz. 1, IP44, povrch.montáž, bílý [E2] 1ks 
Krabice svorková prázdná 93x93x55, IP65, UV, 4mm2 [E2]  2ks
Svítidlo zářivkové LED 230V/43W/840/IP66 [E2]  4ks
</t>
  </si>
  <si>
    <t>Pol110</t>
  </si>
  <si>
    <t>Osvětlení - okruh iii. [E3]</t>
  </si>
  <si>
    <t xml:space="preserve">Poznámka k položce:
OBSAHUJE:
Spínač jednopólový 1p, 10A, řaz. 1, IP44, povrch.montáž, bílý [E3] 1ks 
Krabice svorková prázdná 93x93x55, IP65, UV, 4mm2 [E3]  2ks
Svítidlo zářivkové LED 230V/43W/840/IP66 [E3]  4ks
</t>
  </si>
  <si>
    <t>Pol114</t>
  </si>
  <si>
    <t>Temperace v objektu [EH1-3]</t>
  </si>
  <si>
    <t xml:space="preserve">Poznámka k položce:
OBSAHUJE:
Panel přímotopný 230V 2000W IP24 [EH1-3] 1ks
Panel přímotopný 230V 2000W IP24 [EH1-3]  1ks
Panel přímotopný 230V 2000W IP24 [EH1-3]  1ks
</t>
  </si>
  <si>
    <t>Pol116</t>
  </si>
  <si>
    <t>Temperace v objektu [EH4]</t>
  </si>
  <si>
    <t xml:space="preserve">Poznámka k položce:
OBSAHUJE:
Panel přímotopný 230V 1000W IP24 [EH4.1] 1ks
Panel přímotopný 230V 500W IP24 [EH4.2]  1ks
</t>
  </si>
  <si>
    <t>Pol119</t>
  </si>
  <si>
    <t>Zásuvková skříň [MXC1]</t>
  </si>
  <si>
    <t xml:space="preserve">Poznámka k položce:
Skříň zásuvková 32A [MXC1]
</t>
  </si>
  <si>
    <t>Pol121</t>
  </si>
  <si>
    <t>-90744450</t>
  </si>
  <si>
    <t>03 - DPS_04.3 - Měření a regulace</t>
  </si>
  <si>
    <t xml:space="preserve">Rozvaděč - doplnění </t>
  </si>
  <si>
    <t xml:space="preserve">Poznámka k položce:
Rozšíření rozváděče pro MaR. Položka neobsahuje dodávku dalšího rozváděče. Položka obsahuje dodávku a montáž prvků pro komponenty MaR. Montáž těchto prvků bude provedena do vymezené části rozváděče motorické elektroinstalace. Všechny prvky musí být viditelně označeny. Součástí dodávky je kompletní montáž těchto prvků včetně konstrukcí, propojení jednotlivých prvků, ukončení kabelů.
OBSAHUJE:
Akumulátor 12V/4Ah  1ks
Bleskojistka 24V pro analogové signály 24V, 0,5A, 1-kanál 6ks 
Bočnice pro bleskojistku -  6ks
Jistič jednopólový C4/1  3ks
Relé pomocné 4xpřep.kont. 12V 2ks 
Svorkovnice řadová s pojistkou a LED 4mm2, 10-36VAC/DC, max. 6,3A 6ks 
Ústředna zabezpečovací - set ústředna, box, klávesbice s LCD  1ks
Modul ochranný 6-250V DC  2ks
Patice  2ks
Pojistka skleněná F35A, 500mA 6ks 
Sponas 2ks
Svorkovnice řadová PUSH-IN 1.5mm2, béžová 38ks 
Svorkovnice řadová PUSH-IN 2.5mm2, béžová 2ks 
Vývodka PG 11 vč.matice IP68  2ks
Vývodka PG 9 vč.matice IP68  11ks
Sada pomocného propojovacího a konstrukčního materiálu 1kpl 
</t>
  </si>
  <si>
    <t xml:space="preserve">Poznámka k položce:
OBSAHUJE: 1kpl.
Sada nosných konstrukcí
Sada pomocného konstrukčního materiálu
</t>
  </si>
  <si>
    <t xml:space="preserve">Ip - odběr z vdj žepra </t>
  </si>
  <si>
    <t xml:space="preserve">Ip - výtlak (rezerva) </t>
  </si>
  <si>
    <t xml:space="preserve">Zabezpečení objektu </t>
  </si>
  <si>
    <t xml:space="preserve">Poznámka k položce:
OBSAHUJE:
Infračidlo PIR duální [EZS1ED1]  -1ks
Infračidlo PIR duální [EZS1ED2]  -1ks
Infračidlo PIR duální [EZS1ED3]  -1ks
Piezosiréna 12V [EZS1HA1]  -ks
</t>
  </si>
  <si>
    <t xml:space="preserve">Měření tlaku - výtlak m1 </t>
  </si>
  <si>
    <t>Poznámka k položce:
OBSAHUJE:
Snímač relativního tlaku 0-1MPa (0-10bar) / 4-20mA, 10-36V DC [PIC1]</t>
  </si>
  <si>
    <t xml:space="preserve">Měření tlaku - výtlak m2 </t>
  </si>
  <si>
    <t>Poznámka k položce:
OBSAHUJE:
Snímač relativního tlaku 0-1MPa (0-10bar) / 4-20mA, 10-36V DC [PIC2]</t>
  </si>
  <si>
    <t xml:space="preserve">Měření tlaku - výtlak m3 </t>
  </si>
  <si>
    <t>Poznámka k položce:
OBSAHUJE:
Snímač relativního tlaku 0-1MPa (0-10bar) / 4-20mA, 10-36V DC [PIC3]</t>
  </si>
  <si>
    <t xml:space="preserve">Měření teploty v objektu </t>
  </si>
  <si>
    <t>Poznámka k položce:
OBSAHUJE:
Snímač teploty vzduchu -30 až 80°C / 4-20mA, IP65 [TIC1]</t>
  </si>
  <si>
    <t>Poznámka k položce:
Položka obsahuje:
- provedení požadovaných měření a následné zpracování revizní zprávy
- zaškolení pracovníků provozovatele na obsluhu zařízení
- komplexní zkoušky
- doprava, přesun materiálu
- dokumentace skutečného provedení</t>
  </si>
  <si>
    <t>04 - DPS_04.4 - ASŘTP ( DSP VODAK )</t>
  </si>
  <si>
    <t xml:space="preserve">Poznámka k položce:
Rozšíření rozváděče pro ASŘTP. Položka neobsahuje dodávku dalšího rozváděče. Položka obsahuje dodávku a montáž prvků pro komponenty ASŘTP. Montáž těchto prvků bude provedena do vymezené části rozváděče motorické elektroinstalace. Všechny prvky musí být viditelně označeny. Součástí dodávky je kompletní montáž těchto prvků včetně konstrukcí, propojení jednotlivých prvků, ukončení kabelů.
OBSAHUJE:
Jistič jednopólový C10/1 ks 1ks
Jistič jednopólový C6/1 ks 2ks
Svodič přepětí dvoupólový Typ 3 1ks 
Svorkovnice řadová s pojistkou a LED 4mm2, 10-36VAC/DC, max. 6,3A 1ks 
Bočnice svorkovnice průchozí ks 1ks
Kabel propojovací stíněný M340/Magelis/PC - Switch 3ks 
Pojistka skleněná F35A, 2A  1ks
Svorkovnice řadová průchozí 0,5-6mm2 modrá 6 polová 8ks 
Svorkovnice řadová průchozí 0,5-6mm2 rudá 6 polová 8ks 
Svorkovnice řadová průchozí napájecí 0,5-6mm2 modrá 1ks 
Svorkovnice řadová průchozí napájecí 0,5-6mm2 rudá 1ks 
Svorkovnice řadová PUSH-IN 2.5mm2, béžová  6ks
Vývodka PG 9 vč.matice IP68  3ks
Sada pomocného propojovacího a konstrukčního materiálu 1kpl 
</t>
  </si>
  <si>
    <t>Kabel datový slaněný drát 4x2x0,5 Cat6</t>
  </si>
  <si>
    <t xml:space="preserve">Zdrojová soustava </t>
  </si>
  <si>
    <t xml:space="preserve">Operátorský panel </t>
  </si>
  <si>
    <t xml:space="preserve">Poznámka k položce:
Panel grafický 10,4" color TFT, 2x serial, 2x USB, SD, Ethernet, IP65 [OP]
</t>
  </si>
  <si>
    <t xml:space="preserve">Řídicí jednotka </t>
  </si>
  <si>
    <t xml:space="preserve">Poznámka k položce:
OBSAHUJE:
Modul analogových vstupů 8 vstupů, 16 bit, isolované jako skup. [PLC] 1ks 
Zdroj pro PLC 36W, 100-240VAC [PLC] ks 1ks
Modul digitálních vstupů 64, 24VDC, poz.log., s 2x konekt.40 pinů [PLC] 1ks 
Modul digitálních výstupů 32, 24VDC / 0,1A, poz.log, konektor 40 pinů [PLC] 1ks 
Kabel s konektorem 40 pinů, 2 volné konce s 2x20 vodiči, 3m [PLC] 1ks 
Kabel s konektorem 40 pinů, 2 volné konce s 2x20 vodiči, 3m [PLC] 1ks 
Kabel s konektorem 40 pinů, 2 volné konce s 2x20 vodiči, 3m [PLC] 1ks 
Kabel s konektorem 40 pinů, 2 volné konce s 2x20 vodiči, 3m [PLC] 1ks 
Svorkovnice 28 šroubových svorek, průměr 3mm [PLC] ks 1ks
PLC jednotka 1xUSB, Modbus (38.2 kbaud), vest.Ethernet [PLC] 1ks 
Backplane 6 pozic [PLC]  1ks
</t>
  </si>
  <si>
    <t xml:space="preserve">Switch </t>
  </si>
  <si>
    <t>Poznámka k položce:
OBSAHUJE:
Switch 10/100 Mbit/s, 8 metalické porty [SWI1] 1ks</t>
  </si>
  <si>
    <t xml:space="preserve">Zálohovaný zdroj ups </t>
  </si>
  <si>
    <t>Poznámka k položce:
OBSAHUJE:
Zdroj záložní 600VA [UPS]</t>
  </si>
  <si>
    <t>Programové vybavení pro řídicí jednotku</t>
  </si>
  <si>
    <t xml:space="preserve">Poznámka k položce:
OBSAHUJE:
SW komunikační 1ks
SW aplikační pro PLC  1ks
SW projekt  1ks
</t>
  </si>
  <si>
    <t>Programové vybavení pro ovládací panel operátora</t>
  </si>
  <si>
    <t>Poznámka k položce:
OBSAHUJE:
SW aplikační pro ovládací panel</t>
  </si>
  <si>
    <t>Programové vybavení pro dispečerské pracoviště</t>
  </si>
  <si>
    <t>Poznámka k položce:
OBSAHUJE:
SW aplikační pro vizualizaci na DSP</t>
  </si>
  <si>
    <t>Programové vybavení pro centrální dispečerské pracoviště</t>
  </si>
  <si>
    <t>Poznámka k položce:
OBSAHUJE:
SW aplikační pro vizualizaci na CDSP provozovatele</t>
  </si>
  <si>
    <t>Poznámka k položce:
- provedení požadovaných měření a následné zpracování revizní zprávy
- zaškolení pracovníků provozovatele na obsluhu zařízení
- komplexní zkoušky
- doprava, přesun materiálu
- dokumentace skutečného provedení</t>
  </si>
  <si>
    <t>05 - DPS_04.5 - ASŘTP ( DSP ÚV Želiv )</t>
  </si>
  <si>
    <t>1 - Zemní práce pro optický kabel</t>
  </si>
  <si>
    <t>Pol164</t>
  </si>
  <si>
    <t>Trubka ohebná pro optiku 40mm</t>
  </si>
  <si>
    <t>Pol165</t>
  </si>
  <si>
    <t>Kabel optický MM 50/125, 8 vláken</t>
  </si>
  <si>
    <t>Pol166</t>
  </si>
  <si>
    <t>Příslušenství sítě</t>
  </si>
  <si>
    <t xml:space="preserve">Poznámka k položce:
OBSAHUJE:
Převodník opt/Eth 1kpl.
Modbus Gateway  1ks
Propojovací kabeláž v RA  -1ks
Drobný montážní materiál  -1ks
Příslušenství pro optickou síť ( kazety, pigtaily…)  -1ks
</t>
  </si>
  <si>
    <t>Pol172</t>
  </si>
  <si>
    <t>Dokumentace skutečného stavu</t>
  </si>
  <si>
    <t>Pol173</t>
  </si>
  <si>
    <t xml:space="preserve">Poznámka k položce:
OBSAHUJE:
SW aplikační pro vizualizaci na DSP  -1ks
Parametrizace SW  -1ks
</t>
  </si>
  <si>
    <t>Pol176</t>
  </si>
  <si>
    <t>Poznámka k položce:
Položka obsahuje:
- zaškolení pracovníků provozovatele na obsluhu zařízení
- komplexní zkoušky
- doprava, přesun materiálu</t>
  </si>
  <si>
    <t>Zemní práce pro optický kabel</t>
  </si>
  <si>
    <t>Pol191</t>
  </si>
  <si>
    <t>1457811869</t>
  </si>
  <si>
    <t>Poznámka k položce:
Lože kabelové (písek, cihla, výstražná folie) 35cm  -45m
Znovuobnovení stávajcího povrchu  -20m2
Rýha se záhozem 35x70  -45m
Prostupy do budov  -2ks</t>
  </si>
  <si>
    <t>Pol192</t>
  </si>
  <si>
    <t>1727037780</t>
  </si>
  <si>
    <t>Poznámka k položce:
Položka obsahuje:
- doprava, přesun materiálu
- dokumentace skutečného provedení</t>
  </si>
  <si>
    <t>06 - DPS_04.6 - Přenosové zařízení</t>
  </si>
  <si>
    <t>1 - Přenosové zařízení</t>
  </si>
  <si>
    <t>Přenosové zařízení</t>
  </si>
  <si>
    <t xml:space="preserve">Komunikační modul </t>
  </si>
  <si>
    <t>-209306798</t>
  </si>
  <si>
    <t xml:space="preserve">Poznámka k položce:
1 ks  Průmyslový LTE router LTE ( 4G ), 2x ETH port, Dual SIM, 2x anténa [GPRS1]
</t>
  </si>
  <si>
    <t>07 - DPS_04.7 - Jímací soustava</t>
  </si>
  <si>
    <t>Výchozí revize pro jímací soustavu</t>
  </si>
  <si>
    <t>Uzemňovací a jímací soustava</t>
  </si>
  <si>
    <t xml:space="preserve">Poznámka k položce:
OBSAHUJE:
-Pásek FeZn 30x4 50m
-Hromosvodný drát nerez polotvrdý 8mm AlMgSi - 75m
-Jímací tyč nerez 1,0m - 4ks
-Držák ochranného úhelníku nerez do zdiva 8ks
-Úhelník ochranný nerez 1,8 m 4ks 
-Svorka spojovací nerez křížová 2 dráty ( 200kA) 16ks
-Podpěra vedení do zdiva 12ks
-Podpěra vedení pod střešní krytiinu 50ks
-Svorka spojovací nerez pásek - drát 4ks 
-Svorka okapová nerez  6ks
-Svorka spojovací nerez pásek - pásek 4ks 
-Svorka zkušební nerez 6ks 
-Svorka pro jímací tyč drát nerez 4ks 
-Sada propojovacího a konstrukčního materiálu. 1kpl 
V ceně je obsažena kompletní dodávka a montáž uzemňovací soustavy.  
V ceně je obsažena kompletní dodávka a montáž hromosvodné soustavy dle projektové dokumentace.  
</t>
  </si>
  <si>
    <t>Poznámka k položce:
- doprava, přesun materiálu
- dokumentace skutečného provedení</t>
  </si>
  <si>
    <t>12 - VRN</t>
  </si>
  <si>
    <t>Průzkumné, geodetické a projektové práce projektové práce dokumentace stavby (výkresová a textová) skutečného provedení stavby</t>
  </si>
  <si>
    <t>Kpl.</t>
  </si>
  <si>
    <t>1409023087</t>
  </si>
  <si>
    <t>030001000</t>
  </si>
  <si>
    <t>Základní rozdělení průvodních činností a nákladů zařízení staveniště</t>
  </si>
  <si>
    <t>-237494147</t>
  </si>
  <si>
    <t>041103000</t>
  </si>
  <si>
    <t>Autorský dozor projektanta</t>
  </si>
  <si>
    <t>-2093877746</t>
  </si>
  <si>
    <t>043114000</t>
  </si>
  <si>
    <t>Zkoušky tlakové</t>
  </si>
  <si>
    <t>-1766161687</t>
  </si>
  <si>
    <t>043144001</t>
  </si>
  <si>
    <t>Zkoušky průchodnosti</t>
  </si>
  <si>
    <t>-577428884</t>
  </si>
  <si>
    <t>043144002</t>
  </si>
  <si>
    <t>Proplach a desinfekce potrubí</t>
  </si>
  <si>
    <t>-1884338459</t>
  </si>
  <si>
    <t>043154000</t>
  </si>
  <si>
    <t>Zkoušky hutnicí</t>
  </si>
  <si>
    <t>-1734445322</t>
  </si>
  <si>
    <t>043203001</t>
  </si>
  <si>
    <t>Pasport dotčených a přilehlých pozemků a objektů</t>
  </si>
  <si>
    <t>1797742919</t>
  </si>
  <si>
    <t>820730008</t>
  </si>
  <si>
    <t xml:space="preserve">Poznámka k položce:
- zajišťování činností souvisejících se zakázkou, tj. účasti všech zainteresovaných stran ve všech fázích přípravy, realizace a dokončení zakázky
- poradenství (technická pomoc)
- koordinace prací a dodávek mezi dodavateli
</t>
  </si>
  <si>
    <t>049103001</t>
  </si>
  <si>
    <t>Zajištění mezideponie</t>
  </si>
  <si>
    <t>287914674</t>
  </si>
  <si>
    <t>049103002</t>
  </si>
  <si>
    <t>Zajištění bezpečnosti a vymezení stavby (provizorní zábrany a výstražné folie)</t>
  </si>
  <si>
    <t>-1396399443</t>
  </si>
  <si>
    <t>070001000</t>
  </si>
  <si>
    <t>1226698737</t>
  </si>
  <si>
    <t>071103001</t>
  </si>
  <si>
    <t>Zásobování vodou během odstávek, případné provizorní přepojení</t>
  </si>
  <si>
    <t>-1461359445</t>
  </si>
  <si>
    <t>072103013</t>
  </si>
  <si>
    <t>Vytýčení podzemnch investic</t>
  </si>
  <si>
    <t>-1791701755</t>
  </si>
  <si>
    <t>09210301R</t>
  </si>
  <si>
    <t>Úpravy vyvolané změnou skutečnosti na stavbě</t>
  </si>
  <si>
    <t>665269346</t>
  </si>
  <si>
    <t>SEZNAM FIGUR</t>
  </si>
  <si>
    <t>Výměra</t>
  </si>
  <si>
    <t xml:space="preserve"> 01/ 01</t>
  </si>
  <si>
    <t>Použití figury:</t>
  </si>
  <si>
    <t>Zdivo jednovrstvé z cihel broušených do P10 na zdicí pěnu tl 440 mm</t>
  </si>
  <si>
    <t>Potažení vnějších stěn sklovláknitým pletivem vtlačeným do tenkovrstvé hmoty</t>
  </si>
  <si>
    <t>Montáž kontaktního zateplení vnějších stěn lepením a mechanickým kotvením desek z minerální vlny s podélnou orientací vláken tl do 120 mm</t>
  </si>
  <si>
    <t>Montáž profilů kontaktního zateplení připevněných mechanicky</t>
  </si>
  <si>
    <t>Provedení izolace proti zemní vlhkosti svislé za studena suspenzí asfaltovou</t>
  </si>
  <si>
    <t>Provedení izolace proti zemní vlhkosti pásy přitavením svislé NAIP</t>
  </si>
  <si>
    <t>Montáž izolace tepelné stěn a základů lepením celoplošně rohoží, pásů, dílců, desek</t>
  </si>
  <si>
    <t>Montáž lešení řadového trubkového lehkého s podlahami zatížení do 200 kg/m2 š do 1,2 m v do 10 m</t>
  </si>
  <si>
    <t>stěrka hydroizolační asfaltová jednosložková plněná pryžovým granulátem do spodní stavby</t>
  </si>
  <si>
    <t>Provedení povlakové krytiny střech do 10° pásy NAIP přitavením v plné ploše</t>
  </si>
  <si>
    <t>Provedení povlakové krytiny střech do 10° podkladní vrstvy pásy na sucho samolepící</t>
  </si>
  <si>
    <t>Provedení povlakové krytiny střech do 10° pásy NAIP přitavením bodově</t>
  </si>
  <si>
    <t>Montáž izolace tepelné střech plochých lepené za studena plně 1 vrstva rohoží, pásů, dílců, desek</t>
  </si>
  <si>
    <t>Bednění střech rovných z desek OSB tl 25 mm na pero a drážku šroubovaných na krokve</t>
  </si>
  <si>
    <t>plocha stěn armaturní komory</t>
  </si>
  <si>
    <t>Uložení sypaniny na skládky nebo meziskládky</t>
  </si>
  <si>
    <t>Vodorovné přemístění do 7000 m výkopku/sypaniny z horniny třídy těžitelnosti I, skupiny 1 až 3</t>
  </si>
  <si>
    <t>Zásyp jam, šachet rýh nebo kolem objektů sypaninou se zhutněním</t>
  </si>
  <si>
    <t>Zatření spár cementovou maltou vnitřních stěn z cihel</t>
  </si>
  <si>
    <t>Příplatek k vápenocementové omítce vnitřních stěn za každých dalších 5 mm tloušťky strojně</t>
  </si>
  <si>
    <t>Dvojnásobné bílé malby ze směsí za mokra výborně otěruvzdorných v místnostech výšky do 3,80 m</t>
  </si>
  <si>
    <t>Hloubení jam zapažených v hornině třídy těžitelnosti I, skupiny 3 objem do 1000 m3 strojně</t>
  </si>
  <si>
    <t>Hloubení jam zapažených v hornině třídy těžitelnosti I, skupiny 1 a 2 objem do 1000 m3 strojně</t>
  </si>
  <si>
    <t>Hloubení jam zapažených v hornině třídy těžitelnosti II, skupiny 4 objem do 1000 m3 strojně</t>
  </si>
  <si>
    <t>Hloubení jam zapažených v hornině třídy těžitelnosti II, skupiny 5 objem do 1000 m3 strojně</t>
  </si>
  <si>
    <t>Vodorovné přemístění do 1000 m výkopku/sypaniny z horniny třídy těžitelnosti I, skupiny 1 až 3</t>
  </si>
  <si>
    <t>Vodorovné přemístění do 7000 m výkopku/sypaniny z horniny třídy těžitelnosti II, skupiny 4 a 5</t>
  </si>
  <si>
    <t>Nakládání výkopku z hornin třídy těžitelnosti I, skupiny 1 až 3 přes 100 m3</t>
  </si>
  <si>
    <t xml:space="preserve"> 02</t>
  </si>
  <si>
    <t>Řezání stávajícího betonového krytu hl do 200 mm</t>
  </si>
  <si>
    <t>Odstranění podkladu z betonu prostého tl 300 mm strojně pl přes 50 do 200 m2</t>
  </si>
  <si>
    <t>Podklad z kameniva hrubého drceného vel. 16-32 mm tl 200 mm</t>
  </si>
  <si>
    <t>Kryt cementobetonový vozovek skupiny CB III tl 200 mm</t>
  </si>
  <si>
    <t>Výztuž mazanin svařovanými sítěmi Kari</t>
  </si>
  <si>
    <t>Lože pod potrubí otevřený výkop z kameniva drobného těženého</t>
  </si>
  <si>
    <t>Zarovnání styčné plochy podkladu nebo krytu živičného tl do 50 mm</t>
  </si>
  <si>
    <t>Odstranění podkladu z kameniva drceného tl 200 mm strojně pl přes 50 do 200 m2</t>
  </si>
  <si>
    <t>Frézování živičného krytu tl 50 mm pruh š 1 m pl do 500 m2 bez překážek v trase</t>
  </si>
  <si>
    <t>Hloubení rýh zapažených š do 800 mm v hornině třídy těžitelnosti I, skupiny 3 objem přes 100 m3 strojně</t>
  </si>
  <si>
    <t>Podklad ze směsi stmelené cementem SC C 8/10 (KSC I) tl 150 mm</t>
  </si>
  <si>
    <t>Postřik živičný infiltrační s posypem z asfaltu množství 0,60 kg/m2</t>
  </si>
  <si>
    <t>Asfaltový beton vrstva obrusná ACO 11 (ABS) tř. II tl 50 mm š do 3 m z nemodifikovaného asfaltu</t>
  </si>
  <si>
    <t>Asfaltový beton vrstva ložní ACL 16 (ABH) tl 50 mm š do 3 m z nemodifikovaného asfaltu</t>
  </si>
  <si>
    <t>Řezání stávajícího živičného krytu hl do 50 mm</t>
  </si>
  <si>
    <t>Obsypání potrubí strojně sypaninou bez prohození, uloženou do 3 m</t>
  </si>
  <si>
    <t>Podkladní bloky z betonu prostého tř. C 20/25 otevřený výkop</t>
  </si>
  <si>
    <t>Montáž potrubí z PE100 SDR 17 otevřený výkop svařovaných na tupo D 560 mm</t>
  </si>
  <si>
    <t>Osazení pažicího boxu hl výkopu do 4 m š do 2,5 m</t>
  </si>
  <si>
    <t>Tlaková zkouška vodou potrubí DN 400 nebo 500</t>
  </si>
  <si>
    <t>Signalizační vodič DN do 150 mm na potrubí</t>
  </si>
  <si>
    <t>Krytí potrubí z plastů výstražnou fólií z PVC 25 cm</t>
  </si>
  <si>
    <t>Montáž potrubí z PE100 SDR 11 otevřený výkop svařovaných na tupo D 560</t>
  </si>
  <si>
    <t>Kanalizační potrubí z tvrdého PVC vícevrstvé tuhost třídy SN12 DN 400</t>
  </si>
  <si>
    <t>Podklad z kameniva hrubého drceného vel. 8-16 mm tl 200 mm</t>
  </si>
  <si>
    <t>Sejmutí ornice plochy do 500 m2 tl vrstvy do 200 mm strojně</t>
  </si>
  <si>
    <t>Hloubení rýh zapažených š do 800 mm v hornině třídy těžitelnosti I, skupiny 1 a 2 objem přes 100 m3 strojně</t>
  </si>
  <si>
    <t>Hloubení rýh zapažených š do 800 mm v hornině třídy těžitelnosti II, skupiny 4 objem přes 100 m3 strojně</t>
  </si>
  <si>
    <t>Hloubení rýh zapažených š do 800 mm v hornině třídy těžitelnosti II, skupiny 5 objem přes 100 m3 strojně</t>
  </si>
  <si>
    <t xml:space="preserve"> 03</t>
  </si>
  <si>
    <t>Sejmutí ornice plochy přes 500 m2 tl vrstvy do 200 mm strojně</t>
  </si>
  <si>
    <t xml:space="preserve"> 04</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</si>
  <si>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</si>
  <si>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</si>
  <si>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</si>
  <si>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</si>
  <si>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</si>
  <si>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</si>
  <si>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</si>
  <si>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</si>
  <si>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</si>
  <si>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</si>
  <si>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</si>
  <si>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</si>
  <si>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</si>
  <si>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</si>
  <si>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Provozní soubor</t>
  </si>
  <si>
    <t>Vedlejší a ostatní náklady</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</si>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</sst>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51">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color rgb="FF0000A8"/>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sz val="18"/>
      <color theme="10"/>
      <name val="Wingdings 2"/>
      <family val="2"/>
    </font>
    <font>
      <b/>
      <sz val="10"/>
      <color rgb="FF003366"/>
      <name val="Arial CE"/>
      <family val="2"/>
    </font>
    <font>
      <sz val="8"/>
      <color rgb="FF000000"/>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9"/>
      <color rgb="FF0000FF"/>
      <name val="Arial CE"/>
      <family val="2"/>
    </font>
    <font>
      <i/>
      <sz val="8"/>
      <color rgb="FF0000FF"/>
      <name val="Arial CE"/>
      <family val="2"/>
    </font>
    <font>
      <i/>
      <sz val="7"/>
      <color rgb="FF969696"/>
      <name val="Arial CE"/>
      <family val="2"/>
    </font>
    <font>
      <b/>
      <sz val="9"/>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9" fillId="0" borderId="0" applyNumberFormat="0" applyFill="0" applyBorder="0" applyAlignment="0" applyProtection="0"/>
  </cellStyleXfs>
  <cellXfs count="433">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3" fillId="4" borderId="13" xfId="0" applyFont="1" applyFill="1" applyBorder="1" applyAlignment="1" applyProtection="1">
      <alignment horizontal="center" vertical="center"/>
      <protection/>
    </xf>
    <xf numFmtId="0" fontId="24" fillId="0" borderId="14" xfId="0" applyFont="1" applyBorder="1" applyAlignment="1" applyProtection="1">
      <alignment horizontal="center" vertical="center" wrapText="1"/>
      <protection/>
    </xf>
    <xf numFmtId="0" fontId="24" fillId="0" borderId="15" xfId="0" applyFont="1" applyBorder="1" applyAlignment="1" applyProtection="1">
      <alignment horizontal="center" vertical="center" wrapText="1"/>
      <protection/>
    </xf>
    <xf numFmtId="0" fontId="24"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8"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2"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6" fillId="0" borderId="3" xfId="0" applyFont="1" applyBorder="1" applyAlignment="1" applyProtection="1">
      <alignment vertical="center"/>
      <protection/>
    </xf>
    <xf numFmtId="0" fontId="27" fillId="0" borderId="0" xfId="0" applyFont="1" applyAlignment="1" applyProtection="1">
      <alignment vertical="center"/>
      <protection/>
    </xf>
    <xf numFmtId="0" fontId="28"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9" fillId="0" borderId="18"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2" xfId="0" applyNumberFormat="1" applyFont="1" applyBorder="1" applyAlignment="1" applyProtection="1">
      <alignment vertical="center"/>
      <protection/>
    </xf>
    <xf numFmtId="0" fontId="6" fillId="0" borderId="0" xfId="0" applyFont="1" applyAlignment="1">
      <alignment horizontal="left" vertical="center"/>
    </xf>
    <xf numFmtId="0" fontId="30" fillId="0" borderId="0" xfId="20" applyFont="1" applyAlignment="1">
      <alignment horizontal="center" vertical="center"/>
    </xf>
    <xf numFmtId="0" fontId="8" fillId="0" borderId="0" xfId="0" applyFont="1" applyAlignment="1" applyProtection="1">
      <alignment vertical="center"/>
      <protection/>
    </xf>
    <xf numFmtId="0" fontId="3" fillId="0" borderId="0" xfId="0" applyFont="1" applyAlignment="1" applyProtection="1">
      <alignment horizontal="center" vertical="center"/>
      <protection/>
    </xf>
    <xf numFmtId="4" fontId="2" fillId="0" borderId="18"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2" xfId="0" applyNumberFormat="1" applyFont="1" applyBorder="1" applyAlignment="1" applyProtection="1">
      <alignment vertical="center"/>
      <protection/>
    </xf>
    <xf numFmtId="0" fontId="3" fillId="0" borderId="0" xfId="0" applyFont="1" applyAlignment="1">
      <alignment horizontal="left" vertical="center"/>
    </xf>
    <xf numFmtId="4" fontId="29" fillId="0" borderId="19" xfId="0" applyNumberFormat="1" applyFont="1" applyBorder="1" applyAlignment="1" applyProtection="1">
      <alignment vertical="center"/>
      <protection/>
    </xf>
    <xf numFmtId="4" fontId="29" fillId="0" borderId="20" xfId="0" applyNumberFormat="1" applyFont="1" applyBorder="1" applyAlignment="1" applyProtection="1">
      <alignment vertical="center"/>
      <protection/>
    </xf>
    <xf numFmtId="166" fontId="29" fillId="0" borderId="20" xfId="0" applyNumberFormat="1" applyFont="1" applyBorder="1" applyAlignment="1" applyProtection="1">
      <alignment vertical="center"/>
      <protection/>
    </xf>
    <xf numFmtId="4" fontId="29" fillId="0" borderId="21" xfId="0" applyNumberFormat="1" applyFont="1" applyBorder="1" applyAlignment="1" applyProtection="1">
      <alignment vertical="center"/>
      <protection/>
    </xf>
    <xf numFmtId="0" fontId="0" fillId="0" borderId="0" xfId="0" applyProtection="1">
      <protection locked="0"/>
    </xf>
    <xf numFmtId="0" fontId="32" fillId="0" borderId="0" xfId="0" applyFont="1" applyAlignment="1">
      <alignment horizontal="left" vertical="center"/>
    </xf>
    <xf numFmtId="0" fontId="0" fillId="0" borderId="1" xfId="0" applyBorder="1"/>
    <xf numFmtId="0" fontId="0" fillId="0" borderId="2" xfId="0" applyBorder="1"/>
    <xf numFmtId="0" fontId="0" fillId="0" borderId="2" xfId="0" applyBorder="1" applyProtection="1">
      <protection locked="0"/>
    </xf>
    <xf numFmtId="0" fontId="15" fillId="0" borderId="0" xfId="0" applyFont="1" applyAlignment="1">
      <alignment horizontal="left" vertical="center"/>
    </xf>
    <xf numFmtId="0" fontId="33" fillId="0" borderId="0" xfId="0" applyFont="1" applyAlignment="1">
      <alignment horizontal="left" vertical="center"/>
    </xf>
    <xf numFmtId="0" fontId="2" fillId="0" borderId="0" xfId="0" applyFont="1" applyAlignment="1">
      <alignment horizontal="left" vertical="center"/>
    </xf>
    <xf numFmtId="0" fontId="0" fillId="0" borderId="0" xfId="0" applyFont="1" applyAlignment="1" applyProtection="1">
      <alignment vertical="center"/>
      <protection locked="0"/>
    </xf>
    <xf numFmtId="0" fontId="0" fillId="0" borderId="3" xfId="0" applyBorder="1" applyAlignment="1">
      <alignmen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9"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3" fillId="4" borderId="0" xfId="0" applyFont="1" applyFill="1" applyAlignment="1" applyProtection="1">
      <alignment horizontal="right" vertical="center"/>
      <protection/>
    </xf>
    <xf numFmtId="0" fontId="34"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4" xfId="0" applyFont="1" applyFill="1" applyBorder="1" applyAlignment="1" applyProtection="1">
      <alignment horizontal="center" vertical="center" wrapText="1"/>
      <protection/>
    </xf>
    <xf numFmtId="0" fontId="23" fillId="4" borderId="15" xfId="0" applyFont="1" applyFill="1" applyBorder="1" applyAlignment="1" applyProtection="1">
      <alignment horizontal="center" vertical="center" wrapText="1"/>
      <protection/>
    </xf>
    <xf numFmtId="0" fontId="23" fillId="4" borderId="15" xfId="0" applyFont="1" applyFill="1" applyBorder="1" applyAlignment="1" applyProtection="1">
      <alignment horizontal="center" vertical="center" wrapText="1"/>
      <protection locked="0"/>
    </xf>
    <xf numFmtId="0" fontId="23" fillId="4" borderId="16"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0" xfId="0" applyBorder="1" applyAlignment="1" applyProtection="1">
      <alignment vertical="center"/>
      <protection/>
    </xf>
    <xf numFmtId="166" fontId="35" fillId="0" borderId="10" xfId="0" applyNumberFormat="1" applyFont="1" applyBorder="1" applyAlignment="1" applyProtection="1">
      <alignment/>
      <protection/>
    </xf>
    <xf numFmtId="166" fontId="35" fillId="0" borderId="11" xfId="0" applyNumberFormat="1" applyFont="1" applyBorder="1" applyAlignment="1" applyProtection="1">
      <alignment/>
      <protection/>
    </xf>
    <xf numFmtId="4" fontId="36"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8"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8"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2"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37"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8"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38" fillId="0" borderId="22" xfId="0" applyFont="1" applyBorder="1" applyAlignment="1" applyProtection="1">
      <alignment horizontal="center" vertical="center"/>
      <protection/>
    </xf>
    <xf numFmtId="49" fontId="38" fillId="0" borderId="22" xfId="0" applyNumberFormat="1" applyFont="1" applyBorder="1" applyAlignment="1" applyProtection="1">
      <alignment horizontal="left" vertical="center" wrapText="1"/>
      <protection/>
    </xf>
    <xf numFmtId="0" fontId="38" fillId="0" borderId="22" xfId="0" applyFont="1" applyBorder="1" applyAlignment="1" applyProtection="1">
      <alignment horizontal="left" vertical="center" wrapText="1"/>
      <protection/>
    </xf>
    <xf numFmtId="0" fontId="38" fillId="0" borderId="22" xfId="0" applyFont="1" applyBorder="1" applyAlignment="1" applyProtection="1">
      <alignment horizontal="center" vertical="center" wrapText="1"/>
      <protection/>
    </xf>
    <xf numFmtId="167" fontId="38" fillId="0" borderId="22" xfId="0" applyNumberFormat="1" applyFont="1" applyBorder="1" applyAlignment="1" applyProtection="1">
      <alignment vertical="center"/>
      <protection/>
    </xf>
    <xf numFmtId="4" fontId="38" fillId="2" borderId="22" xfId="0" applyNumberFormat="1" applyFont="1" applyFill="1" applyBorder="1" applyAlignment="1" applyProtection="1">
      <alignment vertical="center"/>
      <protection locked="0"/>
    </xf>
    <xf numFmtId="4" fontId="38" fillId="0" borderId="22" xfId="0" applyNumberFormat="1" applyFont="1" applyBorder="1" applyAlignment="1" applyProtection="1">
      <alignment vertical="center"/>
      <protection/>
    </xf>
    <xf numFmtId="0" fontId="39" fillId="0" borderId="3" xfId="0" applyFont="1" applyBorder="1" applyAlignment="1">
      <alignment vertical="center"/>
    </xf>
    <xf numFmtId="0" fontId="38" fillId="2" borderId="18"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8"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40" fillId="0" borderId="0" xfId="0" applyFont="1" applyAlignment="1" applyProtection="1">
      <alignment vertical="center" wrapText="1"/>
      <protection/>
    </xf>
    <xf numFmtId="0" fontId="0" fillId="0" borderId="18" xfId="0" applyFont="1" applyBorder="1" applyAlignment="1" applyProtection="1">
      <alignment vertical="center"/>
      <protection/>
    </xf>
    <xf numFmtId="0" fontId="0" fillId="0" borderId="0" xfId="0" applyBorder="1" applyAlignment="1" applyProtection="1">
      <alignment vertical="center"/>
      <protection/>
    </xf>
    <xf numFmtId="167" fontId="23" fillId="2" borderId="22" xfId="0" applyNumberFormat="1" applyFont="1" applyFill="1" applyBorder="1" applyAlignment="1" applyProtection="1">
      <alignment vertical="center"/>
      <protection locked="0"/>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11" fillId="0" borderId="21" xfId="0" applyFont="1" applyBorder="1" applyAlignment="1" applyProtection="1">
      <alignment vertical="center"/>
      <protection/>
    </xf>
    <xf numFmtId="0" fontId="24" fillId="2" borderId="19" xfId="0" applyFont="1" applyFill="1" applyBorder="1" applyAlignment="1" applyProtection="1">
      <alignment horizontal="left" vertical="center"/>
      <protection locked="0"/>
    </xf>
    <xf numFmtId="0" fontId="24"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4" fillId="0" borderId="20" xfId="0" applyNumberFormat="1" applyFont="1" applyBorder="1" applyAlignment="1" applyProtection="1">
      <alignment vertical="center"/>
      <protection/>
    </xf>
    <xf numFmtId="166" fontId="24" fillId="0" borderId="21" xfId="0" applyNumberFormat="1" applyFont="1" applyBorder="1" applyAlignment="1" applyProtection="1">
      <alignment vertical="center"/>
      <protection/>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8"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2" xfId="0" applyFont="1" applyBorder="1" applyAlignment="1" applyProtection="1">
      <alignment vertical="center"/>
      <protection/>
    </xf>
    <xf numFmtId="0" fontId="13" fillId="0" borderId="0" xfId="0" applyFont="1" applyAlignment="1">
      <alignment horizontal="left" vertical="center"/>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1" xfId="0" applyFont="1" applyBorder="1" applyAlignment="1" applyProtection="1">
      <alignment vertical="center"/>
      <protection/>
    </xf>
    <xf numFmtId="0" fontId="40" fillId="0" borderId="0" xfId="0" applyFont="1" applyAlignment="1" applyProtection="1">
      <alignment vertical="top" wrapText="1"/>
      <protection/>
    </xf>
    <xf numFmtId="0" fontId="2" fillId="0" borderId="0" xfId="0" applyFont="1" applyAlignment="1">
      <alignment horizontal="left" vertical="top"/>
    </xf>
    <xf numFmtId="0" fontId="4" fillId="0" borderId="0" xfId="0" applyFont="1" applyAlignment="1">
      <alignment horizontal="left" vertical="top"/>
    </xf>
    <xf numFmtId="0" fontId="0" fillId="0" borderId="3" xfId="0" applyFont="1" applyBorder="1" applyAlignment="1">
      <alignment horizontal="center" vertical="center" wrapText="1"/>
    </xf>
    <xf numFmtId="0" fontId="23" fillId="4" borderId="14"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16" xfId="0" applyFont="1" applyFill="1" applyBorder="1" applyAlignment="1">
      <alignment horizontal="center" vertical="center" wrapText="1"/>
    </xf>
    <xf numFmtId="0" fontId="5" fillId="0" borderId="0" xfId="0" applyFont="1" applyAlignment="1">
      <alignment horizontal="left" vertical="center" wrapText="1"/>
    </xf>
    <xf numFmtId="0" fontId="41" fillId="0" borderId="14" xfId="0" applyFont="1" applyBorder="1" applyAlignment="1">
      <alignment horizontal="left" vertical="center" wrapText="1"/>
    </xf>
    <xf numFmtId="0" fontId="41" fillId="0" borderId="22" xfId="0" applyFont="1" applyBorder="1" applyAlignment="1">
      <alignment horizontal="left" vertical="center" wrapText="1"/>
    </xf>
    <xf numFmtId="0" fontId="41" fillId="0" borderId="22" xfId="0" applyFont="1" applyBorder="1" applyAlignment="1">
      <alignment horizontal="left" vertical="center"/>
    </xf>
    <xf numFmtId="167" fontId="41" fillId="0" borderId="16" xfId="0" applyNumberFormat="1" applyFont="1" applyBorder="1" applyAlignment="1">
      <alignment vertical="center"/>
    </xf>
    <xf numFmtId="0" fontId="0" fillId="0" borderId="0" xfId="0" applyFont="1" applyAlignment="1">
      <alignment horizontal="left" vertical="center" wrapText="1"/>
    </xf>
    <xf numFmtId="167" fontId="0" fillId="0" borderId="0" xfId="0" applyNumberFormat="1" applyFont="1" applyAlignment="1">
      <alignment vertical="center"/>
    </xf>
    <xf numFmtId="0" fontId="36" fillId="0" borderId="0" xfId="0" applyFont="1" applyAlignment="1">
      <alignment horizontal="left" vertical="center"/>
    </xf>
    <xf numFmtId="0" fontId="0" fillId="0" borderId="0" xfId="0" applyAlignment="1">
      <alignment vertical="top"/>
    </xf>
    <xf numFmtId="0" fontId="42" fillId="0" borderId="23" xfId="0" applyFont="1" applyBorder="1" applyAlignment="1">
      <alignment vertical="center" wrapText="1"/>
    </xf>
    <xf numFmtId="0" fontId="42" fillId="0" borderId="24" xfId="0" applyFont="1" applyBorder="1" applyAlignment="1">
      <alignment vertical="center" wrapText="1"/>
    </xf>
    <xf numFmtId="0" fontId="42" fillId="0" borderId="25" xfId="0" applyFont="1" applyBorder="1" applyAlignment="1">
      <alignment vertical="center" wrapText="1"/>
    </xf>
    <xf numFmtId="0" fontId="42" fillId="0" borderId="26" xfId="0" applyFont="1" applyBorder="1" applyAlignment="1">
      <alignment horizontal="center" vertical="center" wrapText="1"/>
    </xf>
    <xf numFmtId="0" fontId="42" fillId="0" borderId="27" xfId="0" applyFont="1" applyBorder="1" applyAlignment="1">
      <alignment horizontal="center" vertical="center" wrapText="1"/>
    </xf>
    <xf numFmtId="0" fontId="42" fillId="0" borderId="26" xfId="0" applyFont="1" applyBorder="1" applyAlignment="1">
      <alignment vertical="center" wrapText="1"/>
    </xf>
    <xf numFmtId="0" fontId="42" fillId="0" borderId="27" xfId="0" applyFont="1" applyBorder="1" applyAlignment="1">
      <alignment vertical="center" wrapText="1"/>
    </xf>
    <xf numFmtId="0" fontId="44" fillId="0" borderId="0" xfId="0" applyFont="1" applyBorder="1" applyAlignment="1">
      <alignment horizontal="left" vertical="center" wrapText="1"/>
    </xf>
    <xf numFmtId="0" fontId="45" fillId="0" borderId="0" xfId="0" applyFont="1" applyBorder="1" applyAlignment="1">
      <alignment horizontal="left" vertical="center" wrapText="1"/>
    </xf>
    <xf numFmtId="0" fontId="45" fillId="0" borderId="26" xfId="0" applyFont="1" applyBorder="1" applyAlignment="1">
      <alignment vertical="center" wrapText="1"/>
    </xf>
    <xf numFmtId="0" fontId="45" fillId="0" borderId="0" xfId="0" applyFont="1" applyBorder="1" applyAlignment="1">
      <alignment vertical="center" wrapText="1"/>
    </xf>
    <xf numFmtId="0" fontId="45" fillId="0" borderId="0" xfId="0" applyFont="1" applyBorder="1" applyAlignment="1">
      <alignment horizontal="left" vertical="center"/>
    </xf>
    <xf numFmtId="0" fontId="45" fillId="0" borderId="0" xfId="0" applyFont="1" applyBorder="1" applyAlignment="1">
      <alignment vertical="center"/>
    </xf>
    <xf numFmtId="49" fontId="45" fillId="0" borderId="0" xfId="0" applyNumberFormat="1" applyFont="1" applyBorder="1" applyAlignment="1">
      <alignment vertical="center" wrapText="1"/>
    </xf>
    <xf numFmtId="0" fontId="42" fillId="0" borderId="28" xfId="0" applyFont="1" applyBorder="1" applyAlignment="1">
      <alignment vertical="center" wrapText="1"/>
    </xf>
    <xf numFmtId="0" fontId="46" fillId="0" borderId="29" xfId="0" applyFont="1" applyBorder="1" applyAlignment="1">
      <alignment vertical="center" wrapText="1"/>
    </xf>
    <xf numFmtId="0" fontId="42" fillId="0" borderId="30" xfId="0" applyFont="1" applyBorder="1" applyAlignment="1">
      <alignment vertical="center" wrapText="1"/>
    </xf>
    <xf numFmtId="0" fontId="42" fillId="0" borderId="0" xfId="0" applyFont="1" applyBorder="1" applyAlignment="1">
      <alignment vertical="top"/>
    </xf>
    <xf numFmtId="0" fontId="42" fillId="0" borderId="0" xfId="0" applyFont="1" applyAlignment="1">
      <alignment vertical="top"/>
    </xf>
    <xf numFmtId="0" fontId="42" fillId="0" borderId="23" xfId="0" applyFont="1" applyBorder="1" applyAlignment="1">
      <alignment horizontal="left" vertical="center"/>
    </xf>
    <xf numFmtId="0" fontId="42" fillId="0" borderId="24" xfId="0" applyFont="1" applyBorder="1" applyAlignment="1">
      <alignment horizontal="left" vertical="center"/>
    </xf>
    <xf numFmtId="0" fontId="42" fillId="0" borderId="25" xfId="0" applyFont="1" applyBorder="1" applyAlignment="1">
      <alignment horizontal="left" vertical="center"/>
    </xf>
    <xf numFmtId="0" fontId="42" fillId="0" borderId="26" xfId="0" applyFont="1" applyBorder="1" applyAlignment="1">
      <alignment horizontal="left" vertical="center"/>
    </xf>
    <xf numFmtId="0" fontId="42" fillId="0" borderId="27" xfId="0" applyFont="1" applyBorder="1" applyAlignment="1">
      <alignment horizontal="left" vertical="center"/>
    </xf>
    <xf numFmtId="0" fontId="44" fillId="0" borderId="0" xfId="0" applyFont="1" applyBorder="1" applyAlignment="1">
      <alignment horizontal="left" vertical="center"/>
    </xf>
    <xf numFmtId="0" fontId="47" fillId="0" borderId="0" xfId="0" applyFont="1" applyAlignment="1">
      <alignment horizontal="left" vertical="center"/>
    </xf>
    <xf numFmtId="0" fontId="44" fillId="0" borderId="29" xfId="0" applyFont="1" applyBorder="1" applyAlignment="1">
      <alignment horizontal="left" vertical="center"/>
    </xf>
    <xf numFmtId="0" fontId="44" fillId="0" borderId="29" xfId="0" applyFont="1" applyBorder="1" applyAlignment="1">
      <alignment horizontal="center" vertical="center"/>
    </xf>
    <xf numFmtId="0" fontId="47" fillId="0" borderId="29" xfId="0" applyFont="1" applyBorder="1" applyAlignment="1">
      <alignment horizontal="left" vertical="center"/>
    </xf>
    <xf numFmtId="0" fontId="48" fillId="0" borderId="0" xfId="0" applyFont="1" applyBorder="1" applyAlignment="1">
      <alignment horizontal="left" vertical="center"/>
    </xf>
    <xf numFmtId="0" fontId="45" fillId="0" borderId="0" xfId="0" applyFont="1" applyAlignment="1">
      <alignment horizontal="left" vertical="center"/>
    </xf>
    <xf numFmtId="0" fontId="45" fillId="0" borderId="0" xfId="0" applyFont="1" applyBorder="1" applyAlignment="1">
      <alignment horizontal="center" vertical="center"/>
    </xf>
    <xf numFmtId="0" fontId="45" fillId="0" borderId="26" xfId="0" applyFont="1" applyBorder="1" applyAlignment="1">
      <alignment horizontal="left" vertical="center"/>
    </xf>
    <xf numFmtId="0" fontId="45" fillId="0" borderId="0" xfId="0" applyFont="1" applyFill="1" applyBorder="1" applyAlignment="1">
      <alignment horizontal="left" vertical="center"/>
    </xf>
    <xf numFmtId="0" fontId="45" fillId="0" borderId="0" xfId="0" applyFont="1" applyFill="1" applyBorder="1" applyAlignment="1">
      <alignment horizontal="center" vertical="center"/>
    </xf>
    <xf numFmtId="0" fontId="42" fillId="0" borderId="28" xfId="0" applyFont="1" applyBorder="1" applyAlignment="1">
      <alignment horizontal="left" vertical="center"/>
    </xf>
    <xf numFmtId="0" fontId="46" fillId="0" borderId="29" xfId="0" applyFont="1" applyBorder="1" applyAlignment="1">
      <alignment horizontal="left" vertical="center"/>
    </xf>
    <xf numFmtId="0" fontId="42" fillId="0" borderId="30" xfId="0" applyFont="1" applyBorder="1" applyAlignment="1">
      <alignment horizontal="left" vertical="center"/>
    </xf>
    <xf numFmtId="0" fontId="42" fillId="0" borderId="0" xfId="0" applyFont="1" applyBorder="1" applyAlignment="1">
      <alignment horizontal="left" vertical="center"/>
    </xf>
    <xf numFmtId="0" fontId="46" fillId="0" borderId="0" xfId="0" applyFont="1" applyBorder="1" applyAlignment="1">
      <alignment horizontal="left" vertical="center"/>
    </xf>
    <xf numFmtId="0" fontId="47" fillId="0" borderId="0" xfId="0" applyFont="1" applyBorder="1" applyAlignment="1">
      <alignment horizontal="left" vertical="center"/>
    </xf>
    <xf numFmtId="0" fontId="45" fillId="0" borderId="29" xfId="0" applyFont="1" applyBorder="1" applyAlignment="1">
      <alignment horizontal="left" vertical="center"/>
    </xf>
    <xf numFmtId="0" fontId="42" fillId="0" borderId="0" xfId="0" applyFont="1" applyBorder="1" applyAlignment="1">
      <alignment horizontal="left" vertical="center" wrapText="1"/>
    </xf>
    <xf numFmtId="0" fontId="45" fillId="0" borderId="0" xfId="0" applyFont="1" applyBorder="1" applyAlignment="1">
      <alignment horizontal="center" vertical="center" wrapText="1"/>
    </xf>
    <xf numFmtId="0" fontId="42" fillId="0" borderId="23" xfId="0" applyFont="1" applyBorder="1" applyAlignment="1">
      <alignment horizontal="left" vertical="center" wrapText="1"/>
    </xf>
    <xf numFmtId="0" fontId="42" fillId="0" borderId="24" xfId="0" applyFont="1" applyBorder="1" applyAlignment="1">
      <alignment horizontal="left" vertical="center" wrapText="1"/>
    </xf>
    <xf numFmtId="0" fontId="42" fillId="0" borderId="25" xfId="0" applyFont="1" applyBorder="1" applyAlignment="1">
      <alignment horizontal="left" vertical="center" wrapText="1"/>
    </xf>
    <xf numFmtId="0" fontId="42" fillId="0" borderId="26" xfId="0" applyFont="1" applyBorder="1" applyAlignment="1">
      <alignment horizontal="left" vertical="center" wrapText="1"/>
    </xf>
    <xf numFmtId="0" fontId="42" fillId="0" borderId="27" xfId="0" applyFont="1" applyBorder="1" applyAlignment="1">
      <alignment horizontal="left" vertical="center" wrapText="1"/>
    </xf>
    <xf numFmtId="0" fontId="47" fillId="0" borderId="26" xfId="0" applyFont="1" applyBorder="1" applyAlignment="1">
      <alignment horizontal="left" vertical="center" wrapText="1"/>
    </xf>
    <xf numFmtId="0" fontId="47" fillId="0" borderId="27" xfId="0" applyFont="1" applyBorder="1" applyAlignment="1">
      <alignment horizontal="left" vertical="center" wrapText="1"/>
    </xf>
    <xf numFmtId="0" fontId="45" fillId="0" borderId="26" xfId="0" applyFont="1" applyBorder="1" applyAlignment="1">
      <alignment horizontal="left" vertical="center" wrapText="1"/>
    </xf>
    <xf numFmtId="0" fontId="45" fillId="0" borderId="27" xfId="0" applyFont="1" applyBorder="1" applyAlignment="1">
      <alignment horizontal="left" vertical="center" wrapText="1"/>
    </xf>
    <xf numFmtId="0" fontId="45" fillId="0" borderId="27" xfId="0" applyFont="1" applyBorder="1" applyAlignment="1">
      <alignment horizontal="left" vertical="center"/>
    </xf>
    <xf numFmtId="0" fontId="45" fillId="0" borderId="28" xfId="0" applyFont="1" applyBorder="1" applyAlignment="1">
      <alignment horizontal="left" vertical="center" wrapText="1"/>
    </xf>
    <xf numFmtId="0" fontId="45" fillId="0" borderId="29" xfId="0" applyFont="1" applyBorder="1" applyAlignment="1">
      <alignment horizontal="left" vertical="center" wrapText="1"/>
    </xf>
    <xf numFmtId="0" fontId="45" fillId="0" borderId="30" xfId="0" applyFont="1" applyBorder="1" applyAlignment="1">
      <alignment horizontal="left" vertical="center" wrapText="1"/>
    </xf>
    <xf numFmtId="0" fontId="45" fillId="0" borderId="0" xfId="0" applyFont="1" applyBorder="1" applyAlignment="1">
      <alignment horizontal="left" vertical="top"/>
    </xf>
    <xf numFmtId="0" fontId="45" fillId="0" borderId="0" xfId="0" applyFont="1" applyBorder="1" applyAlignment="1">
      <alignment horizontal="center" vertical="top"/>
    </xf>
    <xf numFmtId="0" fontId="45" fillId="0" borderId="28" xfId="0" applyFont="1" applyBorder="1" applyAlignment="1">
      <alignment horizontal="left" vertical="center"/>
    </xf>
    <xf numFmtId="0" fontId="45" fillId="0" borderId="30" xfId="0" applyFont="1" applyBorder="1" applyAlignment="1">
      <alignment horizontal="left" vertical="center"/>
    </xf>
    <xf numFmtId="0" fontId="47" fillId="0" borderId="0" xfId="0" applyFont="1" applyAlignment="1">
      <alignment vertical="center"/>
    </xf>
    <xf numFmtId="0" fontId="44" fillId="0" borderId="0" xfId="0" applyFont="1" applyBorder="1" applyAlignment="1">
      <alignment vertical="center"/>
    </xf>
    <xf numFmtId="0" fontId="47" fillId="0" borderId="29" xfId="0" applyFont="1" applyBorder="1" applyAlignment="1">
      <alignment vertical="center"/>
    </xf>
    <xf numFmtId="0" fontId="44" fillId="0" borderId="29" xfId="0" applyFont="1" applyBorder="1" applyAlignment="1">
      <alignment vertical="center"/>
    </xf>
    <xf numFmtId="0" fontId="0" fillId="0" borderId="0" xfId="0" applyBorder="1" applyAlignment="1">
      <alignment vertical="top"/>
    </xf>
    <xf numFmtId="49" fontId="45" fillId="0" borderId="0" xfId="0" applyNumberFormat="1" applyFont="1" applyBorder="1" applyAlignment="1">
      <alignment horizontal="left" vertical="center"/>
    </xf>
    <xf numFmtId="0" fontId="0" fillId="0" borderId="29" xfId="0" applyBorder="1" applyAlignment="1">
      <alignment vertical="top"/>
    </xf>
    <xf numFmtId="0" fontId="44" fillId="0" borderId="29" xfId="0" applyFont="1" applyBorder="1" applyAlignment="1">
      <alignment horizontal="left"/>
    </xf>
    <xf numFmtId="0" fontId="47" fillId="0" borderId="29" xfId="0" applyFont="1" applyBorder="1" applyAlignment="1">
      <alignment/>
    </xf>
    <xf numFmtId="0" fontId="42" fillId="0" borderId="26" xfId="0" applyFont="1" applyBorder="1" applyAlignment="1">
      <alignment vertical="top"/>
    </xf>
    <xf numFmtId="0" fontId="42" fillId="0" borderId="27" xfId="0" applyFont="1" applyBorder="1" applyAlignment="1">
      <alignment vertical="top"/>
    </xf>
    <xf numFmtId="0" fontId="42" fillId="0" borderId="0" xfId="0" applyFont="1" applyBorder="1" applyAlignment="1">
      <alignment horizontal="center" vertical="center"/>
    </xf>
    <xf numFmtId="0" fontId="42" fillId="0" borderId="0" xfId="0" applyFont="1" applyBorder="1" applyAlignment="1">
      <alignment horizontal="left" vertical="top"/>
    </xf>
    <xf numFmtId="0" fontId="42" fillId="0" borderId="28" xfId="0" applyFont="1" applyBorder="1" applyAlignment="1">
      <alignment vertical="top"/>
    </xf>
    <xf numFmtId="0" fontId="42" fillId="0" borderId="29" xfId="0" applyFont="1" applyBorder="1" applyAlignment="1">
      <alignment vertical="top"/>
    </xf>
    <xf numFmtId="0" fontId="42" fillId="0" borderId="30" xfId="0" applyFont="1" applyBorder="1" applyAlignment="1">
      <alignment vertical="top"/>
    </xf>
    <xf numFmtId="0" fontId="31" fillId="0" borderId="0" xfId="0" applyFont="1" applyAlignment="1" applyProtection="1">
      <alignment horizontal="left" vertical="center" wrapText="1"/>
      <protection/>
    </xf>
    <xf numFmtId="0" fontId="27"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8" fillId="0" borderId="0" xfId="0" applyFont="1" applyAlignment="1" applyProtection="1">
      <alignment vertical="center"/>
      <protection/>
    </xf>
    <xf numFmtId="4" fontId="28" fillId="0" borderId="0" xfId="0" applyNumberFormat="1" applyFont="1" applyAlignment="1" applyProtection="1">
      <alignment vertical="center"/>
      <protection/>
    </xf>
    <xf numFmtId="0" fontId="28" fillId="0" borderId="0" xfId="0" applyFont="1" applyAlignment="1" applyProtection="1">
      <alignment vertical="center"/>
      <protection/>
    </xf>
    <xf numFmtId="4" fontId="28" fillId="0" borderId="0" xfId="0" applyNumberFormat="1" applyFont="1" applyAlignment="1" applyProtection="1">
      <alignment horizontal="right" vertical="center"/>
      <protection/>
    </xf>
    <xf numFmtId="164" fontId="2" fillId="0" borderId="0" xfId="0" applyNumberFormat="1" applyFont="1" applyAlignment="1" applyProtection="1">
      <alignment horizontal="left" vertical="center"/>
      <protection/>
    </xf>
    <xf numFmtId="0" fontId="2" fillId="0" borderId="0" xfId="0" applyFont="1" applyAlignment="1" applyProtection="1">
      <alignment vertical="center"/>
      <protection/>
    </xf>
    <xf numFmtId="4" fontId="20" fillId="0" borderId="0" xfId="0" applyNumberFormat="1" applyFont="1" applyAlignment="1" applyProtection="1">
      <alignment vertical="center"/>
      <protection/>
    </xf>
    <xf numFmtId="4" fontId="5" fillId="3" borderId="7" xfId="0" applyNumberFormat="1" applyFont="1" applyFill="1" applyBorder="1" applyAlignment="1" applyProtection="1">
      <alignment vertical="center"/>
      <protection/>
    </xf>
    <xf numFmtId="0" fontId="0" fillId="3" borderId="7" xfId="0" applyFont="1" applyFill="1" applyBorder="1" applyAlignment="1" applyProtection="1">
      <alignment vertical="center"/>
      <protection/>
    </xf>
    <xf numFmtId="0" fontId="0" fillId="3" borderId="13" xfId="0" applyFont="1" applyFill="1" applyBorder="1" applyAlignment="1" applyProtection="1">
      <alignment vertical="center"/>
      <protection/>
    </xf>
    <xf numFmtId="0" fontId="5" fillId="3" borderId="7" xfId="0" applyFont="1" applyFill="1" applyBorder="1" applyAlignment="1" applyProtection="1">
      <alignment horizontal="left" vertical="center"/>
      <protection/>
    </xf>
    <xf numFmtId="0" fontId="0" fillId="0" borderId="0" xfId="0"/>
    <xf numFmtId="0" fontId="18" fillId="0" borderId="0" xfId="0" applyFont="1" applyAlignment="1">
      <alignment horizontal="left" vertical="top" wrapText="1"/>
    </xf>
    <xf numFmtId="0" fontId="18" fillId="0" borderId="0" xfId="0" applyFont="1" applyAlignment="1">
      <alignment horizontal="left" vertical="center"/>
    </xf>
    <xf numFmtId="0" fontId="20"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9"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0" fontId="23" fillId="4" borderId="7" xfId="0" applyFont="1" applyFill="1" applyBorder="1" applyAlignment="1" applyProtection="1">
      <alignment horizontal="right" vertical="center"/>
      <protection/>
    </xf>
    <xf numFmtId="0" fontId="23" fillId="4" borderId="7" xfId="0" applyFont="1" applyFill="1" applyBorder="1" applyAlignment="1" applyProtection="1">
      <alignment horizontal="left" vertical="center"/>
      <protection/>
    </xf>
    <xf numFmtId="0" fontId="23" fillId="4" borderId="7" xfId="0" applyFont="1" applyFill="1" applyBorder="1" applyAlignment="1" applyProtection="1">
      <alignment horizontal="center"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21" fillId="0" borderId="17" xfId="0" applyFont="1" applyBorder="1" applyAlignment="1">
      <alignment horizontal="center" vertical="center"/>
    </xf>
    <xf numFmtId="0" fontId="21" fillId="0" borderId="10" xfId="0" applyFont="1" applyBorder="1" applyAlignment="1">
      <alignment horizontal="left" vertical="center"/>
    </xf>
    <xf numFmtId="0" fontId="22" fillId="0" borderId="18" xfId="0" applyFont="1" applyBorder="1" applyAlignment="1">
      <alignment horizontal="left" vertical="center"/>
    </xf>
    <xf numFmtId="0" fontId="22" fillId="0" borderId="0" xfId="0" applyFont="1" applyBorder="1" applyAlignment="1">
      <alignment horizontal="left" vertical="center"/>
    </xf>
    <xf numFmtId="0" fontId="22" fillId="0" borderId="18"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23" fillId="4" borderId="6" xfId="0" applyFont="1" applyFill="1" applyBorder="1" applyAlignment="1" applyProtection="1">
      <alignment horizontal="center" vertical="center"/>
      <protection/>
    </xf>
    <xf numFmtId="0" fontId="0" fillId="0" borderId="0" xfId="0" applyFont="1" applyAlignment="1" applyProtection="1">
      <alignment vertical="center"/>
      <protection/>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2" fillId="0" borderId="0" xfId="0" applyFont="1" applyAlignment="1">
      <alignment horizontal="left" vertical="center" wrapText="1"/>
    </xf>
    <xf numFmtId="0" fontId="2" fillId="0" borderId="0" xfId="0" applyFont="1" applyAlignment="1">
      <alignment horizontal="left" vertical="center"/>
    </xf>
    <xf numFmtId="0" fontId="0" fillId="0" borderId="0" xfId="0" applyFont="1" applyAlignment="1">
      <alignment vertical="center"/>
    </xf>
    <xf numFmtId="0" fontId="4" fillId="0" borderId="0" xfId="0" applyFont="1" applyAlignment="1">
      <alignment horizontal="left" vertical="center" wrapText="1"/>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4" fillId="0" borderId="0" xfId="0" applyFont="1" applyAlignment="1">
      <alignment horizontal="left" vertical="top" wrapText="1"/>
    </xf>
    <xf numFmtId="0" fontId="45" fillId="0" borderId="0" xfId="0" applyFont="1" applyBorder="1" applyAlignment="1">
      <alignment horizontal="left" vertical="center" wrapText="1"/>
    </xf>
    <xf numFmtId="0" fontId="43" fillId="0" borderId="0" xfId="0" applyFont="1" applyBorder="1" applyAlignment="1">
      <alignment horizontal="center" vertical="center" wrapText="1"/>
    </xf>
    <xf numFmtId="0" fontId="44" fillId="0" borderId="29" xfId="0" applyFont="1" applyBorder="1" applyAlignment="1">
      <alignment horizontal="left" wrapText="1"/>
    </xf>
    <xf numFmtId="0" fontId="43" fillId="0" borderId="0" xfId="0" applyFont="1" applyBorder="1" applyAlignment="1">
      <alignment horizontal="center" vertical="center"/>
    </xf>
    <xf numFmtId="49" fontId="45" fillId="0" borderId="0" xfId="0" applyNumberFormat="1" applyFont="1" applyBorder="1" applyAlignment="1">
      <alignment horizontal="left" vertical="center" wrapText="1"/>
    </xf>
    <xf numFmtId="0" fontId="45" fillId="0" borderId="0" xfId="0" applyFont="1" applyBorder="1" applyAlignment="1">
      <alignment horizontal="left" vertical="top"/>
    </xf>
    <xf numFmtId="0" fontId="45" fillId="0" borderId="0" xfId="0" applyFont="1" applyBorder="1" applyAlignment="1">
      <alignment horizontal="left" vertical="center"/>
    </xf>
    <xf numFmtId="0" fontId="44" fillId="0" borderId="29" xfId="0" applyFont="1" applyBorder="1" applyAlignment="1">
      <alignment horizontal="left"/>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78"/>
  <sheetViews>
    <sheetView showGridLines="0" workbookViewId="0" topLeftCell="A55"/>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8" t="s">
        <v>0</v>
      </c>
      <c r="AZ1" s="18" t="s">
        <v>1</v>
      </c>
      <c r="BA1" s="18" t="s">
        <v>2</v>
      </c>
      <c r="BB1" s="18" t="s">
        <v>3</v>
      </c>
      <c r="BT1" s="18" t="s">
        <v>4</v>
      </c>
      <c r="BU1" s="18" t="s">
        <v>4</v>
      </c>
      <c r="BV1" s="18" t="s">
        <v>5</v>
      </c>
    </row>
    <row r="2" spans="44:72" s="1" customFormat="1" ht="36.95" customHeight="1">
      <c r="AR2" s="384"/>
      <c r="AS2" s="384"/>
      <c r="AT2" s="384"/>
      <c r="AU2" s="384"/>
      <c r="AV2" s="384"/>
      <c r="AW2" s="384"/>
      <c r="AX2" s="384"/>
      <c r="AY2" s="384"/>
      <c r="AZ2" s="384"/>
      <c r="BA2" s="384"/>
      <c r="BB2" s="384"/>
      <c r="BC2" s="384"/>
      <c r="BD2" s="384"/>
      <c r="BE2" s="384"/>
      <c r="BS2" s="19" t="s">
        <v>6</v>
      </c>
      <c r="BT2" s="19" t="s">
        <v>7</v>
      </c>
    </row>
    <row r="3" spans="2:72" s="1" customFormat="1"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6</v>
      </c>
      <c r="BT3" s="19" t="s">
        <v>8</v>
      </c>
    </row>
    <row r="4" spans="2:71" s="1" customFormat="1" ht="24.95" customHeight="1">
      <c r="B4" s="23"/>
      <c r="C4" s="24"/>
      <c r="D4" s="25" t="s">
        <v>9</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2"/>
      <c r="AS4" s="26" t="s">
        <v>10</v>
      </c>
      <c r="BE4" s="27" t="s">
        <v>11</v>
      </c>
      <c r="BS4" s="19" t="s">
        <v>12</v>
      </c>
    </row>
    <row r="5" spans="2:71" s="1" customFormat="1" ht="12" customHeight="1">
      <c r="B5" s="23"/>
      <c r="C5" s="24"/>
      <c r="D5" s="28" t="s">
        <v>13</v>
      </c>
      <c r="E5" s="24"/>
      <c r="F5" s="24"/>
      <c r="G5" s="24"/>
      <c r="H5" s="24"/>
      <c r="I5" s="24"/>
      <c r="J5" s="24"/>
      <c r="K5" s="388" t="s">
        <v>14</v>
      </c>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24"/>
      <c r="AQ5" s="24"/>
      <c r="AR5" s="22"/>
      <c r="BE5" s="385" t="s">
        <v>15</v>
      </c>
      <c r="BS5" s="19" t="s">
        <v>6</v>
      </c>
    </row>
    <row r="6" spans="2:71" s="1" customFormat="1" ht="36.95" customHeight="1">
      <c r="B6" s="23"/>
      <c r="C6" s="24"/>
      <c r="D6" s="30" t="s">
        <v>16</v>
      </c>
      <c r="E6" s="24"/>
      <c r="F6" s="24"/>
      <c r="G6" s="24"/>
      <c r="H6" s="24"/>
      <c r="I6" s="24"/>
      <c r="J6" s="24"/>
      <c r="K6" s="390" t="s">
        <v>17</v>
      </c>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24"/>
      <c r="AQ6" s="24"/>
      <c r="AR6" s="22"/>
      <c r="BE6" s="386"/>
      <c r="BS6" s="19" t="s">
        <v>6</v>
      </c>
    </row>
    <row r="7" spans="2:71" s="1" customFormat="1" ht="12" customHeight="1">
      <c r="B7" s="23"/>
      <c r="C7" s="24"/>
      <c r="D7" s="31" t="s">
        <v>18</v>
      </c>
      <c r="E7" s="24"/>
      <c r="F7" s="24"/>
      <c r="G7" s="24"/>
      <c r="H7" s="24"/>
      <c r="I7" s="24"/>
      <c r="J7" s="24"/>
      <c r="K7" s="29" t="s">
        <v>19</v>
      </c>
      <c r="L7" s="24"/>
      <c r="M7" s="24"/>
      <c r="N7" s="24"/>
      <c r="O7" s="24"/>
      <c r="P7" s="24"/>
      <c r="Q7" s="24"/>
      <c r="R7" s="24"/>
      <c r="S7" s="24"/>
      <c r="T7" s="24"/>
      <c r="U7" s="24"/>
      <c r="V7" s="24"/>
      <c r="W7" s="24"/>
      <c r="X7" s="24"/>
      <c r="Y7" s="24"/>
      <c r="Z7" s="24"/>
      <c r="AA7" s="24"/>
      <c r="AB7" s="24"/>
      <c r="AC7" s="24"/>
      <c r="AD7" s="24"/>
      <c r="AE7" s="24"/>
      <c r="AF7" s="24"/>
      <c r="AG7" s="24"/>
      <c r="AH7" s="24"/>
      <c r="AI7" s="24"/>
      <c r="AJ7" s="24"/>
      <c r="AK7" s="31" t="s">
        <v>20</v>
      </c>
      <c r="AL7" s="24"/>
      <c r="AM7" s="24"/>
      <c r="AN7" s="29" t="s">
        <v>19</v>
      </c>
      <c r="AO7" s="24"/>
      <c r="AP7" s="24"/>
      <c r="AQ7" s="24"/>
      <c r="AR7" s="22"/>
      <c r="BE7" s="386"/>
      <c r="BS7" s="19" t="s">
        <v>6</v>
      </c>
    </row>
    <row r="8" spans="2:71" s="1" customFormat="1" ht="12" customHeight="1">
      <c r="B8" s="23"/>
      <c r="C8" s="24"/>
      <c r="D8" s="31" t="s">
        <v>21</v>
      </c>
      <c r="E8" s="24"/>
      <c r="F8" s="24"/>
      <c r="G8" s="24"/>
      <c r="H8" s="24"/>
      <c r="I8" s="24"/>
      <c r="J8" s="24"/>
      <c r="K8" s="29" t="s">
        <v>22</v>
      </c>
      <c r="L8" s="24"/>
      <c r="M8" s="24"/>
      <c r="N8" s="24"/>
      <c r="O8" s="24"/>
      <c r="P8" s="24"/>
      <c r="Q8" s="24"/>
      <c r="R8" s="24"/>
      <c r="S8" s="24"/>
      <c r="T8" s="24"/>
      <c r="U8" s="24"/>
      <c r="V8" s="24"/>
      <c r="W8" s="24"/>
      <c r="X8" s="24"/>
      <c r="Y8" s="24"/>
      <c r="Z8" s="24"/>
      <c r="AA8" s="24"/>
      <c r="AB8" s="24"/>
      <c r="AC8" s="24"/>
      <c r="AD8" s="24"/>
      <c r="AE8" s="24"/>
      <c r="AF8" s="24"/>
      <c r="AG8" s="24"/>
      <c r="AH8" s="24"/>
      <c r="AI8" s="24"/>
      <c r="AJ8" s="24"/>
      <c r="AK8" s="31" t="s">
        <v>23</v>
      </c>
      <c r="AL8" s="24"/>
      <c r="AM8" s="24"/>
      <c r="AN8" s="32" t="s">
        <v>24</v>
      </c>
      <c r="AO8" s="24"/>
      <c r="AP8" s="24"/>
      <c r="AQ8" s="24"/>
      <c r="AR8" s="22"/>
      <c r="BE8" s="386"/>
      <c r="BS8" s="19" t="s">
        <v>6</v>
      </c>
    </row>
    <row r="9" spans="2:71" s="1" customFormat="1" ht="14.45" customHeight="1">
      <c r="B9" s="23"/>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2"/>
      <c r="BE9" s="386"/>
      <c r="BS9" s="19" t="s">
        <v>6</v>
      </c>
    </row>
    <row r="10" spans="2:71" s="1" customFormat="1" ht="12" customHeight="1">
      <c r="B10" s="23"/>
      <c r="C10" s="24"/>
      <c r="D10" s="31" t="s">
        <v>25</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1" t="s">
        <v>26</v>
      </c>
      <c r="AL10" s="24"/>
      <c r="AM10" s="24"/>
      <c r="AN10" s="29" t="s">
        <v>19</v>
      </c>
      <c r="AO10" s="24"/>
      <c r="AP10" s="24"/>
      <c r="AQ10" s="24"/>
      <c r="AR10" s="22"/>
      <c r="BE10" s="386"/>
      <c r="BS10" s="19" t="s">
        <v>6</v>
      </c>
    </row>
    <row r="11" spans="2:71" s="1" customFormat="1" ht="18.4" customHeight="1">
      <c r="B11" s="23"/>
      <c r="C11" s="24"/>
      <c r="D11" s="24"/>
      <c r="E11" s="29" t="s">
        <v>27</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1" t="s">
        <v>28</v>
      </c>
      <c r="AL11" s="24"/>
      <c r="AM11" s="24"/>
      <c r="AN11" s="29" t="s">
        <v>19</v>
      </c>
      <c r="AO11" s="24"/>
      <c r="AP11" s="24"/>
      <c r="AQ11" s="24"/>
      <c r="AR11" s="22"/>
      <c r="BE11" s="386"/>
      <c r="BS11" s="19" t="s">
        <v>6</v>
      </c>
    </row>
    <row r="12" spans="2:71" s="1" customFormat="1" ht="6.95"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2"/>
      <c r="BE12" s="386"/>
      <c r="BS12" s="19" t="s">
        <v>6</v>
      </c>
    </row>
    <row r="13" spans="2:71" s="1" customFormat="1" ht="12" customHeight="1">
      <c r="B13" s="23"/>
      <c r="C13" s="24"/>
      <c r="D13" s="31" t="s">
        <v>29</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1" t="s">
        <v>26</v>
      </c>
      <c r="AL13" s="24"/>
      <c r="AM13" s="24"/>
      <c r="AN13" s="33" t="s">
        <v>30</v>
      </c>
      <c r="AO13" s="24"/>
      <c r="AP13" s="24"/>
      <c r="AQ13" s="24"/>
      <c r="AR13" s="22"/>
      <c r="BE13" s="386"/>
      <c r="BS13" s="19" t="s">
        <v>6</v>
      </c>
    </row>
    <row r="14" spans="2:71" ht="12.75">
      <c r="B14" s="23"/>
      <c r="C14" s="24"/>
      <c r="D14" s="24"/>
      <c r="E14" s="391" t="s">
        <v>30</v>
      </c>
      <c r="F14" s="392"/>
      <c r="G14" s="392"/>
      <c r="H14" s="392"/>
      <c r="I14" s="392"/>
      <c r="J14" s="392"/>
      <c r="K14" s="392"/>
      <c r="L14" s="392"/>
      <c r="M14" s="392"/>
      <c r="N14" s="392"/>
      <c r="O14" s="392"/>
      <c r="P14" s="392"/>
      <c r="Q14" s="392"/>
      <c r="R14" s="392"/>
      <c r="S14" s="392"/>
      <c r="T14" s="392"/>
      <c r="U14" s="392"/>
      <c r="V14" s="392"/>
      <c r="W14" s="392"/>
      <c r="X14" s="392"/>
      <c r="Y14" s="392"/>
      <c r="Z14" s="392"/>
      <c r="AA14" s="392"/>
      <c r="AB14" s="392"/>
      <c r="AC14" s="392"/>
      <c r="AD14" s="392"/>
      <c r="AE14" s="392"/>
      <c r="AF14" s="392"/>
      <c r="AG14" s="392"/>
      <c r="AH14" s="392"/>
      <c r="AI14" s="392"/>
      <c r="AJ14" s="392"/>
      <c r="AK14" s="31" t="s">
        <v>28</v>
      </c>
      <c r="AL14" s="24"/>
      <c r="AM14" s="24"/>
      <c r="AN14" s="33" t="s">
        <v>30</v>
      </c>
      <c r="AO14" s="24"/>
      <c r="AP14" s="24"/>
      <c r="AQ14" s="24"/>
      <c r="AR14" s="22"/>
      <c r="BE14" s="386"/>
      <c r="BS14" s="19" t="s">
        <v>6</v>
      </c>
    </row>
    <row r="15" spans="2:71" s="1" customFormat="1" ht="6.95"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2"/>
      <c r="BE15" s="386"/>
      <c r="BS15" s="19" t="s">
        <v>4</v>
      </c>
    </row>
    <row r="16" spans="2:71" s="1" customFormat="1" ht="12" customHeight="1">
      <c r="B16" s="23"/>
      <c r="C16" s="24"/>
      <c r="D16" s="31" t="s">
        <v>31</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1" t="s">
        <v>26</v>
      </c>
      <c r="AL16" s="24"/>
      <c r="AM16" s="24"/>
      <c r="AN16" s="29" t="s">
        <v>19</v>
      </c>
      <c r="AO16" s="24"/>
      <c r="AP16" s="24"/>
      <c r="AQ16" s="24"/>
      <c r="AR16" s="22"/>
      <c r="BE16" s="386"/>
      <c r="BS16" s="19" t="s">
        <v>4</v>
      </c>
    </row>
    <row r="17" spans="2:71" s="1" customFormat="1" ht="18.4" customHeight="1">
      <c r="B17" s="23"/>
      <c r="C17" s="24"/>
      <c r="D17" s="24"/>
      <c r="E17" s="29" t="s">
        <v>32</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1" t="s">
        <v>28</v>
      </c>
      <c r="AL17" s="24"/>
      <c r="AM17" s="24"/>
      <c r="AN17" s="29" t="s">
        <v>19</v>
      </c>
      <c r="AO17" s="24"/>
      <c r="AP17" s="24"/>
      <c r="AQ17" s="24"/>
      <c r="AR17" s="22"/>
      <c r="BE17" s="386"/>
      <c r="BS17" s="19" t="s">
        <v>33</v>
      </c>
    </row>
    <row r="18" spans="2:71" s="1" customFormat="1" ht="6.95"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2"/>
      <c r="BE18" s="386"/>
      <c r="BS18" s="19" t="s">
        <v>6</v>
      </c>
    </row>
    <row r="19" spans="2:71" s="1" customFormat="1" ht="12" customHeight="1">
      <c r="B19" s="23"/>
      <c r="C19" s="24"/>
      <c r="D19" s="31" t="s">
        <v>34</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31" t="s">
        <v>26</v>
      </c>
      <c r="AL19" s="24"/>
      <c r="AM19" s="24"/>
      <c r="AN19" s="29" t="s">
        <v>19</v>
      </c>
      <c r="AO19" s="24"/>
      <c r="AP19" s="24"/>
      <c r="AQ19" s="24"/>
      <c r="AR19" s="22"/>
      <c r="BE19" s="386"/>
      <c r="BS19" s="19" t="s">
        <v>6</v>
      </c>
    </row>
    <row r="20" spans="2:71" s="1" customFormat="1" ht="18.4" customHeight="1">
      <c r="B20" s="23"/>
      <c r="C20" s="24"/>
      <c r="D20" s="24"/>
      <c r="E20" s="29" t="s">
        <v>35</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31" t="s">
        <v>28</v>
      </c>
      <c r="AL20" s="24"/>
      <c r="AM20" s="24"/>
      <c r="AN20" s="29" t="s">
        <v>19</v>
      </c>
      <c r="AO20" s="24"/>
      <c r="AP20" s="24"/>
      <c r="AQ20" s="24"/>
      <c r="AR20" s="22"/>
      <c r="BE20" s="386"/>
      <c r="BS20" s="19" t="s">
        <v>4</v>
      </c>
    </row>
    <row r="21" spans="2:57" s="1" customFormat="1" ht="6.95"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2"/>
      <c r="BE21" s="386"/>
    </row>
    <row r="22" spans="2:57" s="1" customFormat="1" ht="12" customHeight="1">
      <c r="B22" s="23"/>
      <c r="C22" s="24"/>
      <c r="D22" s="31" t="s">
        <v>36</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2"/>
      <c r="BE22" s="386"/>
    </row>
    <row r="23" spans="2:57" s="1" customFormat="1" ht="47.25" customHeight="1">
      <c r="B23" s="23"/>
      <c r="C23" s="24"/>
      <c r="D23" s="24"/>
      <c r="E23" s="393" t="s">
        <v>37</v>
      </c>
      <c r="F23" s="393"/>
      <c r="G23" s="393"/>
      <c r="H23" s="393"/>
      <c r="I23" s="393"/>
      <c r="J23" s="393"/>
      <c r="K23" s="393"/>
      <c r="L23" s="393"/>
      <c r="M23" s="393"/>
      <c r="N23" s="393"/>
      <c r="O23" s="393"/>
      <c r="P23" s="393"/>
      <c r="Q23" s="393"/>
      <c r="R23" s="393"/>
      <c r="S23" s="393"/>
      <c r="T23" s="393"/>
      <c r="U23" s="393"/>
      <c r="V23" s="393"/>
      <c r="W23" s="393"/>
      <c r="X23" s="393"/>
      <c r="Y23" s="393"/>
      <c r="Z23" s="393"/>
      <c r="AA23" s="393"/>
      <c r="AB23" s="393"/>
      <c r="AC23" s="393"/>
      <c r="AD23" s="393"/>
      <c r="AE23" s="393"/>
      <c r="AF23" s="393"/>
      <c r="AG23" s="393"/>
      <c r="AH23" s="393"/>
      <c r="AI23" s="393"/>
      <c r="AJ23" s="393"/>
      <c r="AK23" s="393"/>
      <c r="AL23" s="393"/>
      <c r="AM23" s="393"/>
      <c r="AN23" s="393"/>
      <c r="AO23" s="24"/>
      <c r="AP23" s="24"/>
      <c r="AQ23" s="24"/>
      <c r="AR23" s="22"/>
      <c r="BE23" s="386"/>
    </row>
    <row r="24" spans="2:57" s="1" customFormat="1" ht="6.95"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2"/>
      <c r="BE24" s="386"/>
    </row>
    <row r="25" spans="2:57" s="1" customFormat="1" ht="6.95" customHeight="1">
      <c r="B25" s="23"/>
      <c r="C25" s="24"/>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24"/>
      <c r="AQ25" s="24"/>
      <c r="AR25" s="22"/>
      <c r="BE25" s="386"/>
    </row>
    <row r="26" spans="1:57" s="2" customFormat="1" ht="25.9" customHeight="1">
      <c r="A26" s="36"/>
      <c r="B26" s="37"/>
      <c r="C26" s="38"/>
      <c r="D26" s="39" t="s">
        <v>38</v>
      </c>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394">
        <f>ROUND(AG54,2)</f>
        <v>0</v>
      </c>
      <c r="AL26" s="395"/>
      <c r="AM26" s="395"/>
      <c r="AN26" s="395"/>
      <c r="AO26" s="395"/>
      <c r="AP26" s="38"/>
      <c r="AQ26" s="38"/>
      <c r="AR26" s="41"/>
      <c r="BE26" s="386"/>
    </row>
    <row r="27" spans="1:57" s="2" customFormat="1" ht="6.95" customHeight="1">
      <c r="A27" s="36"/>
      <c r="B27" s="37"/>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41"/>
      <c r="BE27" s="386"/>
    </row>
    <row r="28" spans="1:57" s="2" customFormat="1" ht="12.75">
      <c r="A28" s="36"/>
      <c r="B28" s="37"/>
      <c r="C28" s="38"/>
      <c r="D28" s="38"/>
      <c r="E28" s="38"/>
      <c r="F28" s="38"/>
      <c r="G28" s="38"/>
      <c r="H28" s="38"/>
      <c r="I28" s="38"/>
      <c r="J28" s="38"/>
      <c r="K28" s="38"/>
      <c r="L28" s="396" t="s">
        <v>39</v>
      </c>
      <c r="M28" s="396"/>
      <c r="N28" s="396"/>
      <c r="O28" s="396"/>
      <c r="P28" s="396"/>
      <c r="Q28" s="38"/>
      <c r="R28" s="38"/>
      <c r="S28" s="38"/>
      <c r="T28" s="38"/>
      <c r="U28" s="38"/>
      <c r="V28" s="38"/>
      <c r="W28" s="396" t="s">
        <v>40</v>
      </c>
      <c r="X28" s="396"/>
      <c r="Y28" s="396"/>
      <c r="Z28" s="396"/>
      <c r="AA28" s="396"/>
      <c r="AB28" s="396"/>
      <c r="AC28" s="396"/>
      <c r="AD28" s="396"/>
      <c r="AE28" s="396"/>
      <c r="AF28" s="38"/>
      <c r="AG28" s="38"/>
      <c r="AH28" s="38"/>
      <c r="AI28" s="38"/>
      <c r="AJ28" s="38"/>
      <c r="AK28" s="396" t="s">
        <v>41</v>
      </c>
      <c r="AL28" s="396"/>
      <c r="AM28" s="396"/>
      <c r="AN28" s="396"/>
      <c r="AO28" s="396"/>
      <c r="AP28" s="38"/>
      <c r="AQ28" s="38"/>
      <c r="AR28" s="41"/>
      <c r="BE28" s="386"/>
    </row>
    <row r="29" spans="2:57" s="3" customFormat="1" ht="14.45" customHeight="1">
      <c r="B29" s="42"/>
      <c r="C29" s="43"/>
      <c r="D29" s="31" t="s">
        <v>42</v>
      </c>
      <c r="E29" s="43"/>
      <c r="F29" s="31" t="s">
        <v>43</v>
      </c>
      <c r="G29" s="43"/>
      <c r="H29" s="43"/>
      <c r="I29" s="43"/>
      <c r="J29" s="43"/>
      <c r="K29" s="43"/>
      <c r="L29" s="377">
        <v>0.21</v>
      </c>
      <c r="M29" s="378"/>
      <c r="N29" s="378"/>
      <c r="O29" s="378"/>
      <c r="P29" s="378"/>
      <c r="Q29" s="43"/>
      <c r="R29" s="43"/>
      <c r="S29" s="43"/>
      <c r="T29" s="43"/>
      <c r="U29" s="43"/>
      <c r="V29" s="43"/>
      <c r="W29" s="379">
        <f>ROUND(AZ54,2)</f>
        <v>0</v>
      </c>
      <c r="X29" s="378"/>
      <c r="Y29" s="378"/>
      <c r="Z29" s="378"/>
      <c r="AA29" s="378"/>
      <c r="AB29" s="378"/>
      <c r="AC29" s="378"/>
      <c r="AD29" s="378"/>
      <c r="AE29" s="378"/>
      <c r="AF29" s="43"/>
      <c r="AG29" s="43"/>
      <c r="AH29" s="43"/>
      <c r="AI29" s="43"/>
      <c r="AJ29" s="43"/>
      <c r="AK29" s="379">
        <f>ROUND(AV54,2)</f>
        <v>0</v>
      </c>
      <c r="AL29" s="378"/>
      <c r="AM29" s="378"/>
      <c r="AN29" s="378"/>
      <c r="AO29" s="378"/>
      <c r="AP29" s="43"/>
      <c r="AQ29" s="43"/>
      <c r="AR29" s="44"/>
      <c r="BE29" s="387"/>
    </row>
    <row r="30" spans="2:57" s="3" customFormat="1" ht="14.45" customHeight="1">
      <c r="B30" s="42"/>
      <c r="C30" s="43"/>
      <c r="D30" s="43"/>
      <c r="E30" s="43"/>
      <c r="F30" s="31" t="s">
        <v>44</v>
      </c>
      <c r="G30" s="43"/>
      <c r="H30" s="43"/>
      <c r="I30" s="43"/>
      <c r="J30" s="43"/>
      <c r="K30" s="43"/>
      <c r="L30" s="377">
        <v>0.15</v>
      </c>
      <c r="M30" s="378"/>
      <c r="N30" s="378"/>
      <c r="O30" s="378"/>
      <c r="P30" s="378"/>
      <c r="Q30" s="43"/>
      <c r="R30" s="43"/>
      <c r="S30" s="43"/>
      <c r="T30" s="43"/>
      <c r="U30" s="43"/>
      <c r="V30" s="43"/>
      <c r="W30" s="379">
        <f>ROUND(BA54,2)</f>
        <v>0</v>
      </c>
      <c r="X30" s="378"/>
      <c r="Y30" s="378"/>
      <c r="Z30" s="378"/>
      <c r="AA30" s="378"/>
      <c r="AB30" s="378"/>
      <c r="AC30" s="378"/>
      <c r="AD30" s="378"/>
      <c r="AE30" s="378"/>
      <c r="AF30" s="43"/>
      <c r="AG30" s="43"/>
      <c r="AH30" s="43"/>
      <c r="AI30" s="43"/>
      <c r="AJ30" s="43"/>
      <c r="AK30" s="379">
        <f>ROUND(AW54,2)</f>
        <v>0</v>
      </c>
      <c r="AL30" s="378"/>
      <c r="AM30" s="378"/>
      <c r="AN30" s="378"/>
      <c r="AO30" s="378"/>
      <c r="AP30" s="43"/>
      <c r="AQ30" s="43"/>
      <c r="AR30" s="44"/>
      <c r="BE30" s="387"/>
    </row>
    <row r="31" spans="2:57" s="3" customFormat="1" ht="14.45" customHeight="1" hidden="1">
      <c r="B31" s="42"/>
      <c r="C31" s="43"/>
      <c r="D31" s="43"/>
      <c r="E31" s="43"/>
      <c r="F31" s="31" t="s">
        <v>45</v>
      </c>
      <c r="G31" s="43"/>
      <c r="H31" s="43"/>
      <c r="I31" s="43"/>
      <c r="J31" s="43"/>
      <c r="K31" s="43"/>
      <c r="L31" s="377">
        <v>0.21</v>
      </c>
      <c r="M31" s="378"/>
      <c r="N31" s="378"/>
      <c r="O31" s="378"/>
      <c r="P31" s="378"/>
      <c r="Q31" s="43"/>
      <c r="R31" s="43"/>
      <c r="S31" s="43"/>
      <c r="T31" s="43"/>
      <c r="U31" s="43"/>
      <c r="V31" s="43"/>
      <c r="W31" s="379">
        <f>ROUND(BB54,2)</f>
        <v>0</v>
      </c>
      <c r="X31" s="378"/>
      <c r="Y31" s="378"/>
      <c r="Z31" s="378"/>
      <c r="AA31" s="378"/>
      <c r="AB31" s="378"/>
      <c r="AC31" s="378"/>
      <c r="AD31" s="378"/>
      <c r="AE31" s="378"/>
      <c r="AF31" s="43"/>
      <c r="AG31" s="43"/>
      <c r="AH31" s="43"/>
      <c r="AI31" s="43"/>
      <c r="AJ31" s="43"/>
      <c r="AK31" s="379">
        <v>0</v>
      </c>
      <c r="AL31" s="378"/>
      <c r="AM31" s="378"/>
      <c r="AN31" s="378"/>
      <c r="AO31" s="378"/>
      <c r="AP31" s="43"/>
      <c r="AQ31" s="43"/>
      <c r="AR31" s="44"/>
      <c r="BE31" s="387"/>
    </row>
    <row r="32" spans="2:57" s="3" customFormat="1" ht="14.45" customHeight="1" hidden="1">
      <c r="B32" s="42"/>
      <c r="C32" s="43"/>
      <c r="D32" s="43"/>
      <c r="E32" s="43"/>
      <c r="F32" s="31" t="s">
        <v>46</v>
      </c>
      <c r="G32" s="43"/>
      <c r="H32" s="43"/>
      <c r="I32" s="43"/>
      <c r="J32" s="43"/>
      <c r="K32" s="43"/>
      <c r="L32" s="377">
        <v>0.15</v>
      </c>
      <c r="M32" s="378"/>
      <c r="N32" s="378"/>
      <c r="O32" s="378"/>
      <c r="P32" s="378"/>
      <c r="Q32" s="43"/>
      <c r="R32" s="43"/>
      <c r="S32" s="43"/>
      <c r="T32" s="43"/>
      <c r="U32" s="43"/>
      <c r="V32" s="43"/>
      <c r="W32" s="379">
        <f>ROUND(BC54,2)</f>
        <v>0</v>
      </c>
      <c r="X32" s="378"/>
      <c r="Y32" s="378"/>
      <c r="Z32" s="378"/>
      <c r="AA32" s="378"/>
      <c r="AB32" s="378"/>
      <c r="AC32" s="378"/>
      <c r="AD32" s="378"/>
      <c r="AE32" s="378"/>
      <c r="AF32" s="43"/>
      <c r="AG32" s="43"/>
      <c r="AH32" s="43"/>
      <c r="AI32" s="43"/>
      <c r="AJ32" s="43"/>
      <c r="AK32" s="379">
        <v>0</v>
      </c>
      <c r="AL32" s="378"/>
      <c r="AM32" s="378"/>
      <c r="AN32" s="378"/>
      <c r="AO32" s="378"/>
      <c r="AP32" s="43"/>
      <c r="AQ32" s="43"/>
      <c r="AR32" s="44"/>
      <c r="BE32" s="387"/>
    </row>
    <row r="33" spans="2:44" s="3" customFormat="1" ht="14.45" customHeight="1" hidden="1">
      <c r="B33" s="42"/>
      <c r="C33" s="43"/>
      <c r="D33" s="43"/>
      <c r="E33" s="43"/>
      <c r="F33" s="31" t="s">
        <v>47</v>
      </c>
      <c r="G33" s="43"/>
      <c r="H33" s="43"/>
      <c r="I33" s="43"/>
      <c r="J33" s="43"/>
      <c r="K33" s="43"/>
      <c r="L33" s="377">
        <v>0</v>
      </c>
      <c r="M33" s="378"/>
      <c r="N33" s="378"/>
      <c r="O33" s="378"/>
      <c r="P33" s="378"/>
      <c r="Q33" s="43"/>
      <c r="R33" s="43"/>
      <c r="S33" s="43"/>
      <c r="T33" s="43"/>
      <c r="U33" s="43"/>
      <c r="V33" s="43"/>
      <c r="W33" s="379">
        <f>ROUND(BD54,2)</f>
        <v>0</v>
      </c>
      <c r="X33" s="378"/>
      <c r="Y33" s="378"/>
      <c r="Z33" s="378"/>
      <c r="AA33" s="378"/>
      <c r="AB33" s="378"/>
      <c r="AC33" s="378"/>
      <c r="AD33" s="378"/>
      <c r="AE33" s="378"/>
      <c r="AF33" s="43"/>
      <c r="AG33" s="43"/>
      <c r="AH33" s="43"/>
      <c r="AI33" s="43"/>
      <c r="AJ33" s="43"/>
      <c r="AK33" s="379">
        <v>0</v>
      </c>
      <c r="AL33" s="378"/>
      <c r="AM33" s="378"/>
      <c r="AN33" s="378"/>
      <c r="AO33" s="378"/>
      <c r="AP33" s="43"/>
      <c r="AQ33" s="43"/>
      <c r="AR33" s="44"/>
    </row>
    <row r="34" spans="1:57" s="2" customFormat="1" ht="6.95" customHeight="1">
      <c r="A34" s="36"/>
      <c r="B34" s="37"/>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41"/>
      <c r="BE34" s="36"/>
    </row>
    <row r="35" spans="1:57" s="2" customFormat="1" ht="25.9" customHeight="1">
      <c r="A35" s="36"/>
      <c r="B35" s="37"/>
      <c r="C35" s="45"/>
      <c r="D35" s="46" t="s">
        <v>48</v>
      </c>
      <c r="E35" s="47"/>
      <c r="F35" s="47"/>
      <c r="G35" s="47"/>
      <c r="H35" s="47"/>
      <c r="I35" s="47"/>
      <c r="J35" s="47"/>
      <c r="K35" s="47"/>
      <c r="L35" s="47"/>
      <c r="M35" s="47"/>
      <c r="N35" s="47"/>
      <c r="O35" s="47"/>
      <c r="P35" s="47"/>
      <c r="Q35" s="47"/>
      <c r="R35" s="47"/>
      <c r="S35" s="47"/>
      <c r="T35" s="48" t="s">
        <v>49</v>
      </c>
      <c r="U35" s="47"/>
      <c r="V35" s="47"/>
      <c r="W35" s="47"/>
      <c r="X35" s="383" t="s">
        <v>50</v>
      </c>
      <c r="Y35" s="381"/>
      <c r="Z35" s="381"/>
      <c r="AA35" s="381"/>
      <c r="AB35" s="381"/>
      <c r="AC35" s="47"/>
      <c r="AD35" s="47"/>
      <c r="AE35" s="47"/>
      <c r="AF35" s="47"/>
      <c r="AG35" s="47"/>
      <c r="AH35" s="47"/>
      <c r="AI35" s="47"/>
      <c r="AJ35" s="47"/>
      <c r="AK35" s="380">
        <f>SUM(AK26:AK33)</f>
        <v>0</v>
      </c>
      <c r="AL35" s="381"/>
      <c r="AM35" s="381"/>
      <c r="AN35" s="381"/>
      <c r="AO35" s="382"/>
      <c r="AP35" s="45"/>
      <c r="AQ35" s="45"/>
      <c r="AR35" s="41"/>
      <c r="BE35" s="36"/>
    </row>
    <row r="36" spans="1:57" s="2" customFormat="1" ht="6.95" customHeight="1">
      <c r="A36" s="36"/>
      <c r="B36" s="37"/>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41"/>
      <c r="BE36" s="36"/>
    </row>
    <row r="37" spans="1:57" s="2" customFormat="1" ht="6.95" customHeight="1">
      <c r="A37" s="36"/>
      <c r="B37" s="49"/>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41"/>
      <c r="BE37" s="36"/>
    </row>
    <row r="41" spans="1:57" s="2" customFormat="1" ht="6.95" customHeight="1">
      <c r="A41" s="36"/>
      <c r="B41" s="51"/>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41"/>
      <c r="BE41" s="36"/>
    </row>
    <row r="42" spans="1:57" s="2" customFormat="1" ht="24.95" customHeight="1">
      <c r="A42" s="36"/>
      <c r="B42" s="37"/>
      <c r="C42" s="25" t="s">
        <v>51</v>
      </c>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41"/>
      <c r="BE42" s="36"/>
    </row>
    <row r="43" spans="1:57" s="2" customFormat="1" ht="6.95" customHeight="1">
      <c r="A43" s="36"/>
      <c r="B43" s="37"/>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41"/>
      <c r="BE43" s="36"/>
    </row>
    <row r="44" spans="2:44" s="4" customFormat="1" ht="12" customHeight="1">
      <c r="B44" s="53"/>
      <c r="C44" s="31" t="s">
        <v>13</v>
      </c>
      <c r="D44" s="54"/>
      <c r="E44" s="54"/>
      <c r="F44" s="54"/>
      <c r="G44" s="54"/>
      <c r="H44" s="54"/>
      <c r="I44" s="54"/>
      <c r="J44" s="54"/>
      <c r="K44" s="54"/>
      <c r="L44" s="54" t="str">
        <f>K5</f>
        <v>20-05-1</v>
      </c>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5"/>
    </row>
    <row r="45" spans="2:44" s="5" customFormat="1" ht="36.95" customHeight="1">
      <c r="B45" s="56"/>
      <c r="C45" s="57" t="s">
        <v>16</v>
      </c>
      <c r="D45" s="58"/>
      <c r="E45" s="58"/>
      <c r="F45" s="58"/>
      <c r="G45" s="58"/>
      <c r="H45" s="58"/>
      <c r="I45" s="58"/>
      <c r="J45" s="58"/>
      <c r="K45" s="58"/>
      <c r="L45" s="402" t="str">
        <f>K6</f>
        <v>HULICE - ČERPACÍ STANICE PEVAK</v>
      </c>
      <c r="M45" s="403"/>
      <c r="N45" s="403"/>
      <c r="O45" s="403"/>
      <c r="P45" s="403"/>
      <c r="Q45" s="403"/>
      <c r="R45" s="403"/>
      <c r="S45" s="403"/>
      <c r="T45" s="403"/>
      <c r="U45" s="403"/>
      <c r="V45" s="403"/>
      <c r="W45" s="403"/>
      <c r="X45" s="403"/>
      <c r="Y45" s="403"/>
      <c r="Z45" s="403"/>
      <c r="AA45" s="403"/>
      <c r="AB45" s="403"/>
      <c r="AC45" s="403"/>
      <c r="AD45" s="403"/>
      <c r="AE45" s="403"/>
      <c r="AF45" s="403"/>
      <c r="AG45" s="403"/>
      <c r="AH45" s="403"/>
      <c r="AI45" s="403"/>
      <c r="AJ45" s="403"/>
      <c r="AK45" s="403"/>
      <c r="AL45" s="403"/>
      <c r="AM45" s="403"/>
      <c r="AN45" s="403"/>
      <c r="AO45" s="403"/>
      <c r="AP45" s="58"/>
      <c r="AQ45" s="58"/>
      <c r="AR45" s="59"/>
    </row>
    <row r="46" spans="1:57" s="2" customFormat="1" ht="6.95" customHeight="1">
      <c r="A46" s="36"/>
      <c r="B46" s="37"/>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41"/>
      <c r="BE46" s="36"/>
    </row>
    <row r="47" spans="1:57" s="2" customFormat="1" ht="12" customHeight="1">
      <c r="A47" s="36"/>
      <c r="B47" s="37"/>
      <c r="C47" s="31" t="s">
        <v>21</v>
      </c>
      <c r="D47" s="38"/>
      <c r="E47" s="38"/>
      <c r="F47" s="38"/>
      <c r="G47" s="38"/>
      <c r="H47" s="38"/>
      <c r="I47" s="38"/>
      <c r="J47" s="38"/>
      <c r="K47" s="38"/>
      <c r="L47" s="60" t="str">
        <f>IF(K8="","",K8)</f>
        <v>Hulice</v>
      </c>
      <c r="M47" s="38"/>
      <c r="N47" s="38"/>
      <c r="O47" s="38"/>
      <c r="P47" s="38"/>
      <c r="Q47" s="38"/>
      <c r="R47" s="38"/>
      <c r="S47" s="38"/>
      <c r="T47" s="38"/>
      <c r="U47" s="38"/>
      <c r="V47" s="38"/>
      <c r="W47" s="38"/>
      <c r="X47" s="38"/>
      <c r="Y47" s="38"/>
      <c r="Z47" s="38"/>
      <c r="AA47" s="38"/>
      <c r="AB47" s="38"/>
      <c r="AC47" s="38"/>
      <c r="AD47" s="38"/>
      <c r="AE47" s="38"/>
      <c r="AF47" s="38"/>
      <c r="AG47" s="38"/>
      <c r="AH47" s="38"/>
      <c r="AI47" s="31" t="s">
        <v>23</v>
      </c>
      <c r="AJ47" s="38"/>
      <c r="AK47" s="38"/>
      <c r="AL47" s="38"/>
      <c r="AM47" s="404" t="str">
        <f>IF(AN8="","",AN8)</f>
        <v>12. 5. 2020</v>
      </c>
      <c r="AN47" s="404"/>
      <c r="AO47" s="38"/>
      <c r="AP47" s="38"/>
      <c r="AQ47" s="38"/>
      <c r="AR47" s="41"/>
      <c r="BE47" s="36"/>
    </row>
    <row r="48" spans="1:57" s="2" customFormat="1" ht="6.95" customHeight="1">
      <c r="A48" s="36"/>
      <c r="B48" s="37"/>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41"/>
      <c r="BE48" s="36"/>
    </row>
    <row r="49" spans="1:57" s="2" customFormat="1" ht="25.7" customHeight="1">
      <c r="A49" s="36"/>
      <c r="B49" s="37"/>
      <c r="C49" s="31" t="s">
        <v>25</v>
      </c>
      <c r="D49" s="38"/>
      <c r="E49" s="38"/>
      <c r="F49" s="38"/>
      <c r="G49" s="38"/>
      <c r="H49" s="38"/>
      <c r="I49" s="38"/>
      <c r="J49" s="38"/>
      <c r="K49" s="38"/>
      <c r="L49" s="54" t="str">
        <f>IF(E11="","",E11)</f>
        <v>PEVAK Pelhřimov</v>
      </c>
      <c r="M49" s="38"/>
      <c r="N49" s="38"/>
      <c r="O49" s="38"/>
      <c r="P49" s="38"/>
      <c r="Q49" s="38"/>
      <c r="R49" s="38"/>
      <c r="S49" s="38"/>
      <c r="T49" s="38"/>
      <c r="U49" s="38"/>
      <c r="V49" s="38"/>
      <c r="W49" s="38"/>
      <c r="X49" s="38"/>
      <c r="Y49" s="38"/>
      <c r="Z49" s="38"/>
      <c r="AA49" s="38"/>
      <c r="AB49" s="38"/>
      <c r="AC49" s="38"/>
      <c r="AD49" s="38"/>
      <c r="AE49" s="38"/>
      <c r="AF49" s="38"/>
      <c r="AG49" s="38"/>
      <c r="AH49" s="38"/>
      <c r="AI49" s="31" t="s">
        <v>31</v>
      </c>
      <c r="AJ49" s="38"/>
      <c r="AK49" s="38"/>
      <c r="AL49" s="38"/>
      <c r="AM49" s="411" t="str">
        <f>IF(E17="","",E17)</f>
        <v>Vodohospodářské inženýrské služby a.s.</v>
      </c>
      <c r="AN49" s="412"/>
      <c r="AO49" s="412"/>
      <c r="AP49" s="412"/>
      <c r="AQ49" s="38"/>
      <c r="AR49" s="41"/>
      <c r="AS49" s="405" t="s">
        <v>52</v>
      </c>
      <c r="AT49" s="406"/>
      <c r="AU49" s="62"/>
      <c r="AV49" s="62"/>
      <c r="AW49" s="62"/>
      <c r="AX49" s="62"/>
      <c r="AY49" s="62"/>
      <c r="AZ49" s="62"/>
      <c r="BA49" s="62"/>
      <c r="BB49" s="62"/>
      <c r="BC49" s="62"/>
      <c r="BD49" s="63"/>
      <c r="BE49" s="36"/>
    </row>
    <row r="50" spans="1:57" s="2" customFormat="1" ht="15.2" customHeight="1">
      <c r="A50" s="36"/>
      <c r="B50" s="37"/>
      <c r="C50" s="31" t="s">
        <v>29</v>
      </c>
      <c r="D50" s="38"/>
      <c r="E50" s="38"/>
      <c r="F50" s="38"/>
      <c r="G50" s="38"/>
      <c r="H50" s="38"/>
      <c r="I50" s="38"/>
      <c r="J50" s="38"/>
      <c r="K50" s="38"/>
      <c r="L50" s="54" t="str">
        <f>IF(E14="Vyplň údaj","",E14)</f>
        <v/>
      </c>
      <c r="M50" s="38"/>
      <c r="N50" s="38"/>
      <c r="O50" s="38"/>
      <c r="P50" s="38"/>
      <c r="Q50" s="38"/>
      <c r="R50" s="38"/>
      <c r="S50" s="38"/>
      <c r="T50" s="38"/>
      <c r="U50" s="38"/>
      <c r="V50" s="38"/>
      <c r="W50" s="38"/>
      <c r="X50" s="38"/>
      <c r="Y50" s="38"/>
      <c r="Z50" s="38"/>
      <c r="AA50" s="38"/>
      <c r="AB50" s="38"/>
      <c r="AC50" s="38"/>
      <c r="AD50" s="38"/>
      <c r="AE50" s="38"/>
      <c r="AF50" s="38"/>
      <c r="AG50" s="38"/>
      <c r="AH50" s="38"/>
      <c r="AI50" s="31" t="s">
        <v>34</v>
      </c>
      <c r="AJ50" s="38"/>
      <c r="AK50" s="38"/>
      <c r="AL50" s="38"/>
      <c r="AM50" s="411" t="str">
        <f>IF(E20="","",E20)</f>
        <v>Ing.Josef Němeček</v>
      </c>
      <c r="AN50" s="412"/>
      <c r="AO50" s="412"/>
      <c r="AP50" s="412"/>
      <c r="AQ50" s="38"/>
      <c r="AR50" s="41"/>
      <c r="AS50" s="407"/>
      <c r="AT50" s="408"/>
      <c r="AU50" s="64"/>
      <c r="AV50" s="64"/>
      <c r="AW50" s="64"/>
      <c r="AX50" s="64"/>
      <c r="AY50" s="64"/>
      <c r="AZ50" s="64"/>
      <c r="BA50" s="64"/>
      <c r="BB50" s="64"/>
      <c r="BC50" s="64"/>
      <c r="BD50" s="65"/>
      <c r="BE50" s="36"/>
    </row>
    <row r="51" spans="1:57" s="2" customFormat="1" ht="10.9" customHeight="1">
      <c r="A51" s="36"/>
      <c r="B51" s="37"/>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41"/>
      <c r="AS51" s="409"/>
      <c r="AT51" s="410"/>
      <c r="AU51" s="66"/>
      <c r="AV51" s="66"/>
      <c r="AW51" s="66"/>
      <c r="AX51" s="66"/>
      <c r="AY51" s="66"/>
      <c r="AZ51" s="66"/>
      <c r="BA51" s="66"/>
      <c r="BB51" s="66"/>
      <c r="BC51" s="66"/>
      <c r="BD51" s="67"/>
      <c r="BE51" s="36"/>
    </row>
    <row r="52" spans="1:57" s="2" customFormat="1" ht="29.25" customHeight="1">
      <c r="A52" s="36"/>
      <c r="B52" s="37"/>
      <c r="C52" s="413" t="s">
        <v>53</v>
      </c>
      <c r="D52" s="398"/>
      <c r="E52" s="398"/>
      <c r="F52" s="398"/>
      <c r="G52" s="398"/>
      <c r="H52" s="68"/>
      <c r="I52" s="399" t="s">
        <v>54</v>
      </c>
      <c r="J52" s="398"/>
      <c r="K52" s="398"/>
      <c r="L52" s="398"/>
      <c r="M52" s="398"/>
      <c r="N52" s="398"/>
      <c r="O52" s="398"/>
      <c r="P52" s="398"/>
      <c r="Q52" s="398"/>
      <c r="R52" s="398"/>
      <c r="S52" s="398"/>
      <c r="T52" s="398"/>
      <c r="U52" s="398"/>
      <c r="V52" s="398"/>
      <c r="W52" s="398"/>
      <c r="X52" s="398"/>
      <c r="Y52" s="398"/>
      <c r="Z52" s="398"/>
      <c r="AA52" s="398"/>
      <c r="AB52" s="398"/>
      <c r="AC52" s="398"/>
      <c r="AD52" s="398"/>
      <c r="AE52" s="398"/>
      <c r="AF52" s="398"/>
      <c r="AG52" s="397" t="s">
        <v>55</v>
      </c>
      <c r="AH52" s="398"/>
      <c r="AI52" s="398"/>
      <c r="AJ52" s="398"/>
      <c r="AK52" s="398"/>
      <c r="AL52" s="398"/>
      <c r="AM52" s="398"/>
      <c r="AN52" s="399" t="s">
        <v>56</v>
      </c>
      <c r="AO52" s="398"/>
      <c r="AP52" s="398"/>
      <c r="AQ52" s="69" t="s">
        <v>57</v>
      </c>
      <c r="AR52" s="41"/>
      <c r="AS52" s="70" t="s">
        <v>58</v>
      </c>
      <c r="AT52" s="71" t="s">
        <v>59</v>
      </c>
      <c r="AU52" s="71" t="s">
        <v>60</v>
      </c>
      <c r="AV52" s="71" t="s">
        <v>61</v>
      </c>
      <c r="AW52" s="71" t="s">
        <v>62</v>
      </c>
      <c r="AX52" s="71" t="s">
        <v>63</v>
      </c>
      <c r="AY52" s="71" t="s">
        <v>64</v>
      </c>
      <c r="AZ52" s="71" t="s">
        <v>65</v>
      </c>
      <c r="BA52" s="71" t="s">
        <v>66</v>
      </c>
      <c r="BB52" s="71" t="s">
        <v>67</v>
      </c>
      <c r="BC52" s="71" t="s">
        <v>68</v>
      </c>
      <c r="BD52" s="72" t="s">
        <v>69</v>
      </c>
      <c r="BE52" s="36"/>
    </row>
    <row r="53" spans="1:57" s="2" customFormat="1" ht="10.9" customHeight="1">
      <c r="A53" s="36"/>
      <c r="B53" s="37"/>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41"/>
      <c r="AS53" s="73"/>
      <c r="AT53" s="74"/>
      <c r="AU53" s="74"/>
      <c r="AV53" s="74"/>
      <c r="AW53" s="74"/>
      <c r="AX53" s="74"/>
      <c r="AY53" s="74"/>
      <c r="AZ53" s="74"/>
      <c r="BA53" s="74"/>
      <c r="BB53" s="74"/>
      <c r="BC53" s="74"/>
      <c r="BD53" s="75"/>
      <c r="BE53" s="36"/>
    </row>
    <row r="54" spans="2:90" s="6" customFormat="1" ht="32.45" customHeight="1">
      <c r="B54" s="76"/>
      <c r="C54" s="77" t="s">
        <v>70</v>
      </c>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400">
        <f>ROUND(AG55+SUM(AG58:AG65)+AG68+AG76,2)</f>
        <v>0</v>
      </c>
      <c r="AH54" s="400"/>
      <c r="AI54" s="400"/>
      <c r="AJ54" s="400"/>
      <c r="AK54" s="400"/>
      <c r="AL54" s="400"/>
      <c r="AM54" s="400"/>
      <c r="AN54" s="401">
        <f aca="true" t="shared" si="0" ref="AN54:AN76">SUM(AG54,AT54)</f>
        <v>0</v>
      </c>
      <c r="AO54" s="401"/>
      <c r="AP54" s="401"/>
      <c r="AQ54" s="80" t="s">
        <v>19</v>
      </c>
      <c r="AR54" s="81"/>
      <c r="AS54" s="82">
        <f>ROUND(AS55+SUM(AS58:AS65)+AS68+AS76,2)</f>
        <v>0</v>
      </c>
      <c r="AT54" s="83">
        <f aca="true" t="shared" si="1" ref="AT54:AT76">ROUND(SUM(AV54:AW54),2)</f>
        <v>0</v>
      </c>
      <c r="AU54" s="84">
        <f>ROUND(AU55+SUM(AU58:AU65)+AU68+AU76,5)</f>
        <v>0</v>
      </c>
      <c r="AV54" s="83">
        <f>ROUND(AZ54*L29,2)</f>
        <v>0</v>
      </c>
      <c r="AW54" s="83">
        <f>ROUND(BA54*L30,2)</f>
        <v>0</v>
      </c>
      <c r="AX54" s="83">
        <f>ROUND(BB54*L29,2)</f>
        <v>0</v>
      </c>
      <c r="AY54" s="83">
        <f>ROUND(BC54*L30,2)</f>
        <v>0</v>
      </c>
      <c r="AZ54" s="83">
        <f>ROUND(AZ55+SUM(AZ58:AZ65)+AZ68+AZ76,2)</f>
        <v>0</v>
      </c>
      <c r="BA54" s="83">
        <f>ROUND(BA55+SUM(BA58:BA65)+BA68+BA76,2)</f>
        <v>0</v>
      </c>
      <c r="BB54" s="83">
        <f>ROUND(BB55+SUM(BB58:BB65)+BB68+BB76,2)</f>
        <v>0</v>
      </c>
      <c r="BC54" s="83">
        <f>ROUND(BC55+SUM(BC58:BC65)+BC68+BC76,2)</f>
        <v>0</v>
      </c>
      <c r="BD54" s="85">
        <f>ROUND(BD55+SUM(BD58:BD65)+BD68+BD76,2)</f>
        <v>0</v>
      </c>
      <c r="BS54" s="86" t="s">
        <v>71</v>
      </c>
      <c r="BT54" s="86" t="s">
        <v>72</v>
      </c>
      <c r="BU54" s="87" t="s">
        <v>73</v>
      </c>
      <c r="BV54" s="86" t="s">
        <v>74</v>
      </c>
      <c r="BW54" s="86" t="s">
        <v>5</v>
      </c>
      <c r="BX54" s="86" t="s">
        <v>75</v>
      </c>
      <c r="CL54" s="86" t="s">
        <v>19</v>
      </c>
    </row>
    <row r="55" spans="2:91" s="7" customFormat="1" ht="16.5" customHeight="1">
      <c r="B55" s="88"/>
      <c r="C55" s="89"/>
      <c r="D55" s="371" t="s">
        <v>76</v>
      </c>
      <c r="E55" s="371"/>
      <c r="F55" s="371"/>
      <c r="G55" s="371"/>
      <c r="H55" s="371"/>
      <c r="I55" s="90"/>
      <c r="J55" s="371" t="s">
        <v>77</v>
      </c>
      <c r="K55" s="371"/>
      <c r="L55" s="371"/>
      <c r="M55" s="371"/>
      <c r="N55" s="371"/>
      <c r="O55" s="371"/>
      <c r="P55" s="371"/>
      <c r="Q55" s="371"/>
      <c r="R55" s="371"/>
      <c r="S55" s="371"/>
      <c r="T55" s="371"/>
      <c r="U55" s="371"/>
      <c r="V55" s="371"/>
      <c r="W55" s="371"/>
      <c r="X55" s="371"/>
      <c r="Y55" s="371"/>
      <c r="Z55" s="371"/>
      <c r="AA55" s="371"/>
      <c r="AB55" s="371"/>
      <c r="AC55" s="371"/>
      <c r="AD55" s="371"/>
      <c r="AE55" s="371"/>
      <c r="AF55" s="371"/>
      <c r="AG55" s="376">
        <f>ROUND(SUM(AG56:AG57),2)</f>
        <v>0</v>
      </c>
      <c r="AH55" s="375"/>
      <c r="AI55" s="375"/>
      <c r="AJ55" s="375"/>
      <c r="AK55" s="375"/>
      <c r="AL55" s="375"/>
      <c r="AM55" s="375"/>
      <c r="AN55" s="374">
        <f t="shared" si="0"/>
        <v>0</v>
      </c>
      <c r="AO55" s="375"/>
      <c r="AP55" s="375"/>
      <c r="AQ55" s="91" t="s">
        <v>78</v>
      </c>
      <c r="AR55" s="92"/>
      <c r="AS55" s="93">
        <f>ROUND(SUM(AS56:AS57),2)</f>
        <v>0</v>
      </c>
      <c r="AT55" s="94">
        <f t="shared" si="1"/>
        <v>0</v>
      </c>
      <c r="AU55" s="95">
        <f>ROUND(SUM(AU56:AU57),5)</f>
        <v>0</v>
      </c>
      <c r="AV55" s="94">
        <f>ROUND(AZ55*L29,2)</f>
        <v>0</v>
      </c>
      <c r="AW55" s="94">
        <f>ROUND(BA55*L30,2)</f>
        <v>0</v>
      </c>
      <c r="AX55" s="94">
        <f>ROUND(BB55*L29,2)</f>
        <v>0</v>
      </c>
      <c r="AY55" s="94">
        <f>ROUND(BC55*L30,2)</f>
        <v>0</v>
      </c>
      <c r="AZ55" s="94">
        <f>ROUND(SUM(AZ56:AZ57),2)</f>
        <v>0</v>
      </c>
      <c r="BA55" s="94">
        <f>ROUND(SUM(BA56:BA57),2)</f>
        <v>0</v>
      </c>
      <c r="BB55" s="94">
        <f>ROUND(SUM(BB56:BB57),2)</f>
        <v>0</v>
      </c>
      <c r="BC55" s="94">
        <f>ROUND(SUM(BC56:BC57),2)</f>
        <v>0</v>
      </c>
      <c r="BD55" s="96">
        <f>ROUND(SUM(BD56:BD57),2)</f>
        <v>0</v>
      </c>
      <c r="BS55" s="97" t="s">
        <v>71</v>
      </c>
      <c r="BT55" s="97" t="s">
        <v>79</v>
      </c>
      <c r="BU55" s="97" t="s">
        <v>73</v>
      </c>
      <c r="BV55" s="97" t="s">
        <v>74</v>
      </c>
      <c r="BW55" s="97" t="s">
        <v>80</v>
      </c>
      <c r="BX55" s="97" t="s">
        <v>5</v>
      </c>
      <c r="CL55" s="97" t="s">
        <v>19</v>
      </c>
      <c r="CM55" s="97" t="s">
        <v>81</v>
      </c>
    </row>
    <row r="56" spans="1:90" s="4" customFormat="1" ht="16.5" customHeight="1">
      <c r="A56" s="98" t="s">
        <v>82</v>
      </c>
      <c r="B56" s="53"/>
      <c r="C56" s="99"/>
      <c r="D56" s="99"/>
      <c r="E56" s="370" t="s">
        <v>76</v>
      </c>
      <c r="F56" s="370"/>
      <c r="G56" s="370"/>
      <c r="H56" s="370"/>
      <c r="I56" s="370"/>
      <c r="J56" s="99"/>
      <c r="K56" s="370" t="s">
        <v>83</v>
      </c>
      <c r="L56" s="370"/>
      <c r="M56" s="370"/>
      <c r="N56" s="370"/>
      <c r="O56" s="370"/>
      <c r="P56" s="370"/>
      <c r="Q56" s="370"/>
      <c r="R56" s="370"/>
      <c r="S56" s="370"/>
      <c r="T56" s="370"/>
      <c r="U56" s="370"/>
      <c r="V56" s="370"/>
      <c r="W56" s="370"/>
      <c r="X56" s="370"/>
      <c r="Y56" s="370"/>
      <c r="Z56" s="370"/>
      <c r="AA56" s="370"/>
      <c r="AB56" s="370"/>
      <c r="AC56" s="370"/>
      <c r="AD56" s="370"/>
      <c r="AE56" s="370"/>
      <c r="AF56" s="370"/>
      <c r="AG56" s="372">
        <f>'01 - DSO 01.1 – Stavební ...'!J32</f>
        <v>0</v>
      </c>
      <c r="AH56" s="373"/>
      <c r="AI56" s="373"/>
      <c r="AJ56" s="373"/>
      <c r="AK56" s="373"/>
      <c r="AL56" s="373"/>
      <c r="AM56" s="373"/>
      <c r="AN56" s="372">
        <f t="shared" si="0"/>
        <v>0</v>
      </c>
      <c r="AO56" s="373"/>
      <c r="AP56" s="373"/>
      <c r="AQ56" s="100" t="s">
        <v>84</v>
      </c>
      <c r="AR56" s="55"/>
      <c r="AS56" s="101">
        <v>0</v>
      </c>
      <c r="AT56" s="102">
        <f t="shared" si="1"/>
        <v>0</v>
      </c>
      <c r="AU56" s="103">
        <f>'01 - DSO 01.1 – Stavební ...'!P110</f>
        <v>0</v>
      </c>
      <c r="AV56" s="102">
        <f>'01 - DSO 01.1 – Stavební ...'!J35</f>
        <v>0</v>
      </c>
      <c r="AW56" s="102">
        <f>'01 - DSO 01.1 – Stavební ...'!J36</f>
        <v>0</v>
      </c>
      <c r="AX56" s="102">
        <f>'01 - DSO 01.1 – Stavební ...'!J37</f>
        <v>0</v>
      </c>
      <c r="AY56" s="102">
        <f>'01 - DSO 01.1 – Stavební ...'!J38</f>
        <v>0</v>
      </c>
      <c r="AZ56" s="102">
        <f>'01 - DSO 01.1 – Stavební ...'!F35</f>
        <v>0</v>
      </c>
      <c r="BA56" s="102">
        <f>'01 - DSO 01.1 – Stavební ...'!F36</f>
        <v>0</v>
      </c>
      <c r="BB56" s="102">
        <f>'01 - DSO 01.1 – Stavební ...'!F37</f>
        <v>0</v>
      </c>
      <c r="BC56" s="102">
        <f>'01 - DSO 01.1 – Stavební ...'!F38</f>
        <v>0</v>
      </c>
      <c r="BD56" s="104">
        <f>'01 - DSO 01.1 – Stavební ...'!F39</f>
        <v>0</v>
      </c>
      <c r="BT56" s="105" t="s">
        <v>81</v>
      </c>
      <c r="BV56" s="105" t="s">
        <v>74</v>
      </c>
      <c r="BW56" s="105" t="s">
        <v>85</v>
      </c>
      <c r="BX56" s="105" t="s">
        <v>80</v>
      </c>
      <c r="CL56" s="105" t="s">
        <v>19</v>
      </c>
    </row>
    <row r="57" spans="1:90" s="4" customFormat="1" ht="16.5" customHeight="1">
      <c r="A57" s="98" t="s">
        <v>82</v>
      </c>
      <c r="B57" s="53"/>
      <c r="C57" s="99"/>
      <c r="D57" s="99"/>
      <c r="E57" s="370" t="s">
        <v>86</v>
      </c>
      <c r="F57" s="370"/>
      <c r="G57" s="370"/>
      <c r="H57" s="370"/>
      <c r="I57" s="370"/>
      <c r="J57" s="99"/>
      <c r="K57" s="370" t="s">
        <v>87</v>
      </c>
      <c r="L57" s="370"/>
      <c r="M57" s="370"/>
      <c r="N57" s="370"/>
      <c r="O57" s="370"/>
      <c r="P57" s="370"/>
      <c r="Q57" s="370"/>
      <c r="R57" s="370"/>
      <c r="S57" s="370"/>
      <c r="T57" s="370"/>
      <c r="U57" s="370"/>
      <c r="V57" s="370"/>
      <c r="W57" s="370"/>
      <c r="X57" s="370"/>
      <c r="Y57" s="370"/>
      <c r="Z57" s="370"/>
      <c r="AA57" s="370"/>
      <c r="AB57" s="370"/>
      <c r="AC57" s="370"/>
      <c r="AD57" s="370"/>
      <c r="AE57" s="370"/>
      <c r="AF57" s="370"/>
      <c r="AG57" s="372">
        <f>'02 - DSO 01.2 – Oplocení ...'!J32</f>
        <v>0</v>
      </c>
      <c r="AH57" s="373"/>
      <c r="AI57" s="373"/>
      <c r="AJ57" s="373"/>
      <c r="AK57" s="373"/>
      <c r="AL57" s="373"/>
      <c r="AM57" s="373"/>
      <c r="AN57" s="372">
        <f t="shared" si="0"/>
        <v>0</v>
      </c>
      <c r="AO57" s="373"/>
      <c r="AP57" s="373"/>
      <c r="AQ57" s="100" t="s">
        <v>84</v>
      </c>
      <c r="AR57" s="55"/>
      <c r="AS57" s="101">
        <v>0</v>
      </c>
      <c r="AT57" s="102">
        <f t="shared" si="1"/>
        <v>0</v>
      </c>
      <c r="AU57" s="103">
        <f>'02 - DSO 01.2 – Oplocení ...'!P92</f>
        <v>0</v>
      </c>
      <c r="AV57" s="102">
        <f>'02 - DSO 01.2 – Oplocení ...'!J35</f>
        <v>0</v>
      </c>
      <c r="AW57" s="102">
        <f>'02 - DSO 01.2 – Oplocení ...'!J36</f>
        <v>0</v>
      </c>
      <c r="AX57" s="102">
        <f>'02 - DSO 01.2 – Oplocení ...'!J37</f>
        <v>0</v>
      </c>
      <c r="AY57" s="102">
        <f>'02 - DSO 01.2 – Oplocení ...'!J38</f>
        <v>0</v>
      </c>
      <c r="AZ57" s="102">
        <f>'02 - DSO 01.2 – Oplocení ...'!F35</f>
        <v>0</v>
      </c>
      <c r="BA57" s="102">
        <f>'02 - DSO 01.2 – Oplocení ...'!F36</f>
        <v>0</v>
      </c>
      <c r="BB57" s="102">
        <f>'02 - DSO 01.2 – Oplocení ...'!F37</f>
        <v>0</v>
      </c>
      <c r="BC57" s="102">
        <f>'02 - DSO 01.2 – Oplocení ...'!F38</f>
        <v>0</v>
      </c>
      <c r="BD57" s="104">
        <f>'02 - DSO 01.2 – Oplocení ...'!F39</f>
        <v>0</v>
      </c>
      <c r="BT57" s="105" t="s">
        <v>81</v>
      </c>
      <c r="BV57" s="105" t="s">
        <v>74</v>
      </c>
      <c r="BW57" s="105" t="s">
        <v>88</v>
      </c>
      <c r="BX57" s="105" t="s">
        <v>80</v>
      </c>
      <c r="CL57" s="105" t="s">
        <v>19</v>
      </c>
    </row>
    <row r="58" spans="1:91" s="7" customFormat="1" ht="16.5" customHeight="1">
      <c r="A58" s="98" t="s">
        <v>82</v>
      </c>
      <c r="B58" s="88"/>
      <c r="C58" s="89"/>
      <c r="D58" s="371" t="s">
        <v>86</v>
      </c>
      <c r="E58" s="371"/>
      <c r="F58" s="371"/>
      <c r="G58" s="371"/>
      <c r="H58" s="371"/>
      <c r="I58" s="90"/>
      <c r="J58" s="371" t="s">
        <v>89</v>
      </c>
      <c r="K58" s="371"/>
      <c r="L58" s="371"/>
      <c r="M58" s="371"/>
      <c r="N58" s="371"/>
      <c r="O58" s="371"/>
      <c r="P58" s="371"/>
      <c r="Q58" s="371"/>
      <c r="R58" s="371"/>
      <c r="S58" s="371"/>
      <c r="T58" s="371"/>
      <c r="U58" s="371"/>
      <c r="V58" s="371"/>
      <c r="W58" s="371"/>
      <c r="X58" s="371"/>
      <c r="Y58" s="371"/>
      <c r="Z58" s="371"/>
      <c r="AA58" s="371"/>
      <c r="AB58" s="371"/>
      <c r="AC58" s="371"/>
      <c r="AD58" s="371"/>
      <c r="AE58" s="371"/>
      <c r="AF58" s="371"/>
      <c r="AG58" s="374">
        <f>'02 - SO_02 - Nová síťová ...'!J30</f>
        <v>0</v>
      </c>
      <c r="AH58" s="375"/>
      <c r="AI58" s="375"/>
      <c r="AJ58" s="375"/>
      <c r="AK58" s="375"/>
      <c r="AL58" s="375"/>
      <c r="AM58" s="375"/>
      <c r="AN58" s="374">
        <f t="shared" si="0"/>
        <v>0</v>
      </c>
      <c r="AO58" s="375"/>
      <c r="AP58" s="375"/>
      <c r="AQ58" s="91" t="s">
        <v>78</v>
      </c>
      <c r="AR58" s="92"/>
      <c r="AS58" s="93">
        <v>0</v>
      </c>
      <c r="AT58" s="94">
        <f t="shared" si="1"/>
        <v>0</v>
      </c>
      <c r="AU58" s="95">
        <f>'02 - SO_02 - Nová síťová ...'!P88</f>
        <v>0</v>
      </c>
      <c r="AV58" s="94">
        <f>'02 - SO_02 - Nová síťová ...'!J33</f>
        <v>0</v>
      </c>
      <c r="AW58" s="94">
        <f>'02 - SO_02 - Nová síťová ...'!J34</f>
        <v>0</v>
      </c>
      <c r="AX58" s="94">
        <f>'02 - SO_02 - Nová síťová ...'!J35</f>
        <v>0</v>
      </c>
      <c r="AY58" s="94">
        <f>'02 - SO_02 - Nová síťová ...'!J36</f>
        <v>0</v>
      </c>
      <c r="AZ58" s="94">
        <f>'02 - SO_02 - Nová síťová ...'!F33</f>
        <v>0</v>
      </c>
      <c r="BA58" s="94">
        <f>'02 - SO_02 - Nová síťová ...'!F34</f>
        <v>0</v>
      </c>
      <c r="BB58" s="94">
        <f>'02 - SO_02 - Nová síťová ...'!F35</f>
        <v>0</v>
      </c>
      <c r="BC58" s="94">
        <f>'02 - SO_02 - Nová síťová ...'!F36</f>
        <v>0</v>
      </c>
      <c r="BD58" s="96">
        <f>'02 - SO_02 - Nová síťová ...'!F37</f>
        <v>0</v>
      </c>
      <c r="BT58" s="97" t="s">
        <v>79</v>
      </c>
      <c r="BV58" s="97" t="s">
        <v>74</v>
      </c>
      <c r="BW58" s="97" t="s">
        <v>90</v>
      </c>
      <c r="BX58" s="97" t="s">
        <v>5</v>
      </c>
      <c r="CL58" s="97" t="s">
        <v>19</v>
      </c>
      <c r="CM58" s="97" t="s">
        <v>81</v>
      </c>
    </row>
    <row r="59" spans="1:91" s="7" customFormat="1" ht="24.75" customHeight="1">
      <c r="A59" s="98" t="s">
        <v>82</v>
      </c>
      <c r="B59" s="88"/>
      <c r="C59" s="89"/>
      <c r="D59" s="371" t="s">
        <v>91</v>
      </c>
      <c r="E59" s="371"/>
      <c r="F59" s="371"/>
      <c r="G59" s="371"/>
      <c r="H59" s="371"/>
      <c r="I59" s="90"/>
      <c r="J59" s="371" t="s">
        <v>92</v>
      </c>
      <c r="K59" s="371"/>
      <c r="L59" s="371"/>
      <c r="M59" s="371"/>
      <c r="N59" s="371"/>
      <c r="O59" s="371"/>
      <c r="P59" s="371"/>
      <c r="Q59" s="371"/>
      <c r="R59" s="371"/>
      <c r="S59" s="371"/>
      <c r="T59" s="371"/>
      <c r="U59" s="371"/>
      <c r="V59" s="371"/>
      <c r="W59" s="371"/>
      <c r="X59" s="371"/>
      <c r="Y59" s="371"/>
      <c r="Z59" s="371"/>
      <c r="AA59" s="371"/>
      <c r="AB59" s="371"/>
      <c r="AC59" s="371"/>
      <c r="AD59" s="371"/>
      <c r="AE59" s="371"/>
      <c r="AF59" s="371"/>
      <c r="AG59" s="374">
        <f>'03 - SO_03 - Armaturní ša...'!J30</f>
        <v>0</v>
      </c>
      <c r="AH59" s="375"/>
      <c r="AI59" s="375"/>
      <c r="AJ59" s="375"/>
      <c r="AK59" s="375"/>
      <c r="AL59" s="375"/>
      <c r="AM59" s="375"/>
      <c r="AN59" s="374">
        <f t="shared" si="0"/>
        <v>0</v>
      </c>
      <c r="AO59" s="375"/>
      <c r="AP59" s="375"/>
      <c r="AQ59" s="91" t="s">
        <v>78</v>
      </c>
      <c r="AR59" s="92"/>
      <c r="AS59" s="93">
        <v>0</v>
      </c>
      <c r="AT59" s="94">
        <f t="shared" si="1"/>
        <v>0</v>
      </c>
      <c r="AU59" s="95">
        <f>'03 - SO_03 - Armaturní ša...'!P91</f>
        <v>0</v>
      </c>
      <c r="AV59" s="94">
        <f>'03 - SO_03 - Armaturní ša...'!J33</f>
        <v>0</v>
      </c>
      <c r="AW59" s="94">
        <f>'03 - SO_03 - Armaturní ša...'!J34</f>
        <v>0</v>
      </c>
      <c r="AX59" s="94">
        <f>'03 - SO_03 - Armaturní ša...'!J35</f>
        <v>0</v>
      </c>
      <c r="AY59" s="94">
        <f>'03 - SO_03 - Armaturní ša...'!J36</f>
        <v>0</v>
      </c>
      <c r="AZ59" s="94">
        <f>'03 - SO_03 - Armaturní ša...'!F33</f>
        <v>0</v>
      </c>
      <c r="BA59" s="94">
        <f>'03 - SO_03 - Armaturní ša...'!F34</f>
        <v>0</v>
      </c>
      <c r="BB59" s="94">
        <f>'03 - SO_03 - Armaturní ša...'!F35</f>
        <v>0</v>
      </c>
      <c r="BC59" s="94">
        <f>'03 - SO_03 - Armaturní ša...'!F36</f>
        <v>0</v>
      </c>
      <c r="BD59" s="96">
        <f>'03 - SO_03 - Armaturní ša...'!F37</f>
        <v>0</v>
      </c>
      <c r="BT59" s="97" t="s">
        <v>79</v>
      </c>
      <c r="BV59" s="97" t="s">
        <v>74</v>
      </c>
      <c r="BW59" s="97" t="s">
        <v>93</v>
      </c>
      <c r="BX59" s="97" t="s">
        <v>5</v>
      </c>
      <c r="CL59" s="97" t="s">
        <v>19</v>
      </c>
      <c r="CM59" s="97" t="s">
        <v>81</v>
      </c>
    </row>
    <row r="60" spans="1:91" s="7" customFormat="1" ht="24.75" customHeight="1">
      <c r="A60" s="98" t="s">
        <v>82</v>
      </c>
      <c r="B60" s="88"/>
      <c r="C60" s="89"/>
      <c r="D60" s="371" t="s">
        <v>94</v>
      </c>
      <c r="E60" s="371"/>
      <c r="F60" s="371"/>
      <c r="G60" s="371"/>
      <c r="H60" s="371"/>
      <c r="I60" s="90"/>
      <c r="J60" s="371" t="s">
        <v>95</v>
      </c>
      <c r="K60" s="371"/>
      <c r="L60" s="371"/>
      <c r="M60" s="371"/>
      <c r="N60" s="371"/>
      <c r="O60" s="371"/>
      <c r="P60" s="371"/>
      <c r="Q60" s="371"/>
      <c r="R60" s="371"/>
      <c r="S60" s="371"/>
      <c r="T60" s="371"/>
      <c r="U60" s="371"/>
      <c r="V60" s="371"/>
      <c r="W60" s="371"/>
      <c r="X60" s="371"/>
      <c r="Y60" s="371"/>
      <c r="Z60" s="371"/>
      <c r="AA60" s="371"/>
      <c r="AB60" s="371"/>
      <c r="AC60" s="371"/>
      <c r="AD60" s="371"/>
      <c r="AE60" s="371"/>
      <c r="AF60" s="371"/>
      <c r="AG60" s="374">
        <f>'04 - SO_04 - Armaturní ša...'!J30</f>
        <v>0</v>
      </c>
      <c r="AH60" s="375"/>
      <c r="AI60" s="375"/>
      <c r="AJ60" s="375"/>
      <c r="AK60" s="375"/>
      <c r="AL60" s="375"/>
      <c r="AM60" s="375"/>
      <c r="AN60" s="374">
        <f t="shared" si="0"/>
        <v>0</v>
      </c>
      <c r="AO60" s="375"/>
      <c r="AP60" s="375"/>
      <c r="AQ60" s="91" t="s">
        <v>78</v>
      </c>
      <c r="AR60" s="92"/>
      <c r="AS60" s="93">
        <v>0</v>
      </c>
      <c r="AT60" s="94">
        <f t="shared" si="1"/>
        <v>0</v>
      </c>
      <c r="AU60" s="95">
        <f>'04 - SO_04 - Armaturní ša...'!P93</f>
        <v>0</v>
      </c>
      <c r="AV60" s="94">
        <f>'04 - SO_04 - Armaturní ša...'!J33</f>
        <v>0</v>
      </c>
      <c r="AW60" s="94">
        <f>'04 - SO_04 - Armaturní ša...'!J34</f>
        <v>0</v>
      </c>
      <c r="AX60" s="94">
        <f>'04 - SO_04 - Armaturní ša...'!J35</f>
        <v>0</v>
      </c>
      <c r="AY60" s="94">
        <f>'04 - SO_04 - Armaturní ša...'!J36</f>
        <v>0</v>
      </c>
      <c r="AZ60" s="94">
        <f>'04 - SO_04 - Armaturní ša...'!F33</f>
        <v>0</v>
      </c>
      <c r="BA60" s="94">
        <f>'04 - SO_04 - Armaturní ša...'!F34</f>
        <v>0</v>
      </c>
      <c r="BB60" s="94">
        <f>'04 - SO_04 - Armaturní ša...'!F35</f>
        <v>0</v>
      </c>
      <c r="BC60" s="94">
        <f>'04 - SO_04 - Armaturní ša...'!F36</f>
        <v>0</v>
      </c>
      <c r="BD60" s="96">
        <f>'04 - SO_04 - Armaturní ša...'!F37</f>
        <v>0</v>
      </c>
      <c r="BT60" s="97" t="s">
        <v>79</v>
      </c>
      <c r="BV60" s="97" t="s">
        <v>74</v>
      </c>
      <c r="BW60" s="97" t="s">
        <v>96</v>
      </c>
      <c r="BX60" s="97" t="s">
        <v>5</v>
      </c>
      <c r="CL60" s="97" t="s">
        <v>19</v>
      </c>
      <c r="CM60" s="97" t="s">
        <v>81</v>
      </c>
    </row>
    <row r="61" spans="1:91" s="7" customFormat="1" ht="16.5" customHeight="1">
      <c r="A61" s="98" t="s">
        <v>82</v>
      </c>
      <c r="B61" s="88"/>
      <c r="C61" s="89"/>
      <c r="D61" s="371" t="s">
        <v>97</v>
      </c>
      <c r="E61" s="371"/>
      <c r="F61" s="371"/>
      <c r="G61" s="371"/>
      <c r="H61" s="371"/>
      <c r="I61" s="90"/>
      <c r="J61" s="371" t="s">
        <v>98</v>
      </c>
      <c r="K61" s="371"/>
      <c r="L61" s="371"/>
      <c r="M61" s="371"/>
      <c r="N61" s="371"/>
      <c r="O61" s="371"/>
      <c r="P61" s="371"/>
      <c r="Q61" s="371"/>
      <c r="R61" s="371"/>
      <c r="S61" s="371"/>
      <c r="T61" s="371"/>
      <c r="U61" s="371"/>
      <c r="V61" s="371"/>
      <c r="W61" s="371"/>
      <c r="X61" s="371"/>
      <c r="Y61" s="371"/>
      <c r="Z61" s="371"/>
      <c r="AA61" s="371"/>
      <c r="AB61" s="371"/>
      <c r="AC61" s="371"/>
      <c r="AD61" s="371"/>
      <c r="AE61" s="371"/>
      <c r="AF61" s="371"/>
      <c r="AG61" s="374">
        <f>'05 - SO_05 - VN vedení'!J30</f>
        <v>0</v>
      </c>
      <c r="AH61" s="375"/>
      <c r="AI61" s="375"/>
      <c r="AJ61" s="375"/>
      <c r="AK61" s="375"/>
      <c r="AL61" s="375"/>
      <c r="AM61" s="375"/>
      <c r="AN61" s="374">
        <f t="shared" si="0"/>
        <v>0</v>
      </c>
      <c r="AO61" s="375"/>
      <c r="AP61" s="375"/>
      <c r="AQ61" s="91" t="s">
        <v>78</v>
      </c>
      <c r="AR61" s="92"/>
      <c r="AS61" s="93">
        <v>0</v>
      </c>
      <c r="AT61" s="94">
        <f t="shared" si="1"/>
        <v>0</v>
      </c>
      <c r="AU61" s="95">
        <f>'05 - SO_05 - VN vedení'!P89</f>
        <v>0</v>
      </c>
      <c r="AV61" s="94">
        <f>'05 - SO_05 - VN vedení'!J33</f>
        <v>0</v>
      </c>
      <c r="AW61" s="94">
        <f>'05 - SO_05 - VN vedení'!J34</f>
        <v>0</v>
      </c>
      <c r="AX61" s="94">
        <f>'05 - SO_05 - VN vedení'!J35</f>
        <v>0</v>
      </c>
      <c r="AY61" s="94">
        <f>'05 - SO_05 - VN vedení'!J36</f>
        <v>0</v>
      </c>
      <c r="AZ61" s="94">
        <f>'05 - SO_05 - VN vedení'!F33</f>
        <v>0</v>
      </c>
      <c r="BA61" s="94">
        <f>'05 - SO_05 - VN vedení'!F34</f>
        <v>0</v>
      </c>
      <c r="BB61" s="94">
        <f>'05 - SO_05 - VN vedení'!F35</f>
        <v>0</v>
      </c>
      <c r="BC61" s="94">
        <f>'05 - SO_05 - VN vedení'!F36</f>
        <v>0</v>
      </c>
      <c r="BD61" s="96">
        <f>'05 - SO_05 - VN vedení'!F37</f>
        <v>0</v>
      </c>
      <c r="BT61" s="97" t="s">
        <v>79</v>
      </c>
      <c r="BV61" s="97" t="s">
        <v>74</v>
      </c>
      <c r="BW61" s="97" t="s">
        <v>99</v>
      </c>
      <c r="BX61" s="97" t="s">
        <v>5</v>
      </c>
      <c r="CL61" s="97" t="s">
        <v>19</v>
      </c>
      <c r="CM61" s="97" t="s">
        <v>81</v>
      </c>
    </row>
    <row r="62" spans="1:91" s="7" customFormat="1" ht="16.5" customHeight="1">
      <c r="A62" s="98" t="s">
        <v>82</v>
      </c>
      <c r="B62" s="88"/>
      <c r="C62" s="89"/>
      <c r="D62" s="371" t="s">
        <v>100</v>
      </c>
      <c r="E62" s="371"/>
      <c r="F62" s="371"/>
      <c r="G62" s="371"/>
      <c r="H62" s="371"/>
      <c r="I62" s="90"/>
      <c r="J62" s="371" t="s">
        <v>101</v>
      </c>
      <c r="K62" s="371"/>
      <c r="L62" s="371"/>
      <c r="M62" s="371"/>
      <c r="N62" s="371"/>
      <c r="O62" s="371"/>
      <c r="P62" s="371"/>
      <c r="Q62" s="371"/>
      <c r="R62" s="371"/>
      <c r="S62" s="371"/>
      <c r="T62" s="371"/>
      <c r="U62" s="371"/>
      <c r="V62" s="371"/>
      <c r="W62" s="371"/>
      <c r="X62" s="371"/>
      <c r="Y62" s="371"/>
      <c r="Z62" s="371"/>
      <c r="AA62" s="371"/>
      <c r="AB62" s="371"/>
      <c r="AC62" s="371"/>
      <c r="AD62" s="371"/>
      <c r="AE62" s="371"/>
      <c r="AF62" s="371"/>
      <c r="AG62" s="374">
        <f>'06 - SO_06 - NN přípojka'!J30</f>
        <v>0</v>
      </c>
      <c r="AH62" s="375"/>
      <c r="AI62" s="375"/>
      <c r="AJ62" s="375"/>
      <c r="AK62" s="375"/>
      <c r="AL62" s="375"/>
      <c r="AM62" s="375"/>
      <c r="AN62" s="374">
        <f t="shared" si="0"/>
        <v>0</v>
      </c>
      <c r="AO62" s="375"/>
      <c r="AP62" s="375"/>
      <c r="AQ62" s="91" t="s">
        <v>78</v>
      </c>
      <c r="AR62" s="92"/>
      <c r="AS62" s="93">
        <v>0</v>
      </c>
      <c r="AT62" s="94">
        <f t="shared" si="1"/>
        <v>0</v>
      </c>
      <c r="AU62" s="95">
        <f>'06 - SO_06 - NN přípojka'!P88</f>
        <v>0</v>
      </c>
      <c r="AV62" s="94">
        <f>'06 - SO_06 - NN přípojka'!J33</f>
        <v>0</v>
      </c>
      <c r="AW62" s="94">
        <f>'06 - SO_06 - NN přípojka'!J34</f>
        <v>0</v>
      </c>
      <c r="AX62" s="94">
        <f>'06 - SO_06 - NN přípojka'!J35</f>
        <v>0</v>
      </c>
      <c r="AY62" s="94">
        <f>'06 - SO_06 - NN přípojka'!J36</f>
        <v>0</v>
      </c>
      <c r="AZ62" s="94">
        <f>'06 - SO_06 - NN přípojka'!F33</f>
        <v>0</v>
      </c>
      <c r="BA62" s="94">
        <f>'06 - SO_06 - NN přípojka'!F34</f>
        <v>0</v>
      </c>
      <c r="BB62" s="94">
        <f>'06 - SO_06 - NN přípojka'!F35</f>
        <v>0</v>
      </c>
      <c r="BC62" s="94">
        <f>'06 - SO_06 - NN přípojka'!F36</f>
        <v>0</v>
      </c>
      <c r="BD62" s="96">
        <f>'06 - SO_06 - NN přípojka'!F37</f>
        <v>0</v>
      </c>
      <c r="BT62" s="97" t="s">
        <v>79</v>
      </c>
      <c r="BV62" s="97" t="s">
        <v>74</v>
      </c>
      <c r="BW62" s="97" t="s">
        <v>102</v>
      </c>
      <c r="BX62" s="97" t="s">
        <v>5</v>
      </c>
      <c r="CL62" s="97" t="s">
        <v>19</v>
      </c>
      <c r="CM62" s="97" t="s">
        <v>81</v>
      </c>
    </row>
    <row r="63" spans="1:91" s="7" customFormat="1" ht="16.5" customHeight="1">
      <c r="A63" s="98" t="s">
        <v>82</v>
      </c>
      <c r="B63" s="88"/>
      <c r="C63" s="89"/>
      <c r="D63" s="371" t="s">
        <v>103</v>
      </c>
      <c r="E63" s="371"/>
      <c r="F63" s="371"/>
      <c r="G63" s="371"/>
      <c r="H63" s="371"/>
      <c r="I63" s="90"/>
      <c r="J63" s="371" t="s">
        <v>104</v>
      </c>
      <c r="K63" s="371"/>
      <c r="L63" s="371"/>
      <c r="M63" s="371"/>
      <c r="N63" s="371"/>
      <c r="O63" s="371"/>
      <c r="P63" s="371"/>
      <c r="Q63" s="371"/>
      <c r="R63" s="371"/>
      <c r="S63" s="371"/>
      <c r="T63" s="371"/>
      <c r="U63" s="371"/>
      <c r="V63" s="371"/>
      <c r="W63" s="371"/>
      <c r="X63" s="371"/>
      <c r="Y63" s="371"/>
      <c r="Z63" s="371"/>
      <c r="AA63" s="371"/>
      <c r="AB63" s="371"/>
      <c r="AC63" s="371"/>
      <c r="AD63" s="371"/>
      <c r="AE63" s="371"/>
      <c r="AF63" s="371"/>
      <c r="AG63" s="374">
        <f>'07 - SO_07 - Trafostanice'!J30</f>
        <v>0</v>
      </c>
      <c r="AH63" s="375"/>
      <c r="AI63" s="375"/>
      <c r="AJ63" s="375"/>
      <c r="AK63" s="375"/>
      <c r="AL63" s="375"/>
      <c r="AM63" s="375"/>
      <c r="AN63" s="374">
        <f t="shared" si="0"/>
        <v>0</v>
      </c>
      <c r="AO63" s="375"/>
      <c r="AP63" s="375"/>
      <c r="AQ63" s="91" t="s">
        <v>78</v>
      </c>
      <c r="AR63" s="92"/>
      <c r="AS63" s="93">
        <v>0</v>
      </c>
      <c r="AT63" s="94">
        <f t="shared" si="1"/>
        <v>0</v>
      </c>
      <c r="AU63" s="95">
        <f>'07 - SO_07 - Trafostanice'!P89</f>
        <v>0</v>
      </c>
      <c r="AV63" s="94">
        <f>'07 - SO_07 - Trafostanice'!J33</f>
        <v>0</v>
      </c>
      <c r="AW63" s="94">
        <f>'07 - SO_07 - Trafostanice'!J34</f>
        <v>0</v>
      </c>
      <c r="AX63" s="94">
        <f>'07 - SO_07 - Trafostanice'!J35</f>
        <v>0</v>
      </c>
      <c r="AY63" s="94">
        <f>'07 - SO_07 - Trafostanice'!J36</f>
        <v>0</v>
      </c>
      <c r="AZ63" s="94">
        <f>'07 - SO_07 - Trafostanice'!F33</f>
        <v>0</v>
      </c>
      <c r="BA63" s="94">
        <f>'07 - SO_07 - Trafostanice'!F34</f>
        <v>0</v>
      </c>
      <c r="BB63" s="94">
        <f>'07 - SO_07 - Trafostanice'!F35</f>
        <v>0</v>
      </c>
      <c r="BC63" s="94">
        <f>'07 - SO_07 - Trafostanice'!F36</f>
        <v>0</v>
      </c>
      <c r="BD63" s="96">
        <f>'07 - SO_07 - Trafostanice'!F37</f>
        <v>0</v>
      </c>
      <c r="BT63" s="97" t="s">
        <v>79</v>
      </c>
      <c r="BV63" s="97" t="s">
        <v>74</v>
      </c>
      <c r="BW63" s="97" t="s">
        <v>105</v>
      </c>
      <c r="BX63" s="97" t="s">
        <v>5</v>
      </c>
      <c r="CL63" s="97" t="s">
        <v>19</v>
      </c>
      <c r="CM63" s="97" t="s">
        <v>81</v>
      </c>
    </row>
    <row r="64" spans="1:91" s="7" customFormat="1" ht="16.5" customHeight="1">
      <c r="A64" s="98" t="s">
        <v>82</v>
      </c>
      <c r="B64" s="88"/>
      <c r="C64" s="89"/>
      <c r="D64" s="371" t="s">
        <v>106</v>
      </c>
      <c r="E64" s="371"/>
      <c r="F64" s="371"/>
      <c r="G64" s="371"/>
      <c r="H64" s="371"/>
      <c r="I64" s="90"/>
      <c r="J64" s="371" t="s">
        <v>107</v>
      </c>
      <c r="K64" s="371"/>
      <c r="L64" s="371"/>
      <c r="M64" s="371"/>
      <c r="N64" s="371"/>
      <c r="O64" s="371"/>
      <c r="P64" s="371"/>
      <c r="Q64" s="371"/>
      <c r="R64" s="371"/>
      <c r="S64" s="371"/>
      <c r="T64" s="371"/>
      <c r="U64" s="371"/>
      <c r="V64" s="371"/>
      <c r="W64" s="371"/>
      <c r="X64" s="371"/>
      <c r="Y64" s="371"/>
      <c r="Z64" s="371"/>
      <c r="AA64" s="371"/>
      <c r="AB64" s="371"/>
      <c r="AC64" s="371"/>
      <c r="AD64" s="371"/>
      <c r="AE64" s="371"/>
      <c r="AF64" s="371"/>
      <c r="AG64" s="374">
        <f>'08 - PS_01 - Strojnětechn...'!J30</f>
        <v>0</v>
      </c>
      <c r="AH64" s="375"/>
      <c r="AI64" s="375"/>
      <c r="AJ64" s="375"/>
      <c r="AK64" s="375"/>
      <c r="AL64" s="375"/>
      <c r="AM64" s="375"/>
      <c r="AN64" s="374">
        <f t="shared" si="0"/>
        <v>0</v>
      </c>
      <c r="AO64" s="375"/>
      <c r="AP64" s="375"/>
      <c r="AQ64" s="91" t="s">
        <v>108</v>
      </c>
      <c r="AR64" s="92"/>
      <c r="AS64" s="93">
        <v>0</v>
      </c>
      <c r="AT64" s="94">
        <f t="shared" si="1"/>
        <v>0</v>
      </c>
      <c r="AU64" s="95">
        <f>'08 - PS_01 - Strojnětechn...'!P84</f>
        <v>0</v>
      </c>
      <c r="AV64" s="94">
        <f>'08 - PS_01 - Strojnětechn...'!J33</f>
        <v>0</v>
      </c>
      <c r="AW64" s="94">
        <f>'08 - PS_01 - Strojnětechn...'!J34</f>
        <v>0</v>
      </c>
      <c r="AX64" s="94">
        <f>'08 - PS_01 - Strojnětechn...'!J35</f>
        <v>0</v>
      </c>
      <c r="AY64" s="94">
        <f>'08 - PS_01 - Strojnětechn...'!J36</f>
        <v>0</v>
      </c>
      <c r="AZ64" s="94">
        <f>'08 - PS_01 - Strojnětechn...'!F33</f>
        <v>0</v>
      </c>
      <c r="BA64" s="94">
        <f>'08 - PS_01 - Strojnětechn...'!F34</f>
        <v>0</v>
      </c>
      <c r="BB64" s="94">
        <f>'08 - PS_01 - Strojnětechn...'!F35</f>
        <v>0</v>
      </c>
      <c r="BC64" s="94">
        <f>'08 - PS_01 - Strojnětechn...'!F36</f>
        <v>0</v>
      </c>
      <c r="BD64" s="96">
        <f>'08 - PS_01 - Strojnětechn...'!F37</f>
        <v>0</v>
      </c>
      <c r="BT64" s="97" t="s">
        <v>79</v>
      </c>
      <c r="BV64" s="97" t="s">
        <v>74</v>
      </c>
      <c r="BW64" s="97" t="s">
        <v>109</v>
      </c>
      <c r="BX64" s="97" t="s">
        <v>5</v>
      </c>
      <c r="CL64" s="97" t="s">
        <v>19</v>
      </c>
      <c r="CM64" s="97" t="s">
        <v>81</v>
      </c>
    </row>
    <row r="65" spans="2:91" s="7" customFormat="1" ht="24.75" customHeight="1">
      <c r="B65" s="88"/>
      <c r="C65" s="89"/>
      <c r="D65" s="371" t="s">
        <v>110</v>
      </c>
      <c r="E65" s="371"/>
      <c r="F65" s="371"/>
      <c r="G65" s="371"/>
      <c r="H65" s="371"/>
      <c r="I65" s="90"/>
      <c r="J65" s="371" t="s">
        <v>111</v>
      </c>
      <c r="K65" s="371"/>
      <c r="L65" s="371"/>
      <c r="M65" s="371"/>
      <c r="N65" s="371"/>
      <c r="O65" s="371"/>
      <c r="P65" s="371"/>
      <c r="Q65" s="371"/>
      <c r="R65" s="371"/>
      <c r="S65" s="371"/>
      <c r="T65" s="371"/>
      <c r="U65" s="371"/>
      <c r="V65" s="371"/>
      <c r="W65" s="371"/>
      <c r="X65" s="371"/>
      <c r="Y65" s="371"/>
      <c r="Z65" s="371"/>
      <c r="AA65" s="371"/>
      <c r="AB65" s="371"/>
      <c r="AC65" s="371"/>
      <c r="AD65" s="371"/>
      <c r="AE65" s="371"/>
      <c r="AF65" s="371"/>
      <c r="AG65" s="376">
        <f>ROUND(SUM(AG66:AG67),2)</f>
        <v>0</v>
      </c>
      <c r="AH65" s="375"/>
      <c r="AI65" s="375"/>
      <c r="AJ65" s="375"/>
      <c r="AK65" s="375"/>
      <c r="AL65" s="375"/>
      <c r="AM65" s="375"/>
      <c r="AN65" s="374">
        <f t="shared" si="0"/>
        <v>0</v>
      </c>
      <c r="AO65" s="375"/>
      <c r="AP65" s="375"/>
      <c r="AQ65" s="91" t="s">
        <v>108</v>
      </c>
      <c r="AR65" s="92"/>
      <c r="AS65" s="93">
        <f>ROUND(SUM(AS66:AS67),2)</f>
        <v>0</v>
      </c>
      <c r="AT65" s="94">
        <f t="shared" si="1"/>
        <v>0</v>
      </c>
      <c r="AU65" s="95">
        <f>ROUND(SUM(AU66:AU67),5)</f>
        <v>0</v>
      </c>
      <c r="AV65" s="94">
        <f>ROUND(AZ65*L29,2)</f>
        <v>0</v>
      </c>
      <c r="AW65" s="94">
        <f>ROUND(BA65*L30,2)</f>
        <v>0</v>
      </c>
      <c r="AX65" s="94">
        <f>ROUND(BB65*L29,2)</f>
        <v>0</v>
      </c>
      <c r="AY65" s="94">
        <f>ROUND(BC65*L30,2)</f>
        <v>0</v>
      </c>
      <c r="AZ65" s="94">
        <f>ROUND(SUM(AZ66:AZ67),2)</f>
        <v>0</v>
      </c>
      <c r="BA65" s="94">
        <f>ROUND(SUM(BA66:BA67),2)</f>
        <v>0</v>
      </c>
      <c r="BB65" s="94">
        <f>ROUND(SUM(BB66:BB67),2)</f>
        <v>0</v>
      </c>
      <c r="BC65" s="94">
        <f>ROUND(SUM(BC66:BC67),2)</f>
        <v>0</v>
      </c>
      <c r="BD65" s="96">
        <f>ROUND(SUM(BD66:BD67),2)</f>
        <v>0</v>
      </c>
      <c r="BS65" s="97" t="s">
        <v>71</v>
      </c>
      <c r="BT65" s="97" t="s">
        <v>79</v>
      </c>
      <c r="BU65" s="97" t="s">
        <v>73</v>
      </c>
      <c r="BV65" s="97" t="s">
        <v>74</v>
      </c>
      <c r="BW65" s="97" t="s">
        <v>112</v>
      </c>
      <c r="BX65" s="97" t="s">
        <v>5</v>
      </c>
      <c r="CL65" s="97" t="s">
        <v>19</v>
      </c>
      <c r="CM65" s="97" t="s">
        <v>81</v>
      </c>
    </row>
    <row r="66" spans="1:90" s="4" customFormat="1" ht="23.25" customHeight="1">
      <c r="A66" s="98" t="s">
        <v>82</v>
      </c>
      <c r="B66" s="53"/>
      <c r="C66" s="99"/>
      <c r="D66" s="99"/>
      <c r="E66" s="370" t="s">
        <v>76</v>
      </c>
      <c r="F66" s="370"/>
      <c r="G66" s="370"/>
      <c r="H66" s="370"/>
      <c r="I66" s="370"/>
      <c r="J66" s="99"/>
      <c r="K66" s="370" t="s">
        <v>113</v>
      </c>
      <c r="L66" s="370"/>
      <c r="M66" s="370"/>
      <c r="N66" s="370"/>
      <c r="O66" s="370"/>
      <c r="P66" s="370"/>
      <c r="Q66" s="370"/>
      <c r="R66" s="370"/>
      <c r="S66" s="370"/>
      <c r="T66" s="370"/>
      <c r="U66" s="370"/>
      <c r="V66" s="370"/>
      <c r="W66" s="370"/>
      <c r="X66" s="370"/>
      <c r="Y66" s="370"/>
      <c r="Z66" s="370"/>
      <c r="AA66" s="370"/>
      <c r="AB66" s="370"/>
      <c r="AC66" s="370"/>
      <c r="AD66" s="370"/>
      <c r="AE66" s="370"/>
      <c r="AF66" s="370"/>
      <c r="AG66" s="372">
        <f>'01 - PS_02.1 - Strojnětec...'!J32</f>
        <v>0</v>
      </c>
      <c r="AH66" s="373"/>
      <c r="AI66" s="373"/>
      <c r="AJ66" s="373"/>
      <c r="AK66" s="373"/>
      <c r="AL66" s="373"/>
      <c r="AM66" s="373"/>
      <c r="AN66" s="372">
        <f t="shared" si="0"/>
        <v>0</v>
      </c>
      <c r="AO66" s="373"/>
      <c r="AP66" s="373"/>
      <c r="AQ66" s="100" t="s">
        <v>84</v>
      </c>
      <c r="AR66" s="55"/>
      <c r="AS66" s="101">
        <v>0</v>
      </c>
      <c r="AT66" s="102">
        <f t="shared" si="1"/>
        <v>0</v>
      </c>
      <c r="AU66" s="103">
        <f>'01 - PS_02.1 - Strojnětec...'!P89</f>
        <v>0</v>
      </c>
      <c r="AV66" s="102">
        <f>'01 - PS_02.1 - Strojnětec...'!J35</f>
        <v>0</v>
      </c>
      <c r="AW66" s="102">
        <f>'01 - PS_02.1 - Strojnětec...'!J36</f>
        <v>0</v>
      </c>
      <c r="AX66" s="102">
        <f>'01 - PS_02.1 - Strojnětec...'!J37</f>
        <v>0</v>
      </c>
      <c r="AY66" s="102">
        <f>'01 - PS_02.1 - Strojnětec...'!J38</f>
        <v>0</v>
      </c>
      <c r="AZ66" s="102">
        <f>'01 - PS_02.1 - Strojnětec...'!F35</f>
        <v>0</v>
      </c>
      <c r="BA66" s="102">
        <f>'01 - PS_02.1 - Strojnětec...'!F36</f>
        <v>0</v>
      </c>
      <c r="BB66" s="102">
        <f>'01 - PS_02.1 - Strojnětec...'!F37</f>
        <v>0</v>
      </c>
      <c r="BC66" s="102">
        <f>'01 - PS_02.1 - Strojnětec...'!F38</f>
        <v>0</v>
      </c>
      <c r="BD66" s="104">
        <f>'01 - PS_02.1 - Strojnětec...'!F39</f>
        <v>0</v>
      </c>
      <c r="BT66" s="105" t="s">
        <v>81</v>
      </c>
      <c r="BV66" s="105" t="s">
        <v>74</v>
      </c>
      <c r="BW66" s="105" t="s">
        <v>114</v>
      </c>
      <c r="BX66" s="105" t="s">
        <v>112</v>
      </c>
      <c r="CL66" s="105" t="s">
        <v>19</v>
      </c>
    </row>
    <row r="67" spans="1:90" s="4" customFormat="1" ht="23.25" customHeight="1">
      <c r="A67" s="98" t="s">
        <v>82</v>
      </c>
      <c r="B67" s="53"/>
      <c r="C67" s="99"/>
      <c r="D67" s="99"/>
      <c r="E67" s="370" t="s">
        <v>86</v>
      </c>
      <c r="F67" s="370"/>
      <c r="G67" s="370"/>
      <c r="H67" s="370"/>
      <c r="I67" s="370"/>
      <c r="J67" s="99"/>
      <c r="K67" s="370" t="s">
        <v>115</v>
      </c>
      <c r="L67" s="370"/>
      <c r="M67" s="370"/>
      <c r="N67" s="370"/>
      <c r="O67" s="370"/>
      <c r="P67" s="370"/>
      <c r="Q67" s="370"/>
      <c r="R67" s="370"/>
      <c r="S67" s="370"/>
      <c r="T67" s="370"/>
      <c r="U67" s="370"/>
      <c r="V67" s="370"/>
      <c r="W67" s="370"/>
      <c r="X67" s="370"/>
      <c r="Y67" s="370"/>
      <c r="Z67" s="370"/>
      <c r="AA67" s="370"/>
      <c r="AB67" s="370"/>
      <c r="AC67" s="370"/>
      <c r="AD67" s="370"/>
      <c r="AE67" s="370"/>
      <c r="AF67" s="370"/>
      <c r="AG67" s="372">
        <f>'02 - PS_02.2 - Strojnětec...'!J32</f>
        <v>0</v>
      </c>
      <c r="AH67" s="373"/>
      <c r="AI67" s="373"/>
      <c r="AJ67" s="373"/>
      <c r="AK67" s="373"/>
      <c r="AL67" s="373"/>
      <c r="AM67" s="373"/>
      <c r="AN67" s="372">
        <f t="shared" si="0"/>
        <v>0</v>
      </c>
      <c r="AO67" s="373"/>
      <c r="AP67" s="373"/>
      <c r="AQ67" s="100" t="s">
        <v>84</v>
      </c>
      <c r="AR67" s="55"/>
      <c r="AS67" s="101">
        <v>0</v>
      </c>
      <c r="AT67" s="102">
        <f t="shared" si="1"/>
        <v>0</v>
      </c>
      <c r="AU67" s="103">
        <f>'02 - PS_02.2 - Strojnětec...'!P89</f>
        <v>0</v>
      </c>
      <c r="AV67" s="102">
        <f>'02 - PS_02.2 - Strojnětec...'!J35</f>
        <v>0</v>
      </c>
      <c r="AW67" s="102">
        <f>'02 - PS_02.2 - Strojnětec...'!J36</f>
        <v>0</v>
      </c>
      <c r="AX67" s="102">
        <f>'02 - PS_02.2 - Strojnětec...'!J37</f>
        <v>0</v>
      </c>
      <c r="AY67" s="102">
        <f>'02 - PS_02.2 - Strojnětec...'!J38</f>
        <v>0</v>
      </c>
      <c r="AZ67" s="102">
        <f>'02 - PS_02.2 - Strojnětec...'!F35</f>
        <v>0</v>
      </c>
      <c r="BA67" s="102">
        <f>'02 - PS_02.2 - Strojnětec...'!F36</f>
        <v>0</v>
      </c>
      <c r="BB67" s="102">
        <f>'02 - PS_02.2 - Strojnětec...'!F37</f>
        <v>0</v>
      </c>
      <c r="BC67" s="102">
        <f>'02 - PS_02.2 - Strojnětec...'!F38</f>
        <v>0</v>
      </c>
      <c r="BD67" s="104">
        <f>'02 - PS_02.2 - Strojnětec...'!F39</f>
        <v>0</v>
      </c>
      <c r="BT67" s="105" t="s">
        <v>81</v>
      </c>
      <c r="BV67" s="105" t="s">
        <v>74</v>
      </c>
      <c r="BW67" s="105" t="s">
        <v>116</v>
      </c>
      <c r="BX67" s="105" t="s">
        <v>112</v>
      </c>
      <c r="CL67" s="105" t="s">
        <v>19</v>
      </c>
    </row>
    <row r="68" spans="2:91" s="7" customFormat="1" ht="16.5" customHeight="1">
      <c r="B68" s="88"/>
      <c r="C68" s="89"/>
      <c r="D68" s="371" t="s">
        <v>117</v>
      </c>
      <c r="E68" s="371"/>
      <c r="F68" s="371"/>
      <c r="G68" s="371"/>
      <c r="H68" s="371"/>
      <c r="I68" s="90"/>
      <c r="J68" s="371" t="s">
        <v>118</v>
      </c>
      <c r="K68" s="371"/>
      <c r="L68" s="371"/>
      <c r="M68" s="371"/>
      <c r="N68" s="371"/>
      <c r="O68" s="371"/>
      <c r="P68" s="371"/>
      <c r="Q68" s="371"/>
      <c r="R68" s="371"/>
      <c r="S68" s="371"/>
      <c r="T68" s="371"/>
      <c r="U68" s="371"/>
      <c r="V68" s="371"/>
      <c r="W68" s="371"/>
      <c r="X68" s="371"/>
      <c r="Y68" s="371"/>
      <c r="Z68" s="371"/>
      <c r="AA68" s="371"/>
      <c r="AB68" s="371"/>
      <c r="AC68" s="371"/>
      <c r="AD68" s="371"/>
      <c r="AE68" s="371"/>
      <c r="AF68" s="371"/>
      <c r="AG68" s="376">
        <f>ROUND(SUM(AG69:AG75),2)</f>
        <v>0</v>
      </c>
      <c r="AH68" s="375"/>
      <c r="AI68" s="375"/>
      <c r="AJ68" s="375"/>
      <c r="AK68" s="375"/>
      <c r="AL68" s="375"/>
      <c r="AM68" s="375"/>
      <c r="AN68" s="374">
        <f t="shared" si="0"/>
        <v>0</v>
      </c>
      <c r="AO68" s="375"/>
      <c r="AP68" s="375"/>
      <c r="AQ68" s="91" t="s">
        <v>108</v>
      </c>
      <c r="AR68" s="92"/>
      <c r="AS68" s="93">
        <f>ROUND(SUM(AS69:AS75),2)</f>
        <v>0</v>
      </c>
      <c r="AT68" s="94">
        <f t="shared" si="1"/>
        <v>0</v>
      </c>
      <c r="AU68" s="95">
        <f>ROUND(SUM(AU69:AU75),5)</f>
        <v>0</v>
      </c>
      <c r="AV68" s="94">
        <f>ROUND(AZ68*L29,2)</f>
        <v>0</v>
      </c>
      <c r="AW68" s="94">
        <f>ROUND(BA68*L30,2)</f>
        <v>0</v>
      </c>
      <c r="AX68" s="94">
        <f>ROUND(BB68*L29,2)</f>
        <v>0</v>
      </c>
      <c r="AY68" s="94">
        <f>ROUND(BC68*L30,2)</f>
        <v>0</v>
      </c>
      <c r="AZ68" s="94">
        <f>ROUND(SUM(AZ69:AZ75),2)</f>
        <v>0</v>
      </c>
      <c r="BA68" s="94">
        <f>ROUND(SUM(BA69:BA75),2)</f>
        <v>0</v>
      </c>
      <c r="BB68" s="94">
        <f>ROUND(SUM(BB69:BB75),2)</f>
        <v>0</v>
      </c>
      <c r="BC68" s="94">
        <f>ROUND(SUM(BC69:BC75),2)</f>
        <v>0</v>
      </c>
      <c r="BD68" s="96">
        <f>ROUND(SUM(BD69:BD75),2)</f>
        <v>0</v>
      </c>
      <c r="BS68" s="97" t="s">
        <v>71</v>
      </c>
      <c r="BT68" s="97" t="s">
        <v>79</v>
      </c>
      <c r="BU68" s="97" t="s">
        <v>73</v>
      </c>
      <c r="BV68" s="97" t="s">
        <v>74</v>
      </c>
      <c r="BW68" s="97" t="s">
        <v>119</v>
      </c>
      <c r="BX68" s="97" t="s">
        <v>5</v>
      </c>
      <c r="CL68" s="97" t="s">
        <v>19</v>
      </c>
      <c r="CM68" s="97" t="s">
        <v>81</v>
      </c>
    </row>
    <row r="69" spans="1:90" s="4" customFormat="1" ht="16.5" customHeight="1">
      <c r="A69" s="98" t="s">
        <v>82</v>
      </c>
      <c r="B69" s="53"/>
      <c r="C69" s="99"/>
      <c r="D69" s="99"/>
      <c r="E69" s="370" t="s">
        <v>76</v>
      </c>
      <c r="F69" s="370"/>
      <c r="G69" s="370"/>
      <c r="H69" s="370"/>
      <c r="I69" s="370"/>
      <c r="J69" s="99"/>
      <c r="K69" s="370" t="s">
        <v>120</v>
      </c>
      <c r="L69" s="370"/>
      <c r="M69" s="370"/>
      <c r="N69" s="370"/>
      <c r="O69" s="370"/>
      <c r="P69" s="370"/>
      <c r="Q69" s="370"/>
      <c r="R69" s="370"/>
      <c r="S69" s="370"/>
      <c r="T69" s="370"/>
      <c r="U69" s="370"/>
      <c r="V69" s="370"/>
      <c r="W69" s="370"/>
      <c r="X69" s="370"/>
      <c r="Y69" s="370"/>
      <c r="Z69" s="370"/>
      <c r="AA69" s="370"/>
      <c r="AB69" s="370"/>
      <c r="AC69" s="370"/>
      <c r="AD69" s="370"/>
      <c r="AE69" s="370"/>
      <c r="AF69" s="370"/>
      <c r="AG69" s="372">
        <f>'01 - DPS_04.1 - Motorická...'!J32</f>
        <v>0</v>
      </c>
      <c r="AH69" s="373"/>
      <c r="AI69" s="373"/>
      <c r="AJ69" s="373"/>
      <c r="AK69" s="373"/>
      <c r="AL69" s="373"/>
      <c r="AM69" s="373"/>
      <c r="AN69" s="372">
        <f t="shared" si="0"/>
        <v>0</v>
      </c>
      <c r="AO69" s="373"/>
      <c r="AP69" s="373"/>
      <c r="AQ69" s="100" t="s">
        <v>84</v>
      </c>
      <c r="AR69" s="55"/>
      <c r="AS69" s="101">
        <v>0</v>
      </c>
      <c r="AT69" s="102">
        <f t="shared" si="1"/>
        <v>0</v>
      </c>
      <c r="AU69" s="103">
        <f>'01 - DPS_04.1 - Motorická...'!P85</f>
        <v>0</v>
      </c>
      <c r="AV69" s="102">
        <f>'01 - DPS_04.1 - Motorická...'!J35</f>
        <v>0</v>
      </c>
      <c r="AW69" s="102">
        <f>'01 - DPS_04.1 - Motorická...'!J36</f>
        <v>0</v>
      </c>
      <c r="AX69" s="102">
        <f>'01 - DPS_04.1 - Motorická...'!J37</f>
        <v>0</v>
      </c>
      <c r="AY69" s="102">
        <f>'01 - DPS_04.1 - Motorická...'!J38</f>
        <v>0</v>
      </c>
      <c r="AZ69" s="102">
        <f>'01 - DPS_04.1 - Motorická...'!F35</f>
        <v>0</v>
      </c>
      <c r="BA69" s="102">
        <f>'01 - DPS_04.1 - Motorická...'!F36</f>
        <v>0</v>
      </c>
      <c r="BB69" s="102">
        <f>'01 - DPS_04.1 - Motorická...'!F37</f>
        <v>0</v>
      </c>
      <c r="BC69" s="102">
        <f>'01 - DPS_04.1 - Motorická...'!F38</f>
        <v>0</v>
      </c>
      <c r="BD69" s="104">
        <f>'01 - DPS_04.1 - Motorická...'!F39</f>
        <v>0</v>
      </c>
      <c r="BT69" s="105" t="s">
        <v>81</v>
      </c>
      <c r="BV69" s="105" t="s">
        <v>74</v>
      </c>
      <c r="BW69" s="105" t="s">
        <v>121</v>
      </c>
      <c r="BX69" s="105" t="s">
        <v>119</v>
      </c>
      <c r="CL69" s="105" t="s">
        <v>19</v>
      </c>
    </row>
    <row r="70" spans="1:90" s="4" customFormat="1" ht="16.5" customHeight="1">
      <c r="A70" s="98" t="s">
        <v>82</v>
      </c>
      <c r="B70" s="53"/>
      <c r="C70" s="99"/>
      <c r="D70" s="99"/>
      <c r="E70" s="370" t="s">
        <v>86</v>
      </c>
      <c r="F70" s="370"/>
      <c r="G70" s="370"/>
      <c r="H70" s="370"/>
      <c r="I70" s="370"/>
      <c r="J70" s="99"/>
      <c r="K70" s="370" t="s">
        <v>122</v>
      </c>
      <c r="L70" s="370"/>
      <c r="M70" s="370"/>
      <c r="N70" s="370"/>
      <c r="O70" s="370"/>
      <c r="P70" s="370"/>
      <c r="Q70" s="370"/>
      <c r="R70" s="370"/>
      <c r="S70" s="370"/>
      <c r="T70" s="370"/>
      <c r="U70" s="370"/>
      <c r="V70" s="370"/>
      <c r="W70" s="370"/>
      <c r="X70" s="370"/>
      <c r="Y70" s="370"/>
      <c r="Z70" s="370"/>
      <c r="AA70" s="370"/>
      <c r="AB70" s="370"/>
      <c r="AC70" s="370"/>
      <c r="AD70" s="370"/>
      <c r="AE70" s="370"/>
      <c r="AF70" s="370"/>
      <c r="AG70" s="372">
        <f>'02 - DPS_04.2 - Stavební ...'!J32</f>
        <v>0</v>
      </c>
      <c r="AH70" s="373"/>
      <c r="AI70" s="373"/>
      <c r="AJ70" s="373"/>
      <c r="AK70" s="373"/>
      <c r="AL70" s="373"/>
      <c r="AM70" s="373"/>
      <c r="AN70" s="372">
        <f t="shared" si="0"/>
        <v>0</v>
      </c>
      <c r="AO70" s="373"/>
      <c r="AP70" s="373"/>
      <c r="AQ70" s="100" t="s">
        <v>84</v>
      </c>
      <c r="AR70" s="55"/>
      <c r="AS70" s="101">
        <v>0</v>
      </c>
      <c r="AT70" s="102">
        <f t="shared" si="1"/>
        <v>0</v>
      </c>
      <c r="AU70" s="103">
        <f>'02 - DPS_04.2 - Stavební ...'!P85</f>
        <v>0</v>
      </c>
      <c r="AV70" s="102">
        <f>'02 - DPS_04.2 - Stavební ...'!J35</f>
        <v>0</v>
      </c>
      <c r="AW70" s="102">
        <f>'02 - DPS_04.2 - Stavební ...'!J36</f>
        <v>0</v>
      </c>
      <c r="AX70" s="102">
        <f>'02 - DPS_04.2 - Stavební ...'!J37</f>
        <v>0</v>
      </c>
      <c r="AY70" s="102">
        <f>'02 - DPS_04.2 - Stavební ...'!J38</f>
        <v>0</v>
      </c>
      <c r="AZ70" s="102">
        <f>'02 - DPS_04.2 - Stavební ...'!F35</f>
        <v>0</v>
      </c>
      <c r="BA70" s="102">
        <f>'02 - DPS_04.2 - Stavební ...'!F36</f>
        <v>0</v>
      </c>
      <c r="BB70" s="102">
        <f>'02 - DPS_04.2 - Stavební ...'!F37</f>
        <v>0</v>
      </c>
      <c r="BC70" s="102">
        <f>'02 - DPS_04.2 - Stavební ...'!F38</f>
        <v>0</v>
      </c>
      <c r="BD70" s="104">
        <f>'02 - DPS_04.2 - Stavební ...'!F39</f>
        <v>0</v>
      </c>
      <c r="BT70" s="105" t="s">
        <v>81</v>
      </c>
      <c r="BV70" s="105" t="s">
        <v>74</v>
      </c>
      <c r="BW70" s="105" t="s">
        <v>123</v>
      </c>
      <c r="BX70" s="105" t="s">
        <v>119</v>
      </c>
      <c r="CL70" s="105" t="s">
        <v>19</v>
      </c>
    </row>
    <row r="71" spans="1:90" s="4" customFormat="1" ht="16.5" customHeight="1">
      <c r="A71" s="98" t="s">
        <v>82</v>
      </c>
      <c r="B71" s="53"/>
      <c r="C71" s="99"/>
      <c r="D71" s="99"/>
      <c r="E71" s="370" t="s">
        <v>91</v>
      </c>
      <c r="F71" s="370"/>
      <c r="G71" s="370"/>
      <c r="H71" s="370"/>
      <c r="I71" s="370"/>
      <c r="J71" s="99"/>
      <c r="K71" s="370" t="s">
        <v>124</v>
      </c>
      <c r="L71" s="370"/>
      <c r="M71" s="370"/>
      <c r="N71" s="370"/>
      <c r="O71" s="370"/>
      <c r="P71" s="370"/>
      <c r="Q71" s="370"/>
      <c r="R71" s="370"/>
      <c r="S71" s="370"/>
      <c r="T71" s="370"/>
      <c r="U71" s="370"/>
      <c r="V71" s="370"/>
      <c r="W71" s="370"/>
      <c r="X71" s="370"/>
      <c r="Y71" s="370"/>
      <c r="Z71" s="370"/>
      <c r="AA71" s="370"/>
      <c r="AB71" s="370"/>
      <c r="AC71" s="370"/>
      <c r="AD71" s="370"/>
      <c r="AE71" s="370"/>
      <c r="AF71" s="370"/>
      <c r="AG71" s="372">
        <f>'03 - DPS_04.3 - Měření a ...'!J32</f>
        <v>0</v>
      </c>
      <c r="AH71" s="373"/>
      <c r="AI71" s="373"/>
      <c r="AJ71" s="373"/>
      <c r="AK71" s="373"/>
      <c r="AL71" s="373"/>
      <c r="AM71" s="373"/>
      <c r="AN71" s="372">
        <f t="shared" si="0"/>
        <v>0</v>
      </c>
      <c r="AO71" s="373"/>
      <c r="AP71" s="373"/>
      <c r="AQ71" s="100" t="s">
        <v>84</v>
      </c>
      <c r="AR71" s="55"/>
      <c r="AS71" s="101">
        <v>0</v>
      </c>
      <c r="AT71" s="102">
        <f t="shared" si="1"/>
        <v>0</v>
      </c>
      <c r="AU71" s="103">
        <f>'03 - DPS_04.3 - Měření a ...'!P85</f>
        <v>0</v>
      </c>
      <c r="AV71" s="102">
        <f>'03 - DPS_04.3 - Měření a ...'!J35</f>
        <v>0</v>
      </c>
      <c r="AW71" s="102">
        <f>'03 - DPS_04.3 - Měření a ...'!J36</f>
        <v>0</v>
      </c>
      <c r="AX71" s="102">
        <f>'03 - DPS_04.3 - Měření a ...'!J37</f>
        <v>0</v>
      </c>
      <c r="AY71" s="102">
        <f>'03 - DPS_04.3 - Měření a ...'!J38</f>
        <v>0</v>
      </c>
      <c r="AZ71" s="102">
        <f>'03 - DPS_04.3 - Měření a ...'!F35</f>
        <v>0</v>
      </c>
      <c r="BA71" s="102">
        <f>'03 - DPS_04.3 - Měření a ...'!F36</f>
        <v>0</v>
      </c>
      <c r="BB71" s="102">
        <f>'03 - DPS_04.3 - Měření a ...'!F37</f>
        <v>0</v>
      </c>
      <c r="BC71" s="102">
        <f>'03 - DPS_04.3 - Měření a ...'!F38</f>
        <v>0</v>
      </c>
      <c r="BD71" s="104">
        <f>'03 - DPS_04.3 - Měření a ...'!F39</f>
        <v>0</v>
      </c>
      <c r="BT71" s="105" t="s">
        <v>81</v>
      </c>
      <c r="BV71" s="105" t="s">
        <v>74</v>
      </c>
      <c r="BW71" s="105" t="s">
        <v>125</v>
      </c>
      <c r="BX71" s="105" t="s">
        <v>119</v>
      </c>
      <c r="CL71" s="105" t="s">
        <v>19</v>
      </c>
    </row>
    <row r="72" spans="1:90" s="4" customFormat="1" ht="16.5" customHeight="1">
      <c r="A72" s="98" t="s">
        <v>82</v>
      </c>
      <c r="B72" s="53"/>
      <c r="C72" s="99"/>
      <c r="D72" s="99"/>
      <c r="E72" s="370" t="s">
        <v>94</v>
      </c>
      <c r="F72" s="370"/>
      <c r="G72" s="370"/>
      <c r="H72" s="370"/>
      <c r="I72" s="370"/>
      <c r="J72" s="99"/>
      <c r="K72" s="370" t="s">
        <v>126</v>
      </c>
      <c r="L72" s="370"/>
      <c r="M72" s="370"/>
      <c r="N72" s="370"/>
      <c r="O72" s="370"/>
      <c r="P72" s="370"/>
      <c r="Q72" s="370"/>
      <c r="R72" s="370"/>
      <c r="S72" s="370"/>
      <c r="T72" s="370"/>
      <c r="U72" s="370"/>
      <c r="V72" s="370"/>
      <c r="W72" s="370"/>
      <c r="X72" s="370"/>
      <c r="Y72" s="370"/>
      <c r="Z72" s="370"/>
      <c r="AA72" s="370"/>
      <c r="AB72" s="370"/>
      <c r="AC72" s="370"/>
      <c r="AD72" s="370"/>
      <c r="AE72" s="370"/>
      <c r="AF72" s="370"/>
      <c r="AG72" s="372">
        <f>'04 - DPS_04.4 - ASŘTP ( D...'!J32</f>
        <v>0</v>
      </c>
      <c r="AH72" s="373"/>
      <c r="AI72" s="373"/>
      <c r="AJ72" s="373"/>
      <c r="AK72" s="373"/>
      <c r="AL72" s="373"/>
      <c r="AM72" s="373"/>
      <c r="AN72" s="372">
        <f t="shared" si="0"/>
        <v>0</v>
      </c>
      <c r="AO72" s="373"/>
      <c r="AP72" s="373"/>
      <c r="AQ72" s="100" t="s">
        <v>84</v>
      </c>
      <c r="AR72" s="55"/>
      <c r="AS72" s="101">
        <v>0</v>
      </c>
      <c r="AT72" s="102">
        <f t="shared" si="1"/>
        <v>0</v>
      </c>
      <c r="AU72" s="103">
        <f>'04 - DPS_04.4 - ASŘTP ( D...'!P85</f>
        <v>0</v>
      </c>
      <c r="AV72" s="102">
        <f>'04 - DPS_04.4 - ASŘTP ( D...'!J35</f>
        <v>0</v>
      </c>
      <c r="AW72" s="102">
        <f>'04 - DPS_04.4 - ASŘTP ( D...'!J36</f>
        <v>0</v>
      </c>
      <c r="AX72" s="102">
        <f>'04 - DPS_04.4 - ASŘTP ( D...'!J37</f>
        <v>0</v>
      </c>
      <c r="AY72" s="102">
        <f>'04 - DPS_04.4 - ASŘTP ( D...'!J38</f>
        <v>0</v>
      </c>
      <c r="AZ72" s="102">
        <f>'04 - DPS_04.4 - ASŘTP ( D...'!F35</f>
        <v>0</v>
      </c>
      <c r="BA72" s="102">
        <f>'04 - DPS_04.4 - ASŘTP ( D...'!F36</f>
        <v>0</v>
      </c>
      <c r="BB72" s="102">
        <f>'04 - DPS_04.4 - ASŘTP ( D...'!F37</f>
        <v>0</v>
      </c>
      <c r="BC72" s="102">
        <f>'04 - DPS_04.4 - ASŘTP ( D...'!F38</f>
        <v>0</v>
      </c>
      <c r="BD72" s="104">
        <f>'04 - DPS_04.4 - ASŘTP ( D...'!F39</f>
        <v>0</v>
      </c>
      <c r="BT72" s="105" t="s">
        <v>81</v>
      </c>
      <c r="BV72" s="105" t="s">
        <v>74</v>
      </c>
      <c r="BW72" s="105" t="s">
        <v>127</v>
      </c>
      <c r="BX72" s="105" t="s">
        <v>119</v>
      </c>
      <c r="CL72" s="105" t="s">
        <v>19</v>
      </c>
    </row>
    <row r="73" spans="1:90" s="4" customFormat="1" ht="16.5" customHeight="1">
      <c r="A73" s="98" t="s">
        <v>82</v>
      </c>
      <c r="B73" s="53"/>
      <c r="C73" s="99"/>
      <c r="D73" s="99"/>
      <c r="E73" s="370" t="s">
        <v>97</v>
      </c>
      <c r="F73" s="370"/>
      <c r="G73" s="370"/>
      <c r="H73" s="370"/>
      <c r="I73" s="370"/>
      <c r="J73" s="99"/>
      <c r="K73" s="370" t="s">
        <v>128</v>
      </c>
      <c r="L73" s="370"/>
      <c r="M73" s="370"/>
      <c r="N73" s="370"/>
      <c r="O73" s="370"/>
      <c r="P73" s="370"/>
      <c r="Q73" s="370"/>
      <c r="R73" s="370"/>
      <c r="S73" s="370"/>
      <c r="T73" s="370"/>
      <c r="U73" s="370"/>
      <c r="V73" s="370"/>
      <c r="W73" s="370"/>
      <c r="X73" s="370"/>
      <c r="Y73" s="370"/>
      <c r="Z73" s="370"/>
      <c r="AA73" s="370"/>
      <c r="AB73" s="370"/>
      <c r="AC73" s="370"/>
      <c r="AD73" s="370"/>
      <c r="AE73" s="370"/>
      <c r="AF73" s="370"/>
      <c r="AG73" s="372">
        <f>'05 - DPS_04.5 - ASŘTP ( D...'!J32</f>
        <v>0</v>
      </c>
      <c r="AH73" s="373"/>
      <c r="AI73" s="373"/>
      <c r="AJ73" s="373"/>
      <c r="AK73" s="373"/>
      <c r="AL73" s="373"/>
      <c r="AM73" s="373"/>
      <c r="AN73" s="372">
        <f t="shared" si="0"/>
        <v>0</v>
      </c>
      <c r="AO73" s="373"/>
      <c r="AP73" s="373"/>
      <c r="AQ73" s="100" t="s">
        <v>84</v>
      </c>
      <c r="AR73" s="55"/>
      <c r="AS73" s="101">
        <v>0</v>
      </c>
      <c r="AT73" s="102">
        <f t="shared" si="1"/>
        <v>0</v>
      </c>
      <c r="AU73" s="103">
        <f>'05 - DPS_04.5 - ASŘTP ( D...'!P86</f>
        <v>0</v>
      </c>
      <c r="AV73" s="102">
        <f>'05 - DPS_04.5 - ASŘTP ( D...'!J35</f>
        <v>0</v>
      </c>
      <c r="AW73" s="102">
        <f>'05 - DPS_04.5 - ASŘTP ( D...'!J36</f>
        <v>0</v>
      </c>
      <c r="AX73" s="102">
        <f>'05 - DPS_04.5 - ASŘTP ( D...'!J37</f>
        <v>0</v>
      </c>
      <c r="AY73" s="102">
        <f>'05 - DPS_04.5 - ASŘTP ( D...'!J38</f>
        <v>0</v>
      </c>
      <c r="AZ73" s="102">
        <f>'05 - DPS_04.5 - ASŘTP ( D...'!F35</f>
        <v>0</v>
      </c>
      <c r="BA73" s="102">
        <f>'05 - DPS_04.5 - ASŘTP ( D...'!F36</f>
        <v>0</v>
      </c>
      <c r="BB73" s="102">
        <f>'05 - DPS_04.5 - ASŘTP ( D...'!F37</f>
        <v>0</v>
      </c>
      <c r="BC73" s="102">
        <f>'05 - DPS_04.5 - ASŘTP ( D...'!F38</f>
        <v>0</v>
      </c>
      <c r="BD73" s="104">
        <f>'05 - DPS_04.5 - ASŘTP ( D...'!F39</f>
        <v>0</v>
      </c>
      <c r="BT73" s="105" t="s">
        <v>81</v>
      </c>
      <c r="BV73" s="105" t="s">
        <v>74</v>
      </c>
      <c r="BW73" s="105" t="s">
        <v>129</v>
      </c>
      <c r="BX73" s="105" t="s">
        <v>119</v>
      </c>
      <c r="CL73" s="105" t="s">
        <v>19</v>
      </c>
    </row>
    <row r="74" spans="1:90" s="4" customFormat="1" ht="16.5" customHeight="1">
      <c r="A74" s="98" t="s">
        <v>82</v>
      </c>
      <c r="B74" s="53"/>
      <c r="C74" s="99"/>
      <c r="D74" s="99"/>
      <c r="E74" s="370" t="s">
        <v>100</v>
      </c>
      <c r="F74" s="370"/>
      <c r="G74" s="370"/>
      <c r="H74" s="370"/>
      <c r="I74" s="370"/>
      <c r="J74" s="99"/>
      <c r="K74" s="370" t="s">
        <v>130</v>
      </c>
      <c r="L74" s="370"/>
      <c r="M74" s="370"/>
      <c r="N74" s="370"/>
      <c r="O74" s="370"/>
      <c r="P74" s="370"/>
      <c r="Q74" s="370"/>
      <c r="R74" s="370"/>
      <c r="S74" s="370"/>
      <c r="T74" s="370"/>
      <c r="U74" s="370"/>
      <c r="V74" s="370"/>
      <c r="W74" s="370"/>
      <c r="X74" s="370"/>
      <c r="Y74" s="370"/>
      <c r="Z74" s="370"/>
      <c r="AA74" s="370"/>
      <c r="AB74" s="370"/>
      <c r="AC74" s="370"/>
      <c r="AD74" s="370"/>
      <c r="AE74" s="370"/>
      <c r="AF74" s="370"/>
      <c r="AG74" s="372">
        <f>'06 - DPS_04.6 - Přenosové...'!J32</f>
        <v>0</v>
      </c>
      <c r="AH74" s="373"/>
      <c r="AI74" s="373"/>
      <c r="AJ74" s="373"/>
      <c r="AK74" s="373"/>
      <c r="AL74" s="373"/>
      <c r="AM74" s="373"/>
      <c r="AN74" s="372">
        <f t="shared" si="0"/>
        <v>0</v>
      </c>
      <c r="AO74" s="373"/>
      <c r="AP74" s="373"/>
      <c r="AQ74" s="100" t="s">
        <v>84</v>
      </c>
      <c r="AR74" s="55"/>
      <c r="AS74" s="101">
        <v>0</v>
      </c>
      <c r="AT74" s="102">
        <f t="shared" si="1"/>
        <v>0</v>
      </c>
      <c r="AU74" s="103">
        <f>'06 - DPS_04.6 - Přenosové...'!P86</f>
        <v>0</v>
      </c>
      <c r="AV74" s="102">
        <f>'06 - DPS_04.6 - Přenosové...'!J35</f>
        <v>0</v>
      </c>
      <c r="AW74" s="102">
        <f>'06 - DPS_04.6 - Přenosové...'!J36</f>
        <v>0</v>
      </c>
      <c r="AX74" s="102">
        <f>'06 - DPS_04.6 - Přenosové...'!J37</f>
        <v>0</v>
      </c>
      <c r="AY74" s="102">
        <f>'06 - DPS_04.6 - Přenosové...'!J38</f>
        <v>0</v>
      </c>
      <c r="AZ74" s="102">
        <f>'06 - DPS_04.6 - Přenosové...'!F35</f>
        <v>0</v>
      </c>
      <c r="BA74" s="102">
        <f>'06 - DPS_04.6 - Přenosové...'!F36</f>
        <v>0</v>
      </c>
      <c r="BB74" s="102">
        <f>'06 - DPS_04.6 - Přenosové...'!F37</f>
        <v>0</v>
      </c>
      <c r="BC74" s="102">
        <f>'06 - DPS_04.6 - Přenosové...'!F38</f>
        <v>0</v>
      </c>
      <c r="BD74" s="104">
        <f>'06 - DPS_04.6 - Přenosové...'!F39</f>
        <v>0</v>
      </c>
      <c r="BT74" s="105" t="s">
        <v>81</v>
      </c>
      <c r="BV74" s="105" t="s">
        <v>74</v>
      </c>
      <c r="BW74" s="105" t="s">
        <v>131</v>
      </c>
      <c r="BX74" s="105" t="s">
        <v>119</v>
      </c>
      <c r="CL74" s="105" t="s">
        <v>19</v>
      </c>
    </row>
    <row r="75" spans="1:90" s="4" customFormat="1" ht="16.5" customHeight="1">
      <c r="A75" s="98" t="s">
        <v>82</v>
      </c>
      <c r="B75" s="53"/>
      <c r="C75" s="99"/>
      <c r="D75" s="99"/>
      <c r="E75" s="370" t="s">
        <v>103</v>
      </c>
      <c r="F75" s="370"/>
      <c r="G75" s="370"/>
      <c r="H75" s="370"/>
      <c r="I75" s="370"/>
      <c r="J75" s="99"/>
      <c r="K75" s="370" t="s">
        <v>132</v>
      </c>
      <c r="L75" s="370"/>
      <c r="M75" s="370"/>
      <c r="N75" s="370"/>
      <c r="O75" s="370"/>
      <c r="P75" s="370"/>
      <c r="Q75" s="370"/>
      <c r="R75" s="370"/>
      <c r="S75" s="370"/>
      <c r="T75" s="370"/>
      <c r="U75" s="370"/>
      <c r="V75" s="370"/>
      <c r="W75" s="370"/>
      <c r="X75" s="370"/>
      <c r="Y75" s="370"/>
      <c r="Z75" s="370"/>
      <c r="AA75" s="370"/>
      <c r="AB75" s="370"/>
      <c r="AC75" s="370"/>
      <c r="AD75" s="370"/>
      <c r="AE75" s="370"/>
      <c r="AF75" s="370"/>
      <c r="AG75" s="372">
        <f>'07 - DPS_04.7 - Jímací so...'!J32</f>
        <v>0</v>
      </c>
      <c r="AH75" s="373"/>
      <c r="AI75" s="373"/>
      <c r="AJ75" s="373"/>
      <c r="AK75" s="373"/>
      <c r="AL75" s="373"/>
      <c r="AM75" s="373"/>
      <c r="AN75" s="372">
        <f t="shared" si="0"/>
        <v>0</v>
      </c>
      <c r="AO75" s="373"/>
      <c r="AP75" s="373"/>
      <c r="AQ75" s="100" t="s">
        <v>84</v>
      </c>
      <c r="AR75" s="55"/>
      <c r="AS75" s="101">
        <v>0</v>
      </c>
      <c r="AT75" s="102">
        <f t="shared" si="1"/>
        <v>0</v>
      </c>
      <c r="AU75" s="103">
        <f>'07 - DPS_04.7 - Jímací so...'!P85</f>
        <v>0</v>
      </c>
      <c r="AV75" s="102">
        <f>'07 - DPS_04.7 - Jímací so...'!J35</f>
        <v>0</v>
      </c>
      <c r="AW75" s="102">
        <f>'07 - DPS_04.7 - Jímací so...'!J36</f>
        <v>0</v>
      </c>
      <c r="AX75" s="102">
        <f>'07 - DPS_04.7 - Jímací so...'!J37</f>
        <v>0</v>
      </c>
      <c r="AY75" s="102">
        <f>'07 - DPS_04.7 - Jímací so...'!J38</f>
        <v>0</v>
      </c>
      <c r="AZ75" s="102">
        <f>'07 - DPS_04.7 - Jímací so...'!F35</f>
        <v>0</v>
      </c>
      <c r="BA75" s="102">
        <f>'07 - DPS_04.7 - Jímací so...'!F36</f>
        <v>0</v>
      </c>
      <c r="BB75" s="102">
        <f>'07 - DPS_04.7 - Jímací so...'!F37</f>
        <v>0</v>
      </c>
      <c r="BC75" s="102">
        <f>'07 - DPS_04.7 - Jímací so...'!F38</f>
        <v>0</v>
      </c>
      <c r="BD75" s="104">
        <f>'07 - DPS_04.7 - Jímací so...'!F39</f>
        <v>0</v>
      </c>
      <c r="BT75" s="105" t="s">
        <v>81</v>
      </c>
      <c r="BV75" s="105" t="s">
        <v>74</v>
      </c>
      <c r="BW75" s="105" t="s">
        <v>133</v>
      </c>
      <c r="BX75" s="105" t="s">
        <v>119</v>
      </c>
      <c r="CL75" s="105" t="s">
        <v>19</v>
      </c>
    </row>
    <row r="76" spans="1:91" s="7" customFormat="1" ht="16.5" customHeight="1">
      <c r="A76" s="98" t="s">
        <v>82</v>
      </c>
      <c r="B76" s="88"/>
      <c r="C76" s="89"/>
      <c r="D76" s="371" t="s">
        <v>134</v>
      </c>
      <c r="E76" s="371"/>
      <c r="F76" s="371"/>
      <c r="G76" s="371"/>
      <c r="H76" s="371"/>
      <c r="I76" s="90"/>
      <c r="J76" s="371" t="s">
        <v>135</v>
      </c>
      <c r="K76" s="371"/>
      <c r="L76" s="371"/>
      <c r="M76" s="371"/>
      <c r="N76" s="371"/>
      <c r="O76" s="371"/>
      <c r="P76" s="371"/>
      <c r="Q76" s="371"/>
      <c r="R76" s="371"/>
      <c r="S76" s="371"/>
      <c r="T76" s="371"/>
      <c r="U76" s="371"/>
      <c r="V76" s="371"/>
      <c r="W76" s="371"/>
      <c r="X76" s="371"/>
      <c r="Y76" s="371"/>
      <c r="Z76" s="371"/>
      <c r="AA76" s="371"/>
      <c r="AB76" s="371"/>
      <c r="AC76" s="371"/>
      <c r="AD76" s="371"/>
      <c r="AE76" s="371"/>
      <c r="AF76" s="371"/>
      <c r="AG76" s="374">
        <f>'12 - VRN'!J30</f>
        <v>0</v>
      </c>
      <c r="AH76" s="375"/>
      <c r="AI76" s="375"/>
      <c r="AJ76" s="375"/>
      <c r="AK76" s="375"/>
      <c r="AL76" s="375"/>
      <c r="AM76" s="375"/>
      <c r="AN76" s="374">
        <f t="shared" si="0"/>
        <v>0</v>
      </c>
      <c r="AO76" s="375"/>
      <c r="AP76" s="375"/>
      <c r="AQ76" s="91" t="s">
        <v>136</v>
      </c>
      <c r="AR76" s="92"/>
      <c r="AS76" s="106">
        <v>0</v>
      </c>
      <c r="AT76" s="107">
        <f t="shared" si="1"/>
        <v>0</v>
      </c>
      <c r="AU76" s="108">
        <f>'12 - VRN'!P80</f>
        <v>0</v>
      </c>
      <c r="AV76" s="107">
        <f>'12 - VRN'!J33</f>
        <v>0</v>
      </c>
      <c r="AW76" s="107">
        <f>'12 - VRN'!J34</f>
        <v>0</v>
      </c>
      <c r="AX76" s="107">
        <f>'12 - VRN'!J35</f>
        <v>0</v>
      </c>
      <c r="AY76" s="107">
        <f>'12 - VRN'!J36</f>
        <v>0</v>
      </c>
      <c r="AZ76" s="107">
        <f>'12 - VRN'!F33</f>
        <v>0</v>
      </c>
      <c r="BA76" s="107">
        <f>'12 - VRN'!F34</f>
        <v>0</v>
      </c>
      <c r="BB76" s="107">
        <f>'12 - VRN'!F35</f>
        <v>0</v>
      </c>
      <c r="BC76" s="107">
        <f>'12 - VRN'!F36</f>
        <v>0</v>
      </c>
      <c r="BD76" s="109">
        <f>'12 - VRN'!F37</f>
        <v>0</v>
      </c>
      <c r="BT76" s="97" t="s">
        <v>79</v>
      </c>
      <c r="BV76" s="97" t="s">
        <v>74</v>
      </c>
      <c r="BW76" s="97" t="s">
        <v>137</v>
      </c>
      <c r="BX76" s="97" t="s">
        <v>5</v>
      </c>
      <c r="CL76" s="97" t="s">
        <v>19</v>
      </c>
      <c r="CM76" s="97" t="s">
        <v>81</v>
      </c>
    </row>
    <row r="77" spans="1:57" s="2" customFormat="1" ht="30" customHeight="1">
      <c r="A77" s="36"/>
      <c r="B77" s="37"/>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41"/>
      <c r="AS77" s="36"/>
      <c r="AT77" s="36"/>
      <c r="AU77" s="36"/>
      <c r="AV77" s="36"/>
      <c r="AW77" s="36"/>
      <c r="AX77" s="36"/>
      <c r="AY77" s="36"/>
      <c r="AZ77" s="36"/>
      <c r="BA77" s="36"/>
      <c r="BB77" s="36"/>
      <c r="BC77" s="36"/>
      <c r="BD77" s="36"/>
      <c r="BE77" s="36"/>
    </row>
    <row r="78" spans="1:57" s="2" customFormat="1" ht="6.95" customHeight="1">
      <c r="A78" s="36"/>
      <c r="B78" s="49"/>
      <c r="C78" s="50"/>
      <c r="D78" s="50"/>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c r="AG78" s="50"/>
      <c r="AH78" s="50"/>
      <c r="AI78" s="50"/>
      <c r="AJ78" s="50"/>
      <c r="AK78" s="50"/>
      <c r="AL78" s="50"/>
      <c r="AM78" s="50"/>
      <c r="AN78" s="50"/>
      <c r="AO78" s="50"/>
      <c r="AP78" s="50"/>
      <c r="AQ78" s="50"/>
      <c r="AR78" s="41"/>
      <c r="AS78" s="36"/>
      <c r="AT78" s="36"/>
      <c r="AU78" s="36"/>
      <c r="AV78" s="36"/>
      <c r="AW78" s="36"/>
      <c r="AX78" s="36"/>
      <c r="AY78" s="36"/>
      <c r="AZ78" s="36"/>
      <c r="BA78" s="36"/>
      <c r="BB78" s="36"/>
      <c r="BC78" s="36"/>
      <c r="BD78" s="36"/>
      <c r="BE78" s="36"/>
    </row>
  </sheetData>
  <sheetProtection algorithmName="SHA-512" hashValue="MSk9u0XTn2dnBEP3O4SLCdWXa7Fgi/IfiocSPAvm0SM3XhP1JLvSM8vm/hRpTsNL8x1V7x6kLhoB7AelVQ6L8A==" saltValue="xgSKTKRXtBlwYbN2h645WXf9Km4u6XXL0MyPEjyCyvfe4Iob1qwf71tYhv9sweRWQ1QkEZjG8N00JokMazkFKw==" spinCount="100000" sheet="1" objects="1" scenarios="1" formatColumns="0" formatRows="0"/>
  <mergeCells count="126">
    <mergeCell ref="D60:H60"/>
    <mergeCell ref="J60:AF60"/>
    <mergeCell ref="L45:AO45"/>
    <mergeCell ref="AM47:AN47"/>
    <mergeCell ref="AS49:AT51"/>
    <mergeCell ref="AM49:AP49"/>
    <mergeCell ref="AM50:AP50"/>
    <mergeCell ref="I52:AF52"/>
    <mergeCell ref="C52:G52"/>
    <mergeCell ref="D55:H55"/>
    <mergeCell ref="J55:AF55"/>
    <mergeCell ref="AN54:AP54"/>
    <mergeCell ref="K56:AF56"/>
    <mergeCell ref="E56:I56"/>
    <mergeCell ref="K57:AF57"/>
    <mergeCell ref="E57:I57"/>
    <mergeCell ref="J58:AF58"/>
    <mergeCell ref="D58:H58"/>
    <mergeCell ref="J59:AF59"/>
    <mergeCell ref="D59:H59"/>
    <mergeCell ref="L30:P30"/>
    <mergeCell ref="AK31:AO31"/>
    <mergeCell ref="W31:AE31"/>
    <mergeCell ref="L31:P31"/>
    <mergeCell ref="L32:P32"/>
    <mergeCell ref="W32:AE32"/>
    <mergeCell ref="AK32:AO32"/>
    <mergeCell ref="D61:H61"/>
    <mergeCell ref="J61:AF61"/>
    <mergeCell ref="AG52:AM52"/>
    <mergeCell ref="AN52:AP52"/>
    <mergeCell ref="AN55:AP55"/>
    <mergeCell ref="AG55:AM55"/>
    <mergeCell ref="AG56:AM56"/>
    <mergeCell ref="AN56:AP56"/>
    <mergeCell ref="AN57:AP57"/>
    <mergeCell ref="AG57:AM57"/>
    <mergeCell ref="AG58:AM58"/>
    <mergeCell ref="AN58:AP58"/>
    <mergeCell ref="AG59:AM59"/>
    <mergeCell ref="AN59:AP59"/>
    <mergeCell ref="AN60:AP60"/>
    <mergeCell ref="AG60:AM60"/>
    <mergeCell ref="AG54:AM54"/>
    <mergeCell ref="L33:P33"/>
    <mergeCell ref="AK33:AO33"/>
    <mergeCell ref="W33:AE33"/>
    <mergeCell ref="AK35:AO35"/>
    <mergeCell ref="X35:AB35"/>
    <mergeCell ref="AR2:BE2"/>
    <mergeCell ref="AN61:AP61"/>
    <mergeCell ref="AG61:AM61"/>
    <mergeCell ref="AG62:AM62"/>
    <mergeCell ref="AN62:AP62"/>
    <mergeCell ref="BE5:BE32"/>
    <mergeCell ref="K5:AO5"/>
    <mergeCell ref="K6:AO6"/>
    <mergeCell ref="E14:AJ14"/>
    <mergeCell ref="E23:AN23"/>
    <mergeCell ref="AK26:AO26"/>
    <mergeCell ref="L28:P28"/>
    <mergeCell ref="W28:AE28"/>
    <mergeCell ref="AK28:AO28"/>
    <mergeCell ref="AK29:AO29"/>
    <mergeCell ref="L29:P29"/>
    <mergeCell ref="W29:AE29"/>
    <mergeCell ref="W30:AE30"/>
    <mergeCell ref="AK30:AO30"/>
    <mergeCell ref="AG63:AM63"/>
    <mergeCell ref="AN63:AP63"/>
    <mergeCell ref="AG64:AM64"/>
    <mergeCell ref="AN64:AP64"/>
    <mergeCell ref="AG65:AM65"/>
    <mergeCell ref="AN65:AP65"/>
    <mergeCell ref="AG66:AM66"/>
    <mergeCell ref="AN66:AP66"/>
    <mergeCell ref="AN67:AP67"/>
    <mergeCell ref="AG67:AM67"/>
    <mergeCell ref="AG68:AM68"/>
    <mergeCell ref="AN68:AP68"/>
    <mergeCell ref="AG69:AM69"/>
    <mergeCell ref="AN69:AP69"/>
    <mergeCell ref="AN70:AP70"/>
    <mergeCell ref="AG70:AM70"/>
    <mergeCell ref="AN71:AP71"/>
    <mergeCell ref="AG71:AM71"/>
    <mergeCell ref="AN72:AP72"/>
    <mergeCell ref="AG72:AM72"/>
    <mergeCell ref="AG73:AM73"/>
    <mergeCell ref="AN73:AP73"/>
    <mergeCell ref="AN74:AP74"/>
    <mergeCell ref="AG74:AM74"/>
    <mergeCell ref="AG75:AM75"/>
    <mergeCell ref="AN75:AP75"/>
    <mergeCell ref="AN76:AP76"/>
    <mergeCell ref="AG76:AM76"/>
    <mergeCell ref="D62:H62"/>
    <mergeCell ref="J62:AF62"/>
    <mergeCell ref="D63:H63"/>
    <mergeCell ref="J63:AF63"/>
    <mergeCell ref="D64:H64"/>
    <mergeCell ref="J64:AF64"/>
    <mergeCell ref="J65:AF65"/>
    <mergeCell ref="D65:H65"/>
    <mergeCell ref="K66:AF66"/>
    <mergeCell ref="E66:I66"/>
    <mergeCell ref="K67:AF67"/>
    <mergeCell ref="E67:I67"/>
    <mergeCell ref="D68:H68"/>
    <mergeCell ref="J68:AF68"/>
    <mergeCell ref="K69:AF69"/>
    <mergeCell ref="E69:I69"/>
    <mergeCell ref="E75:I75"/>
    <mergeCell ref="K75:AF75"/>
    <mergeCell ref="J76:AF76"/>
    <mergeCell ref="D76:H76"/>
    <mergeCell ref="K70:AF70"/>
    <mergeCell ref="E70:I70"/>
    <mergeCell ref="K71:AF71"/>
    <mergeCell ref="E71:I71"/>
    <mergeCell ref="E72:I72"/>
    <mergeCell ref="K72:AF72"/>
    <mergeCell ref="K73:AF73"/>
    <mergeCell ref="E73:I73"/>
    <mergeCell ref="E74:I74"/>
    <mergeCell ref="K74:AF74"/>
  </mergeCells>
  <hyperlinks>
    <hyperlink ref="A56" location="'01 - DSO 01.1 – Stavební ...'!C2" display="/"/>
    <hyperlink ref="A57" location="'02 - DSO 01.2 – Oplocení ...'!C2" display="/"/>
    <hyperlink ref="A58" location="'02 - SO_02 - Nová síťová ...'!C2" display="/"/>
    <hyperlink ref="A59" location="'03 - SO_03 - Armaturní ša...'!C2" display="/"/>
    <hyperlink ref="A60" location="'04 - SO_04 - Armaturní ša...'!C2" display="/"/>
    <hyperlink ref="A61" location="'05 - SO_05 - VN vedení'!C2" display="/"/>
    <hyperlink ref="A62" location="'06 - SO_06 - NN přípojka'!C2" display="/"/>
    <hyperlink ref="A63" location="'07 - SO_07 - Trafostanice'!C2" display="/"/>
    <hyperlink ref="A64" location="'08 - PS_01 - Strojnětechn...'!C2" display="/"/>
    <hyperlink ref="A66" location="'01 - PS_02.1 - Strojnětec...'!C2" display="/"/>
    <hyperlink ref="A67" location="'02 - PS_02.2 - Strojnětec...'!C2" display="/"/>
    <hyperlink ref="A69" location="'01 - DPS_04.1 - Motorická...'!C2" display="/"/>
    <hyperlink ref="A70" location="'02 - DPS_04.2 - Stavební ...'!C2" display="/"/>
    <hyperlink ref="A71" location="'03 - DPS_04.3 - Měření a ...'!C2" display="/"/>
    <hyperlink ref="A72" location="'04 - DPS_04.4 - ASŘTP ( D...'!C2" display="/"/>
    <hyperlink ref="A73" location="'05 - DPS_04.5 - ASŘTP ( D...'!C2" display="/"/>
    <hyperlink ref="A74" location="'06 - DPS_04.6 - Přenosové...'!C2" display="/"/>
    <hyperlink ref="A75" location="'07 - DPS_04.7 - Jímací so...'!C2" display="/"/>
    <hyperlink ref="A76" location="'12 - VRN'!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2:BM173"/>
  <sheetViews>
    <sheetView showGridLines="0" workbookViewId="0" topLeftCell="A133">
      <selection activeCell="J21" sqref="J21"/>
    </sheetView>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1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12">
      <c r="I2" s="110"/>
      <c r="L2" s="384"/>
      <c r="M2" s="384"/>
      <c r="N2" s="384"/>
      <c r="O2" s="384"/>
      <c r="P2" s="384"/>
      <c r="Q2" s="384"/>
      <c r="R2" s="384"/>
      <c r="S2" s="384"/>
      <c r="T2" s="384"/>
      <c r="U2" s="384"/>
      <c r="V2" s="384"/>
      <c r="AT2" s="19" t="s">
        <v>109</v>
      </c>
    </row>
    <row r="3" spans="2:46" s="1" customFormat="1" ht="12">
      <c r="B3" s="112"/>
      <c r="C3" s="113"/>
      <c r="D3" s="113"/>
      <c r="E3" s="113"/>
      <c r="F3" s="113"/>
      <c r="G3" s="113"/>
      <c r="H3" s="113"/>
      <c r="I3" s="114"/>
      <c r="J3" s="113"/>
      <c r="K3" s="113"/>
      <c r="L3" s="22"/>
      <c r="AT3" s="19" t="s">
        <v>81</v>
      </c>
    </row>
    <row r="4" spans="2:46" s="1" customFormat="1" ht="18">
      <c r="B4" s="22"/>
      <c r="D4" s="115" t="s">
        <v>146</v>
      </c>
      <c r="I4" s="110"/>
      <c r="L4" s="22"/>
      <c r="M4" s="116" t="s">
        <v>10</v>
      </c>
      <c r="AT4" s="19" t="s">
        <v>4</v>
      </c>
    </row>
    <row r="5" spans="2:12" s="1" customFormat="1" ht="12">
      <c r="B5" s="22"/>
      <c r="I5" s="110"/>
      <c r="L5" s="22"/>
    </row>
    <row r="6" spans="2:12" s="1" customFormat="1" ht="12.75">
      <c r="B6" s="22"/>
      <c r="D6" s="117" t="s">
        <v>16</v>
      </c>
      <c r="I6" s="110"/>
      <c r="L6" s="22"/>
    </row>
    <row r="7" spans="2:12" s="1" customFormat="1" ht="12.75">
      <c r="B7" s="22"/>
      <c r="E7" s="417" t="str">
        <f>'Rekapitulace stavby'!K6</f>
        <v>HULICE - ČERPACÍ STANICE PEVAK</v>
      </c>
      <c r="F7" s="418"/>
      <c r="G7" s="418"/>
      <c r="H7" s="418"/>
      <c r="I7" s="110"/>
      <c r="L7" s="22"/>
    </row>
    <row r="8" spans="1:31" s="2" customFormat="1" ht="12.75">
      <c r="A8" s="36"/>
      <c r="B8" s="41"/>
      <c r="C8" s="36"/>
      <c r="D8" s="117" t="s">
        <v>159</v>
      </c>
      <c r="E8" s="36"/>
      <c r="F8" s="36"/>
      <c r="G8" s="36"/>
      <c r="H8" s="36"/>
      <c r="I8" s="118"/>
      <c r="J8" s="36"/>
      <c r="K8" s="36"/>
      <c r="L8" s="119"/>
      <c r="S8" s="36"/>
      <c r="T8" s="36"/>
      <c r="U8" s="36"/>
      <c r="V8" s="36"/>
      <c r="W8" s="36"/>
      <c r="X8" s="36"/>
      <c r="Y8" s="36"/>
      <c r="Z8" s="36"/>
      <c r="AA8" s="36"/>
      <c r="AB8" s="36"/>
      <c r="AC8" s="36"/>
      <c r="AD8" s="36"/>
      <c r="AE8" s="36"/>
    </row>
    <row r="9" spans="1:31" s="2" customFormat="1" ht="12">
      <c r="A9" s="36"/>
      <c r="B9" s="41"/>
      <c r="C9" s="36"/>
      <c r="D9" s="36"/>
      <c r="E9" s="420" t="s">
        <v>2272</v>
      </c>
      <c r="F9" s="419"/>
      <c r="G9" s="419"/>
      <c r="H9" s="419"/>
      <c r="I9" s="118"/>
      <c r="J9" s="36"/>
      <c r="K9" s="36"/>
      <c r="L9" s="119"/>
      <c r="S9" s="36"/>
      <c r="T9" s="36"/>
      <c r="U9" s="36"/>
      <c r="V9" s="36"/>
      <c r="W9" s="36"/>
      <c r="X9" s="36"/>
      <c r="Y9" s="36"/>
      <c r="Z9" s="36"/>
      <c r="AA9" s="36"/>
      <c r="AB9" s="36"/>
      <c r="AC9" s="36"/>
      <c r="AD9" s="36"/>
      <c r="AE9" s="36"/>
    </row>
    <row r="10" spans="1:31" s="2" customFormat="1" ht="12">
      <c r="A10" s="36"/>
      <c r="B10" s="41"/>
      <c r="C10" s="36"/>
      <c r="D10" s="36"/>
      <c r="E10" s="36"/>
      <c r="F10" s="36"/>
      <c r="G10" s="36"/>
      <c r="H10" s="36"/>
      <c r="I10" s="118"/>
      <c r="J10" s="36"/>
      <c r="K10" s="36"/>
      <c r="L10" s="119"/>
      <c r="S10" s="36"/>
      <c r="T10" s="36"/>
      <c r="U10" s="36"/>
      <c r="V10" s="36"/>
      <c r="W10" s="36"/>
      <c r="X10" s="36"/>
      <c r="Y10" s="36"/>
      <c r="Z10" s="36"/>
      <c r="AA10" s="36"/>
      <c r="AB10" s="36"/>
      <c r="AC10" s="36"/>
      <c r="AD10" s="36"/>
      <c r="AE10" s="36"/>
    </row>
    <row r="11" spans="1:31" s="2" customFormat="1" ht="12.75">
      <c r="A11" s="36"/>
      <c r="B11" s="41"/>
      <c r="C11" s="36"/>
      <c r="D11" s="117" t="s">
        <v>18</v>
      </c>
      <c r="E11" s="36"/>
      <c r="F11" s="105" t="s">
        <v>19</v>
      </c>
      <c r="G11" s="36"/>
      <c r="H11" s="36"/>
      <c r="I11" s="120" t="s">
        <v>20</v>
      </c>
      <c r="J11" s="105" t="s">
        <v>19</v>
      </c>
      <c r="K11" s="36"/>
      <c r="L11" s="119"/>
      <c r="S11" s="36"/>
      <c r="T11" s="36"/>
      <c r="U11" s="36"/>
      <c r="V11" s="36"/>
      <c r="W11" s="36"/>
      <c r="X11" s="36"/>
      <c r="Y11" s="36"/>
      <c r="Z11" s="36"/>
      <c r="AA11" s="36"/>
      <c r="AB11" s="36"/>
      <c r="AC11" s="36"/>
      <c r="AD11" s="36"/>
      <c r="AE11" s="36"/>
    </row>
    <row r="12" spans="1:31" s="2" customFormat="1" ht="12.75">
      <c r="A12" s="36"/>
      <c r="B12" s="41"/>
      <c r="C12" s="36"/>
      <c r="D12" s="117" t="s">
        <v>21</v>
      </c>
      <c r="E12" s="36"/>
      <c r="F12" s="105" t="s">
        <v>22</v>
      </c>
      <c r="G12" s="36"/>
      <c r="H12" s="36"/>
      <c r="I12" s="120" t="s">
        <v>23</v>
      </c>
      <c r="J12" s="121" t="str">
        <f>'Rekapitulace stavby'!AN8</f>
        <v>12. 5. 2020</v>
      </c>
      <c r="K12" s="36"/>
      <c r="L12" s="119"/>
      <c r="S12" s="36"/>
      <c r="T12" s="36"/>
      <c r="U12" s="36"/>
      <c r="V12" s="36"/>
      <c r="W12" s="36"/>
      <c r="X12" s="36"/>
      <c r="Y12" s="36"/>
      <c r="Z12" s="36"/>
      <c r="AA12" s="36"/>
      <c r="AB12" s="36"/>
      <c r="AC12" s="36"/>
      <c r="AD12" s="36"/>
      <c r="AE12" s="36"/>
    </row>
    <row r="13" spans="1:31" s="2" customFormat="1" ht="12">
      <c r="A13" s="36"/>
      <c r="B13" s="41"/>
      <c r="C13" s="36"/>
      <c r="D13" s="36"/>
      <c r="E13" s="36"/>
      <c r="F13" s="36"/>
      <c r="G13" s="36"/>
      <c r="H13" s="36"/>
      <c r="I13" s="118"/>
      <c r="J13" s="36"/>
      <c r="K13" s="36"/>
      <c r="L13" s="119"/>
      <c r="S13" s="36"/>
      <c r="T13" s="36"/>
      <c r="U13" s="36"/>
      <c r="V13" s="36"/>
      <c r="W13" s="36"/>
      <c r="X13" s="36"/>
      <c r="Y13" s="36"/>
      <c r="Z13" s="36"/>
      <c r="AA13" s="36"/>
      <c r="AB13" s="36"/>
      <c r="AC13" s="36"/>
      <c r="AD13" s="36"/>
      <c r="AE13" s="36"/>
    </row>
    <row r="14" spans="1:31" s="2" customFormat="1" ht="12.75">
      <c r="A14" s="36"/>
      <c r="B14" s="41"/>
      <c r="C14" s="36"/>
      <c r="D14" s="117" t="s">
        <v>25</v>
      </c>
      <c r="E14" s="36"/>
      <c r="F14" s="36"/>
      <c r="G14" s="36"/>
      <c r="H14" s="36"/>
      <c r="I14" s="120" t="s">
        <v>26</v>
      </c>
      <c r="J14" s="105" t="s">
        <v>19</v>
      </c>
      <c r="K14" s="36"/>
      <c r="L14" s="119"/>
      <c r="S14" s="36"/>
      <c r="T14" s="36"/>
      <c r="U14" s="36"/>
      <c r="V14" s="36"/>
      <c r="W14" s="36"/>
      <c r="X14" s="36"/>
      <c r="Y14" s="36"/>
      <c r="Z14" s="36"/>
      <c r="AA14" s="36"/>
      <c r="AB14" s="36"/>
      <c r="AC14" s="36"/>
      <c r="AD14" s="36"/>
      <c r="AE14" s="36"/>
    </row>
    <row r="15" spans="1:31" s="2" customFormat="1" ht="12.75">
      <c r="A15" s="36"/>
      <c r="B15" s="41"/>
      <c r="C15" s="36"/>
      <c r="D15" s="36"/>
      <c r="E15" s="105" t="s">
        <v>27</v>
      </c>
      <c r="F15" s="36"/>
      <c r="G15" s="36"/>
      <c r="H15" s="36"/>
      <c r="I15" s="120" t="s">
        <v>28</v>
      </c>
      <c r="J15" s="105" t="s">
        <v>19</v>
      </c>
      <c r="K15" s="36"/>
      <c r="L15" s="119"/>
      <c r="S15" s="36"/>
      <c r="T15" s="36"/>
      <c r="U15" s="36"/>
      <c r="V15" s="36"/>
      <c r="W15" s="36"/>
      <c r="X15" s="36"/>
      <c r="Y15" s="36"/>
      <c r="Z15" s="36"/>
      <c r="AA15" s="36"/>
      <c r="AB15" s="36"/>
      <c r="AC15" s="36"/>
      <c r="AD15" s="36"/>
      <c r="AE15" s="36"/>
    </row>
    <row r="16" spans="1:31" s="2" customFormat="1" ht="12">
      <c r="A16" s="36"/>
      <c r="B16" s="41"/>
      <c r="C16" s="36"/>
      <c r="D16" s="36"/>
      <c r="E16" s="36"/>
      <c r="F16" s="36"/>
      <c r="G16" s="36"/>
      <c r="H16" s="36"/>
      <c r="I16" s="118"/>
      <c r="J16" s="36"/>
      <c r="K16" s="36"/>
      <c r="L16" s="119"/>
      <c r="S16" s="36"/>
      <c r="T16" s="36"/>
      <c r="U16" s="36"/>
      <c r="V16" s="36"/>
      <c r="W16" s="36"/>
      <c r="X16" s="36"/>
      <c r="Y16" s="36"/>
      <c r="Z16" s="36"/>
      <c r="AA16" s="36"/>
      <c r="AB16" s="36"/>
      <c r="AC16" s="36"/>
      <c r="AD16" s="36"/>
      <c r="AE16" s="36"/>
    </row>
    <row r="17" spans="1:31" s="2" customFormat="1" ht="12.75">
      <c r="A17" s="36"/>
      <c r="B17" s="41"/>
      <c r="C17" s="36"/>
      <c r="D17" s="117" t="s">
        <v>29</v>
      </c>
      <c r="E17" s="36"/>
      <c r="F17" s="36"/>
      <c r="G17" s="36"/>
      <c r="H17" s="36"/>
      <c r="I17" s="120" t="s">
        <v>26</v>
      </c>
      <c r="J17" s="32" t="str">
        <f>'Rekapitulace stavby'!AN13</f>
        <v>Vyplň údaj</v>
      </c>
      <c r="K17" s="36"/>
      <c r="L17" s="119"/>
      <c r="S17" s="36"/>
      <c r="T17" s="36"/>
      <c r="U17" s="36"/>
      <c r="V17" s="36"/>
      <c r="W17" s="36"/>
      <c r="X17" s="36"/>
      <c r="Y17" s="36"/>
      <c r="Z17" s="36"/>
      <c r="AA17" s="36"/>
      <c r="AB17" s="36"/>
      <c r="AC17" s="36"/>
      <c r="AD17" s="36"/>
      <c r="AE17" s="36"/>
    </row>
    <row r="18" spans="1:31" s="2" customFormat="1" ht="12.75">
      <c r="A18" s="36"/>
      <c r="B18" s="41"/>
      <c r="C18" s="36"/>
      <c r="D18" s="36"/>
      <c r="E18" s="421" t="str">
        <f>'Rekapitulace stavby'!E14</f>
        <v>Vyplň údaj</v>
      </c>
      <c r="F18" s="422"/>
      <c r="G18" s="422"/>
      <c r="H18" s="422"/>
      <c r="I18" s="120" t="s">
        <v>28</v>
      </c>
      <c r="J18" s="32" t="str">
        <f>'Rekapitulace stavby'!AN14</f>
        <v>Vyplň údaj</v>
      </c>
      <c r="K18" s="36"/>
      <c r="L18" s="119"/>
      <c r="S18" s="36"/>
      <c r="T18" s="36"/>
      <c r="U18" s="36"/>
      <c r="V18" s="36"/>
      <c r="W18" s="36"/>
      <c r="X18" s="36"/>
      <c r="Y18" s="36"/>
      <c r="Z18" s="36"/>
      <c r="AA18" s="36"/>
      <c r="AB18" s="36"/>
      <c r="AC18" s="36"/>
      <c r="AD18" s="36"/>
      <c r="AE18" s="36"/>
    </row>
    <row r="19" spans="1:31" s="2" customFormat="1" ht="12">
      <c r="A19" s="36"/>
      <c r="B19" s="41"/>
      <c r="C19" s="36"/>
      <c r="D19" s="36"/>
      <c r="E19" s="36"/>
      <c r="F19" s="36"/>
      <c r="G19" s="36"/>
      <c r="H19" s="36"/>
      <c r="I19" s="118"/>
      <c r="J19" s="36"/>
      <c r="K19" s="36"/>
      <c r="L19" s="119"/>
      <c r="S19" s="36"/>
      <c r="T19" s="36"/>
      <c r="U19" s="36"/>
      <c r="V19" s="36"/>
      <c r="W19" s="36"/>
      <c r="X19" s="36"/>
      <c r="Y19" s="36"/>
      <c r="Z19" s="36"/>
      <c r="AA19" s="36"/>
      <c r="AB19" s="36"/>
      <c r="AC19" s="36"/>
      <c r="AD19" s="36"/>
      <c r="AE19" s="36"/>
    </row>
    <row r="20" spans="1:31" s="2" customFormat="1" ht="12.75">
      <c r="A20" s="36"/>
      <c r="B20" s="41"/>
      <c r="C20" s="36"/>
      <c r="D20" s="117" t="s">
        <v>31</v>
      </c>
      <c r="E20" s="36"/>
      <c r="F20" s="36"/>
      <c r="G20" s="36"/>
      <c r="H20" s="36"/>
      <c r="I20" s="120" t="s">
        <v>26</v>
      </c>
      <c r="J20" s="105" t="s">
        <v>19</v>
      </c>
      <c r="K20" s="36"/>
      <c r="L20" s="119"/>
      <c r="S20" s="36"/>
      <c r="T20" s="36"/>
      <c r="U20" s="36"/>
      <c r="V20" s="36"/>
      <c r="W20" s="36"/>
      <c r="X20" s="36"/>
      <c r="Y20" s="36"/>
      <c r="Z20" s="36"/>
      <c r="AA20" s="36"/>
      <c r="AB20" s="36"/>
      <c r="AC20" s="36"/>
      <c r="AD20" s="36"/>
      <c r="AE20" s="36"/>
    </row>
    <row r="21" spans="1:31" s="2" customFormat="1" ht="12.75">
      <c r="A21" s="36"/>
      <c r="B21" s="41"/>
      <c r="C21" s="36"/>
      <c r="D21" s="36"/>
      <c r="E21" s="105" t="s">
        <v>32</v>
      </c>
      <c r="F21" s="36"/>
      <c r="G21" s="36"/>
      <c r="H21" s="36"/>
      <c r="I21" s="120" t="s">
        <v>28</v>
      </c>
      <c r="J21" s="105" t="s">
        <v>19</v>
      </c>
      <c r="K21" s="36"/>
      <c r="L21" s="119"/>
      <c r="S21" s="36"/>
      <c r="T21" s="36"/>
      <c r="U21" s="36"/>
      <c r="V21" s="36"/>
      <c r="W21" s="36"/>
      <c r="X21" s="36"/>
      <c r="Y21" s="36"/>
      <c r="Z21" s="36"/>
      <c r="AA21" s="36"/>
      <c r="AB21" s="36"/>
      <c r="AC21" s="36"/>
      <c r="AD21" s="36"/>
      <c r="AE21" s="36"/>
    </row>
    <row r="22" spans="1:31" s="2" customFormat="1" ht="12">
      <c r="A22" s="36"/>
      <c r="B22" s="41"/>
      <c r="C22" s="36"/>
      <c r="D22" s="36"/>
      <c r="E22" s="36"/>
      <c r="F22" s="36"/>
      <c r="G22" s="36"/>
      <c r="H22" s="36"/>
      <c r="I22" s="118"/>
      <c r="J22" s="36"/>
      <c r="K22" s="36"/>
      <c r="L22" s="119"/>
      <c r="S22" s="36"/>
      <c r="T22" s="36"/>
      <c r="U22" s="36"/>
      <c r="V22" s="36"/>
      <c r="W22" s="36"/>
      <c r="X22" s="36"/>
      <c r="Y22" s="36"/>
      <c r="Z22" s="36"/>
      <c r="AA22" s="36"/>
      <c r="AB22" s="36"/>
      <c r="AC22" s="36"/>
      <c r="AD22" s="36"/>
      <c r="AE22" s="36"/>
    </row>
    <row r="23" spans="1:31" s="2" customFormat="1" ht="12.75">
      <c r="A23" s="36"/>
      <c r="B23" s="41"/>
      <c r="C23" s="36"/>
      <c r="D23" s="117" t="s">
        <v>34</v>
      </c>
      <c r="E23" s="36"/>
      <c r="F23" s="36"/>
      <c r="G23" s="36"/>
      <c r="H23" s="36"/>
      <c r="I23" s="120" t="s">
        <v>26</v>
      </c>
      <c r="J23" s="105" t="s">
        <v>19</v>
      </c>
      <c r="K23" s="36"/>
      <c r="L23" s="119"/>
      <c r="S23" s="36"/>
      <c r="T23" s="36"/>
      <c r="U23" s="36"/>
      <c r="V23" s="36"/>
      <c r="W23" s="36"/>
      <c r="X23" s="36"/>
      <c r="Y23" s="36"/>
      <c r="Z23" s="36"/>
      <c r="AA23" s="36"/>
      <c r="AB23" s="36"/>
      <c r="AC23" s="36"/>
      <c r="AD23" s="36"/>
      <c r="AE23" s="36"/>
    </row>
    <row r="24" spans="1:31" s="2" customFormat="1" ht="12.75">
      <c r="A24" s="36"/>
      <c r="B24" s="41"/>
      <c r="C24" s="36"/>
      <c r="D24" s="36"/>
      <c r="E24" s="105" t="s">
        <v>35</v>
      </c>
      <c r="F24" s="36"/>
      <c r="G24" s="36"/>
      <c r="H24" s="36"/>
      <c r="I24" s="120" t="s">
        <v>28</v>
      </c>
      <c r="J24" s="105" t="s">
        <v>19</v>
      </c>
      <c r="K24" s="36"/>
      <c r="L24" s="119"/>
      <c r="S24" s="36"/>
      <c r="T24" s="36"/>
      <c r="U24" s="36"/>
      <c r="V24" s="36"/>
      <c r="W24" s="36"/>
      <c r="X24" s="36"/>
      <c r="Y24" s="36"/>
      <c r="Z24" s="36"/>
      <c r="AA24" s="36"/>
      <c r="AB24" s="36"/>
      <c r="AC24" s="36"/>
      <c r="AD24" s="36"/>
      <c r="AE24" s="36"/>
    </row>
    <row r="25" spans="1:31" s="2" customFormat="1" ht="12">
      <c r="A25" s="36"/>
      <c r="B25" s="41"/>
      <c r="C25" s="36"/>
      <c r="D25" s="36"/>
      <c r="E25" s="36"/>
      <c r="F25" s="36"/>
      <c r="G25" s="36"/>
      <c r="H25" s="36"/>
      <c r="I25" s="118"/>
      <c r="J25" s="36"/>
      <c r="K25" s="36"/>
      <c r="L25" s="119"/>
      <c r="S25" s="36"/>
      <c r="T25" s="36"/>
      <c r="U25" s="36"/>
      <c r="V25" s="36"/>
      <c r="W25" s="36"/>
      <c r="X25" s="36"/>
      <c r="Y25" s="36"/>
      <c r="Z25" s="36"/>
      <c r="AA25" s="36"/>
      <c r="AB25" s="36"/>
      <c r="AC25" s="36"/>
      <c r="AD25" s="36"/>
      <c r="AE25" s="36"/>
    </row>
    <row r="26" spans="1:31" s="2" customFormat="1" ht="12.75">
      <c r="A26" s="36"/>
      <c r="B26" s="41"/>
      <c r="C26" s="36"/>
      <c r="D26" s="117" t="s">
        <v>36</v>
      </c>
      <c r="E26" s="36"/>
      <c r="F26" s="36"/>
      <c r="G26" s="36"/>
      <c r="H26" s="36"/>
      <c r="I26" s="118"/>
      <c r="J26" s="36"/>
      <c r="K26" s="36"/>
      <c r="L26" s="119"/>
      <c r="S26" s="36"/>
      <c r="T26" s="36"/>
      <c r="U26" s="36"/>
      <c r="V26" s="36"/>
      <c r="W26" s="36"/>
      <c r="X26" s="36"/>
      <c r="Y26" s="36"/>
      <c r="Z26" s="36"/>
      <c r="AA26" s="36"/>
      <c r="AB26" s="36"/>
      <c r="AC26" s="36"/>
      <c r="AD26" s="36"/>
      <c r="AE26" s="36"/>
    </row>
    <row r="27" spans="1:31" s="8" customFormat="1" ht="12.75">
      <c r="A27" s="122"/>
      <c r="B27" s="123"/>
      <c r="C27" s="122"/>
      <c r="D27" s="122"/>
      <c r="E27" s="423" t="s">
        <v>19</v>
      </c>
      <c r="F27" s="423"/>
      <c r="G27" s="423"/>
      <c r="H27" s="423"/>
      <c r="I27" s="124"/>
      <c r="J27" s="122"/>
      <c r="K27" s="122"/>
      <c r="L27" s="125"/>
      <c r="S27" s="122"/>
      <c r="T27" s="122"/>
      <c r="U27" s="122"/>
      <c r="V27" s="122"/>
      <c r="W27" s="122"/>
      <c r="X27" s="122"/>
      <c r="Y27" s="122"/>
      <c r="Z27" s="122"/>
      <c r="AA27" s="122"/>
      <c r="AB27" s="122"/>
      <c r="AC27" s="122"/>
      <c r="AD27" s="122"/>
      <c r="AE27" s="122"/>
    </row>
    <row r="28" spans="1:31" s="2" customFormat="1" ht="12">
      <c r="A28" s="36"/>
      <c r="B28" s="41"/>
      <c r="C28" s="36"/>
      <c r="D28" s="36"/>
      <c r="E28" s="36"/>
      <c r="F28" s="36"/>
      <c r="G28" s="36"/>
      <c r="H28" s="36"/>
      <c r="I28" s="118"/>
      <c r="J28" s="36"/>
      <c r="K28" s="36"/>
      <c r="L28" s="119"/>
      <c r="S28" s="36"/>
      <c r="T28" s="36"/>
      <c r="U28" s="36"/>
      <c r="V28" s="36"/>
      <c r="W28" s="36"/>
      <c r="X28" s="36"/>
      <c r="Y28" s="36"/>
      <c r="Z28" s="36"/>
      <c r="AA28" s="36"/>
      <c r="AB28" s="36"/>
      <c r="AC28" s="36"/>
      <c r="AD28" s="36"/>
      <c r="AE28" s="36"/>
    </row>
    <row r="29" spans="1:31" s="2" customFormat="1" ht="12">
      <c r="A29" s="36"/>
      <c r="B29" s="41"/>
      <c r="C29" s="36"/>
      <c r="D29" s="126"/>
      <c r="E29" s="126"/>
      <c r="F29" s="126"/>
      <c r="G29" s="126"/>
      <c r="H29" s="126"/>
      <c r="I29" s="127"/>
      <c r="J29" s="126"/>
      <c r="K29" s="126"/>
      <c r="L29" s="119"/>
      <c r="S29" s="36"/>
      <c r="T29" s="36"/>
      <c r="U29" s="36"/>
      <c r="V29" s="36"/>
      <c r="W29" s="36"/>
      <c r="X29" s="36"/>
      <c r="Y29" s="36"/>
      <c r="Z29" s="36"/>
      <c r="AA29" s="36"/>
      <c r="AB29" s="36"/>
      <c r="AC29" s="36"/>
      <c r="AD29" s="36"/>
      <c r="AE29" s="36"/>
    </row>
    <row r="30" spans="1:31" s="2" customFormat="1" ht="15.75">
      <c r="A30" s="36"/>
      <c r="B30" s="41"/>
      <c r="C30" s="36"/>
      <c r="D30" s="128" t="s">
        <v>38</v>
      </c>
      <c r="E30" s="36"/>
      <c r="F30" s="36"/>
      <c r="G30" s="36"/>
      <c r="H30" s="36"/>
      <c r="I30" s="118"/>
      <c r="J30" s="129">
        <f>ROUND(J84,2)</f>
        <v>0</v>
      </c>
      <c r="K30" s="36"/>
      <c r="L30" s="119"/>
      <c r="S30" s="36"/>
      <c r="T30" s="36"/>
      <c r="U30" s="36"/>
      <c r="V30" s="36"/>
      <c r="W30" s="36"/>
      <c r="X30" s="36"/>
      <c r="Y30" s="36"/>
      <c r="Z30" s="36"/>
      <c r="AA30" s="36"/>
      <c r="AB30" s="36"/>
      <c r="AC30" s="36"/>
      <c r="AD30" s="36"/>
      <c r="AE30" s="36"/>
    </row>
    <row r="31" spans="1:31" s="2" customFormat="1" ht="12">
      <c r="A31" s="36"/>
      <c r="B31" s="41"/>
      <c r="C31" s="36"/>
      <c r="D31" s="126"/>
      <c r="E31" s="126"/>
      <c r="F31" s="126"/>
      <c r="G31" s="126"/>
      <c r="H31" s="126"/>
      <c r="I31" s="127"/>
      <c r="J31" s="126"/>
      <c r="K31" s="126"/>
      <c r="L31" s="119"/>
      <c r="S31" s="36"/>
      <c r="T31" s="36"/>
      <c r="U31" s="36"/>
      <c r="V31" s="36"/>
      <c r="W31" s="36"/>
      <c r="X31" s="36"/>
      <c r="Y31" s="36"/>
      <c r="Z31" s="36"/>
      <c r="AA31" s="36"/>
      <c r="AB31" s="36"/>
      <c r="AC31" s="36"/>
      <c r="AD31" s="36"/>
      <c r="AE31" s="36"/>
    </row>
    <row r="32" spans="1:31" s="2" customFormat="1" ht="12.75">
      <c r="A32" s="36"/>
      <c r="B32" s="41"/>
      <c r="C32" s="36"/>
      <c r="D32" s="36"/>
      <c r="E32" s="36"/>
      <c r="F32" s="130" t="s">
        <v>40</v>
      </c>
      <c r="G32" s="36"/>
      <c r="H32" s="36"/>
      <c r="I32" s="131" t="s">
        <v>39</v>
      </c>
      <c r="J32" s="130" t="s">
        <v>41</v>
      </c>
      <c r="K32" s="36"/>
      <c r="L32" s="119"/>
      <c r="S32" s="36"/>
      <c r="T32" s="36"/>
      <c r="U32" s="36"/>
      <c r="V32" s="36"/>
      <c r="W32" s="36"/>
      <c r="X32" s="36"/>
      <c r="Y32" s="36"/>
      <c r="Z32" s="36"/>
      <c r="AA32" s="36"/>
      <c r="AB32" s="36"/>
      <c r="AC32" s="36"/>
      <c r="AD32" s="36"/>
      <c r="AE32" s="36"/>
    </row>
    <row r="33" spans="1:31" s="2" customFormat="1" ht="12.75">
      <c r="A33" s="36"/>
      <c r="B33" s="41"/>
      <c r="C33" s="36"/>
      <c r="D33" s="132" t="s">
        <v>42</v>
      </c>
      <c r="E33" s="117" t="s">
        <v>43</v>
      </c>
      <c r="F33" s="133">
        <f>ROUND((SUM(BE84:BE172)),2)</f>
        <v>0</v>
      </c>
      <c r="G33" s="36"/>
      <c r="H33" s="36"/>
      <c r="I33" s="134">
        <v>0.21</v>
      </c>
      <c r="J33" s="133">
        <f>ROUND(((SUM(BE84:BE172))*I33),2)</f>
        <v>0</v>
      </c>
      <c r="K33" s="36"/>
      <c r="L33" s="119"/>
      <c r="S33" s="36"/>
      <c r="T33" s="36"/>
      <c r="U33" s="36"/>
      <c r="V33" s="36"/>
      <c r="W33" s="36"/>
      <c r="X33" s="36"/>
      <c r="Y33" s="36"/>
      <c r="Z33" s="36"/>
      <c r="AA33" s="36"/>
      <c r="AB33" s="36"/>
      <c r="AC33" s="36"/>
      <c r="AD33" s="36"/>
      <c r="AE33" s="36"/>
    </row>
    <row r="34" spans="1:31" s="2" customFormat="1" ht="12.75">
      <c r="A34" s="36"/>
      <c r="B34" s="41"/>
      <c r="C34" s="36"/>
      <c r="D34" s="36"/>
      <c r="E34" s="117" t="s">
        <v>44</v>
      </c>
      <c r="F34" s="133">
        <f>ROUND((SUM(BF84:BF172)),2)</f>
        <v>0</v>
      </c>
      <c r="G34" s="36"/>
      <c r="H34" s="36"/>
      <c r="I34" s="134">
        <v>0.15</v>
      </c>
      <c r="J34" s="133">
        <f>ROUND(((SUM(BF84:BF172))*I34),2)</f>
        <v>0</v>
      </c>
      <c r="K34" s="36"/>
      <c r="L34" s="119"/>
      <c r="S34" s="36"/>
      <c r="T34" s="36"/>
      <c r="U34" s="36"/>
      <c r="V34" s="36"/>
      <c r="W34" s="36"/>
      <c r="X34" s="36"/>
      <c r="Y34" s="36"/>
      <c r="Z34" s="36"/>
      <c r="AA34" s="36"/>
      <c r="AB34" s="36"/>
      <c r="AC34" s="36"/>
      <c r="AD34" s="36"/>
      <c r="AE34" s="36"/>
    </row>
    <row r="35" spans="1:31" s="2" customFormat="1" ht="12.75">
      <c r="A35" s="36"/>
      <c r="B35" s="41"/>
      <c r="C35" s="36"/>
      <c r="D35" s="36"/>
      <c r="E35" s="117" t="s">
        <v>45</v>
      </c>
      <c r="F35" s="133">
        <f>ROUND((SUM(BG84:BG172)),2)</f>
        <v>0</v>
      </c>
      <c r="G35" s="36"/>
      <c r="H35" s="36"/>
      <c r="I35" s="134">
        <v>0.21</v>
      </c>
      <c r="J35" s="133">
        <f>0</f>
        <v>0</v>
      </c>
      <c r="K35" s="36"/>
      <c r="L35" s="119"/>
      <c r="S35" s="36"/>
      <c r="T35" s="36"/>
      <c r="U35" s="36"/>
      <c r="V35" s="36"/>
      <c r="W35" s="36"/>
      <c r="X35" s="36"/>
      <c r="Y35" s="36"/>
      <c r="Z35" s="36"/>
      <c r="AA35" s="36"/>
      <c r="AB35" s="36"/>
      <c r="AC35" s="36"/>
      <c r="AD35" s="36"/>
      <c r="AE35" s="36"/>
    </row>
    <row r="36" spans="1:31" s="2" customFormat="1" ht="12.75">
      <c r="A36" s="36"/>
      <c r="B36" s="41"/>
      <c r="C36" s="36"/>
      <c r="D36" s="36"/>
      <c r="E36" s="117" t="s">
        <v>46</v>
      </c>
      <c r="F36" s="133">
        <f>ROUND((SUM(BH84:BH172)),2)</f>
        <v>0</v>
      </c>
      <c r="G36" s="36"/>
      <c r="H36" s="36"/>
      <c r="I36" s="134">
        <v>0.15</v>
      </c>
      <c r="J36" s="133">
        <f>0</f>
        <v>0</v>
      </c>
      <c r="K36" s="36"/>
      <c r="L36" s="119"/>
      <c r="S36" s="36"/>
      <c r="T36" s="36"/>
      <c r="U36" s="36"/>
      <c r="V36" s="36"/>
      <c r="W36" s="36"/>
      <c r="X36" s="36"/>
      <c r="Y36" s="36"/>
      <c r="Z36" s="36"/>
      <c r="AA36" s="36"/>
      <c r="AB36" s="36"/>
      <c r="AC36" s="36"/>
      <c r="AD36" s="36"/>
      <c r="AE36" s="36"/>
    </row>
    <row r="37" spans="1:31" s="2" customFormat="1" ht="12.75">
      <c r="A37" s="36"/>
      <c r="B37" s="41"/>
      <c r="C37" s="36"/>
      <c r="D37" s="36"/>
      <c r="E37" s="117" t="s">
        <v>47</v>
      </c>
      <c r="F37" s="133">
        <f>ROUND((SUM(BI84:BI172)),2)</f>
        <v>0</v>
      </c>
      <c r="G37" s="36"/>
      <c r="H37" s="36"/>
      <c r="I37" s="134">
        <v>0</v>
      </c>
      <c r="J37" s="133">
        <f>0</f>
        <v>0</v>
      </c>
      <c r="K37" s="36"/>
      <c r="L37" s="119"/>
      <c r="S37" s="36"/>
      <c r="T37" s="36"/>
      <c r="U37" s="36"/>
      <c r="V37" s="36"/>
      <c r="W37" s="36"/>
      <c r="X37" s="36"/>
      <c r="Y37" s="36"/>
      <c r="Z37" s="36"/>
      <c r="AA37" s="36"/>
      <c r="AB37" s="36"/>
      <c r="AC37" s="36"/>
      <c r="AD37" s="36"/>
      <c r="AE37" s="36"/>
    </row>
    <row r="38" spans="1:31" s="2" customFormat="1" ht="12">
      <c r="A38" s="36"/>
      <c r="B38" s="41"/>
      <c r="C38" s="36"/>
      <c r="D38" s="36"/>
      <c r="E38" s="36"/>
      <c r="F38" s="36"/>
      <c r="G38" s="36"/>
      <c r="H38" s="36"/>
      <c r="I38" s="118"/>
      <c r="J38" s="36"/>
      <c r="K38" s="36"/>
      <c r="L38" s="119"/>
      <c r="S38" s="36"/>
      <c r="T38" s="36"/>
      <c r="U38" s="36"/>
      <c r="V38" s="36"/>
      <c r="W38" s="36"/>
      <c r="X38" s="36"/>
      <c r="Y38" s="36"/>
      <c r="Z38" s="36"/>
      <c r="AA38" s="36"/>
      <c r="AB38" s="36"/>
      <c r="AC38" s="36"/>
      <c r="AD38" s="36"/>
      <c r="AE38" s="36"/>
    </row>
    <row r="39" spans="1:31" s="2" customFormat="1" ht="15.75">
      <c r="A39" s="36"/>
      <c r="B39" s="41"/>
      <c r="C39" s="135"/>
      <c r="D39" s="136" t="s">
        <v>48</v>
      </c>
      <c r="E39" s="137"/>
      <c r="F39" s="137"/>
      <c r="G39" s="138" t="s">
        <v>49</v>
      </c>
      <c r="H39" s="139" t="s">
        <v>50</v>
      </c>
      <c r="I39" s="140"/>
      <c r="J39" s="141">
        <f>SUM(J30:J37)</f>
        <v>0</v>
      </c>
      <c r="K39" s="142"/>
      <c r="L39" s="119"/>
      <c r="S39" s="36"/>
      <c r="T39" s="36"/>
      <c r="U39" s="36"/>
      <c r="V39" s="36"/>
      <c r="W39" s="36"/>
      <c r="X39" s="36"/>
      <c r="Y39" s="36"/>
      <c r="Z39" s="36"/>
      <c r="AA39" s="36"/>
      <c r="AB39" s="36"/>
      <c r="AC39" s="36"/>
      <c r="AD39" s="36"/>
      <c r="AE39" s="36"/>
    </row>
    <row r="40" spans="1:31" s="2" customFormat="1" ht="12">
      <c r="A40" s="36"/>
      <c r="B40" s="143"/>
      <c r="C40" s="144"/>
      <c r="D40" s="144"/>
      <c r="E40" s="144"/>
      <c r="F40" s="144"/>
      <c r="G40" s="144"/>
      <c r="H40" s="144"/>
      <c r="I40" s="145"/>
      <c r="J40" s="144"/>
      <c r="K40" s="144"/>
      <c r="L40" s="119"/>
      <c r="S40" s="36"/>
      <c r="T40" s="36"/>
      <c r="U40" s="36"/>
      <c r="V40" s="36"/>
      <c r="W40" s="36"/>
      <c r="X40" s="36"/>
      <c r="Y40" s="36"/>
      <c r="Z40" s="36"/>
      <c r="AA40" s="36"/>
      <c r="AB40" s="36"/>
      <c r="AC40" s="36"/>
      <c r="AD40" s="36"/>
      <c r="AE40" s="36"/>
    </row>
    <row r="44" spans="1:31" s="2" customFormat="1" ht="12">
      <c r="A44" s="36"/>
      <c r="B44" s="146"/>
      <c r="C44" s="147"/>
      <c r="D44" s="147"/>
      <c r="E44" s="147"/>
      <c r="F44" s="147"/>
      <c r="G44" s="147"/>
      <c r="H44" s="147"/>
      <c r="I44" s="148"/>
      <c r="J44" s="147"/>
      <c r="K44" s="147"/>
      <c r="L44" s="119"/>
      <c r="S44" s="36"/>
      <c r="T44" s="36"/>
      <c r="U44" s="36"/>
      <c r="V44" s="36"/>
      <c r="W44" s="36"/>
      <c r="X44" s="36"/>
      <c r="Y44" s="36"/>
      <c r="Z44" s="36"/>
      <c r="AA44" s="36"/>
      <c r="AB44" s="36"/>
      <c r="AC44" s="36"/>
      <c r="AD44" s="36"/>
      <c r="AE44" s="36"/>
    </row>
    <row r="45" spans="1:31" s="2" customFormat="1" ht="18">
      <c r="A45" s="36"/>
      <c r="B45" s="37"/>
      <c r="C45" s="25" t="s">
        <v>163</v>
      </c>
      <c r="D45" s="38"/>
      <c r="E45" s="38"/>
      <c r="F45" s="38"/>
      <c r="G45" s="38"/>
      <c r="H45" s="38"/>
      <c r="I45" s="118"/>
      <c r="J45" s="38"/>
      <c r="K45" s="38"/>
      <c r="L45" s="119"/>
      <c r="S45" s="36"/>
      <c r="T45" s="36"/>
      <c r="U45" s="36"/>
      <c r="V45" s="36"/>
      <c r="W45" s="36"/>
      <c r="X45" s="36"/>
      <c r="Y45" s="36"/>
      <c r="Z45" s="36"/>
      <c r="AA45" s="36"/>
      <c r="AB45" s="36"/>
      <c r="AC45" s="36"/>
      <c r="AD45" s="36"/>
      <c r="AE45" s="36"/>
    </row>
    <row r="46" spans="1:31" s="2" customFormat="1" ht="12">
      <c r="A46" s="36"/>
      <c r="B46" s="37"/>
      <c r="C46" s="38"/>
      <c r="D46" s="38"/>
      <c r="E46" s="38"/>
      <c r="F46" s="38"/>
      <c r="G46" s="38"/>
      <c r="H46" s="38"/>
      <c r="I46" s="118"/>
      <c r="J46" s="38"/>
      <c r="K46" s="38"/>
      <c r="L46" s="119"/>
      <c r="S46" s="36"/>
      <c r="T46" s="36"/>
      <c r="U46" s="36"/>
      <c r="V46" s="36"/>
      <c r="W46" s="36"/>
      <c r="X46" s="36"/>
      <c r="Y46" s="36"/>
      <c r="Z46" s="36"/>
      <c r="AA46" s="36"/>
      <c r="AB46" s="36"/>
      <c r="AC46" s="36"/>
      <c r="AD46" s="36"/>
      <c r="AE46" s="36"/>
    </row>
    <row r="47" spans="1:31" s="2" customFormat="1" ht="12.75">
      <c r="A47" s="36"/>
      <c r="B47" s="37"/>
      <c r="C47" s="31" t="s">
        <v>16</v>
      </c>
      <c r="D47" s="38"/>
      <c r="E47" s="38"/>
      <c r="F47" s="38"/>
      <c r="G47" s="38"/>
      <c r="H47" s="38"/>
      <c r="I47" s="118"/>
      <c r="J47" s="38"/>
      <c r="K47" s="38"/>
      <c r="L47" s="119"/>
      <c r="S47" s="36"/>
      <c r="T47" s="36"/>
      <c r="U47" s="36"/>
      <c r="V47" s="36"/>
      <c r="W47" s="36"/>
      <c r="X47" s="36"/>
      <c r="Y47" s="36"/>
      <c r="Z47" s="36"/>
      <c r="AA47" s="36"/>
      <c r="AB47" s="36"/>
      <c r="AC47" s="36"/>
      <c r="AD47" s="36"/>
      <c r="AE47" s="36"/>
    </row>
    <row r="48" spans="1:31" s="2" customFormat="1" ht="12.75">
      <c r="A48" s="36"/>
      <c r="B48" s="37"/>
      <c r="C48" s="38"/>
      <c r="D48" s="38"/>
      <c r="E48" s="415" t="str">
        <f>E7</f>
        <v>HULICE - ČERPACÍ STANICE PEVAK</v>
      </c>
      <c r="F48" s="416"/>
      <c r="G48" s="416"/>
      <c r="H48" s="416"/>
      <c r="I48" s="118"/>
      <c r="J48" s="38"/>
      <c r="K48" s="38"/>
      <c r="L48" s="119"/>
      <c r="S48" s="36"/>
      <c r="T48" s="36"/>
      <c r="U48" s="36"/>
      <c r="V48" s="36"/>
      <c r="W48" s="36"/>
      <c r="X48" s="36"/>
      <c r="Y48" s="36"/>
      <c r="Z48" s="36"/>
      <c r="AA48" s="36"/>
      <c r="AB48" s="36"/>
      <c r="AC48" s="36"/>
      <c r="AD48" s="36"/>
      <c r="AE48" s="36"/>
    </row>
    <row r="49" spans="1:31" s="2" customFormat="1" ht="12.75">
      <c r="A49" s="36"/>
      <c r="B49" s="37"/>
      <c r="C49" s="31" t="s">
        <v>159</v>
      </c>
      <c r="D49" s="38"/>
      <c r="E49" s="38"/>
      <c r="F49" s="38"/>
      <c r="G49" s="38"/>
      <c r="H49" s="38"/>
      <c r="I49" s="118"/>
      <c r="J49" s="38"/>
      <c r="K49" s="38"/>
      <c r="L49" s="119"/>
      <c r="S49" s="36"/>
      <c r="T49" s="36"/>
      <c r="U49" s="36"/>
      <c r="V49" s="36"/>
      <c r="W49" s="36"/>
      <c r="X49" s="36"/>
      <c r="Y49" s="36"/>
      <c r="Z49" s="36"/>
      <c r="AA49" s="36"/>
      <c r="AB49" s="36"/>
      <c r="AC49" s="36"/>
      <c r="AD49" s="36"/>
      <c r="AE49" s="36"/>
    </row>
    <row r="50" spans="1:31" s="2" customFormat="1" ht="12">
      <c r="A50" s="36"/>
      <c r="B50" s="37"/>
      <c r="C50" s="38"/>
      <c r="D50" s="38"/>
      <c r="E50" s="402" t="str">
        <f>E9</f>
        <v>08 - PS_01 - Strojnětechnologická část ČS</v>
      </c>
      <c r="F50" s="414"/>
      <c r="G50" s="414"/>
      <c r="H50" s="414"/>
      <c r="I50" s="118"/>
      <c r="J50" s="38"/>
      <c r="K50" s="38"/>
      <c r="L50" s="119"/>
      <c r="S50" s="36"/>
      <c r="T50" s="36"/>
      <c r="U50" s="36"/>
      <c r="V50" s="36"/>
      <c r="W50" s="36"/>
      <c r="X50" s="36"/>
      <c r="Y50" s="36"/>
      <c r="Z50" s="36"/>
      <c r="AA50" s="36"/>
      <c r="AB50" s="36"/>
      <c r="AC50" s="36"/>
      <c r="AD50" s="36"/>
      <c r="AE50" s="36"/>
    </row>
    <row r="51" spans="1:31" s="2" customFormat="1" ht="12">
      <c r="A51" s="36"/>
      <c r="B51" s="37"/>
      <c r="C51" s="38"/>
      <c r="D51" s="38"/>
      <c r="E51" s="38"/>
      <c r="F51" s="38"/>
      <c r="G51" s="38"/>
      <c r="H51" s="38"/>
      <c r="I51" s="118"/>
      <c r="J51" s="38"/>
      <c r="K51" s="38"/>
      <c r="L51" s="119"/>
      <c r="S51" s="36"/>
      <c r="T51" s="36"/>
      <c r="U51" s="36"/>
      <c r="V51" s="36"/>
      <c r="W51" s="36"/>
      <c r="X51" s="36"/>
      <c r="Y51" s="36"/>
      <c r="Z51" s="36"/>
      <c r="AA51" s="36"/>
      <c r="AB51" s="36"/>
      <c r="AC51" s="36"/>
      <c r="AD51" s="36"/>
      <c r="AE51" s="36"/>
    </row>
    <row r="52" spans="1:31" s="2" customFormat="1" ht="12.75">
      <c r="A52" s="36"/>
      <c r="B52" s="37"/>
      <c r="C52" s="31" t="s">
        <v>21</v>
      </c>
      <c r="D52" s="38"/>
      <c r="E52" s="38"/>
      <c r="F52" s="29" t="str">
        <f>F12</f>
        <v>Hulice</v>
      </c>
      <c r="G52" s="38"/>
      <c r="H52" s="38"/>
      <c r="I52" s="120" t="s">
        <v>23</v>
      </c>
      <c r="J52" s="61" t="str">
        <f>IF(J12="","",J12)</f>
        <v>12. 5. 2020</v>
      </c>
      <c r="K52" s="38"/>
      <c r="L52" s="119"/>
      <c r="S52" s="36"/>
      <c r="T52" s="36"/>
      <c r="U52" s="36"/>
      <c r="V52" s="36"/>
      <c r="W52" s="36"/>
      <c r="X52" s="36"/>
      <c r="Y52" s="36"/>
      <c r="Z52" s="36"/>
      <c r="AA52" s="36"/>
      <c r="AB52" s="36"/>
      <c r="AC52" s="36"/>
      <c r="AD52" s="36"/>
      <c r="AE52" s="36"/>
    </row>
    <row r="53" spans="1:31" s="2" customFormat="1" ht="12">
      <c r="A53" s="36"/>
      <c r="B53" s="37"/>
      <c r="C53" s="38"/>
      <c r="D53" s="38"/>
      <c r="E53" s="38"/>
      <c r="F53" s="38"/>
      <c r="G53" s="38"/>
      <c r="H53" s="38"/>
      <c r="I53" s="118"/>
      <c r="J53" s="38"/>
      <c r="K53" s="38"/>
      <c r="L53" s="119"/>
      <c r="S53" s="36"/>
      <c r="T53" s="36"/>
      <c r="U53" s="36"/>
      <c r="V53" s="36"/>
      <c r="W53" s="36"/>
      <c r="X53" s="36"/>
      <c r="Y53" s="36"/>
      <c r="Z53" s="36"/>
      <c r="AA53" s="36"/>
      <c r="AB53" s="36"/>
      <c r="AC53" s="36"/>
      <c r="AD53" s="36"/>
      <c r="AE53" s="36"/>
    </row>
    <row r="54" spans="1:31" s="2" customFormat="1" ht="38.25">
      <c r="A54" s="36"/>
      <c r="B54" s="37"/>
      <c r="C54" s="31" t="s">
        <v>25</v>
      </c>
      <c r="D54" s="38"/>
      <c r="E54" s="38"/>
      <c r="F54" s="29" t="str">
        <f>E15</f>
        <v>PEVAK Pelhřimov</v>
      </c>
      <c r="G54" s="38"/>
      <c r="H54" s="38"/>
      <c r="I54" s="120" t="s">
        <v>31</v>
      </c>
      <c r="J54" s="34" t="str">
        <f>E21</f>
        <v>Vodohospodářské inženýrské služby a.s.</v>
      </c>
      <c r="K54" s="38"/>
      <c r="L54" s="119"/>
      <c r="S54" s="36"/>
      <c r="T54" s="36"/>
      <c r="U54" s="36"/>
      <c r="V54" s="36"/>
      <c r="W54" s="36"/>
      <c r="X54" s="36"/>
      <c r="Y54" s="36"/>
      <c r="Z54" s="36"/>
      <c r="AA54" s="36"/>
      <c r="AB54" s="36"/>
      <c r="AC54" s="36"/>
      <c r="AD54" s="36"/>
      <c r="AE54" s="36"/>
    </row>
    <row r="55" spans="1:31" s="2" customFormat="1" ht="12.75">
      <c r="A55" s="36"/>
      <c r="B55" s="37"/>
      <c r="C55" s="31" t="s">
        <v>29</v>
      </c>
      <c r="D55" s="38"/>
      <c r="E55" s="38"/>
      <c r="F55" s="29" t="str">
        <f>IF(E18="","",E18)</f>
        <v>Vyplň údaj</v>
      </c>
      <c r="G55" s="38"/>
      <c r="H55" s="38"/>
      <c r="I55" s="120" t="s">
        <v>34</v>
      </c>
      <c r="J55" s="34" t="str">
        <f>E24</f>
        <v>Ing.Josef Němeček</v>
      </c>
      <c r="K55" s="38"/>
      <c r="L55" s="119"/>
      <c r="S55" s="36"/>
      <c r="T55" s="36"/>
      <c r="U55" s="36"/>
      <c r="V55" s="36"/>
      <c r="W55" s="36"/>
      <c r="X55" s="36"/>
      <c r="Y55" s="36"/>
      <c r="Z55" s="36"/>
      <c r="AA55" s="36"/>
      <c r="AB55" s="36"/>
      <c r="AC55" s="36"/>
      <c r="AD55" s="36"/>
      <c r="AE55" s="36"/>
    </row>
    <row r="56" spans="1:31" s="2" customFormat="1" ht="12">
      <c r="A56" s="36"/>
      <c r="B56" s="37"/>
      <c r="C56" s="38"/>
      <c r="D56" s="38"/>
      <c r="E56" s="38"/>
      <c r="F56" s="38"/>
      <c r="G56" s="38"/>
      <c r="H56" s="38"/>
      <c r="I56" s="118"/>
      <c r="J56" s="38"/>
      <c r="K56" s="38"/>
      <c r="L56" s="119"/>
      <c r="S56" s="36"/>
      <c r="T56" s="36"/>
      <c r="U56" s="36"/>
      <c r="V56" s="36"/>
      <c r="W56" s="36"/>
      <c r="X56" s="36"/>
      <c r="Y56" s="36"/>
      <c r="Z56" s="36"/>
      <c r="AA56" s="36"/>
      <c r="AB56" s="36"/>
      <c r="AC56" s="36"/>
      <c r="AD56" s="36"/>
      <c r="AE56" s="36"/>
    </row>
    <row r="57" spans="1:31" s="2" customFormat="1" ht="12">
      <c r="A57" s="36"/>
      <c r="B57" s="37"/>
      <c r="C57" s="149" t="s">
        <v>164</v>
      </c>
      <c r="D57" s="150"/>
      <c r="E57" s="150"/>
      <c r="F57" s="150"/>
      <c r="G57" s="150"/>
      <c r="H57" s="150"/>
      <c r="I57" s="151"/>
      <c r="J57" s="152" t="s">
        <v>165</v>
      </c>
      <c r="K57" s="150"/>
      <c r="L57" s="119"/>
      <c r="S57" s="36"/>
      <c r="T57" s="36"/>
      <c r="U57" s="36"/>
      <c r="V57" s="36"/>
      <c r="W57" s="36"/>
      <c r="X57" s="36"/>
      <c r="Y57" s="36"/>
      <c r="Z57" s="36"/>
      <c r="AA57" s="36"/>
      <c r="AB57" s="36"/>
      <c r="AC57" s="36"/>
      <c r="AD57" s="36"/>
      <c r="AE57" s="36"/>
    </row>
    <row r="58" spans="1:31" s="2" customFormat="1" ht="12">
      <c r="A58" s="36"/>
      <c r="B58" s="37"/>
      <c r="C58" s="38"/>
      <c r="D58" s="38"/>
      <c r="E58" s="38"/>
      <c r="F58" s="38"/>
      <c r="G58" s="38"/>
      <c r="H58" s="38"/>
      <c r="I58" s="118"/>
      <c r="J58" s="38"/>
      <c r="K58" s="38"/>
      <c r="L58" s="119"/>
      <c r="S58" s="36"/>
      <c r="T58" s="36"/>
      <c r="U58" s="36"/>
      <c r="V58" s="36"/>
      <c r="W58" s="36"/>
      <c r="X58" s="36"/>
      <c r="Y58" s="36"/>
      <c r="Z58" s="36"/>
      <c r="AA58" s="36"/>
      <c r="AB58" s="36"/>
      <c r="AC58" s="36"/>
      <c r="AD58" s="36"/>
      <c r="AE58" s="36"/>
    </row>
    <row r="59" spans="1:47" s="2" customFormat="1" ht="15.75">
      <c r="A59" s="36"/>
      <c r="B59" s="37"/>
      <c r="C59" s="153" t="s">
        <v>70</v>
      </c>
      <c r="D59" s="38"/>
      <c r="E59" s="38"/>
      <c r="F59" s="38"/>
      <c r="G59" s="38"/>
      <c r="H59" s="38"/>
      <c r="I59" s="118"/>
      <c r="J59" s="79">
        <f>J84</f>
        <v>0</v>
      </c>
      <c r="K59" s="38"/>
      <c r="L59" s="119"/>
      <c r="S59" s="36"/>
      <c r="T59" s="36"/>
      <c r="U59" s="36"/>
      <c r="V59" s="36"/>
      <c r="W59" s="36"/>
      <c r="X59" s="36"/>
      <c r="Y59" s="36"/>
      <c r="Z59" s="36"/>
      <c r="AA59" s="36"/>
      <c r="AB59" s="36"/>
      <c r="AC59" s="36"/>
      <c r="AD59" s="36"/>
      <c r="AE59" s="36"/>
      <c r="AU59" s="19" t="s">
        <v>166</v>
      </c>
    </row>
    <row r="60" spans="2:12" s="9" customFormat="1" ht="15">
      <c r="B60" s="154"/>
      <c r="C60" s="155"/>
      <c r="D60" s="156" t="s">
        <v>175</v>
      </c>
      <c r="E60" s="157"/>
      <c r="F60" s="157"/>
      <c r="G60" s="157"/>
      <c r="H60" s="157"/>
      <c r="I60" s="158"/>
      <c r="J60" s="159">
        <f>J85</f>
        <v>0</v>
      </c>
      <c r="K60" s="155"/>
      <c r="L60" s="160"/>
    </row>
    <row r="61" spans="2:12" s="10" customFormat="1" ht="12.75">
      <c r="B61" s="161"/>
      <c r="C61" s="99"/>
      <c r="D61" s="162" t="s">
        <v>2273</v>
      </c>
      <c r="E61" s="163"/>
      <c r="F61" s="163"/>
      <c r="G61" s="163"/>
      <c r="H61" s="163"/>
      <c r="I61" s="164"/>
      <c r="J61" s="165">
        <f>J86</f>
        <v>0</v>
      </c>
      <c r="K61" s="99"/>
      <c r="L61" s="166"/>
    </row>
    <row r="62" spans="2:12" s="9" customFormat="1" ht="15">
      <c r="B62" s="154"/>
      <c r="C62" s="155"/>
      <c r="D62" s="156" t="s">
        <v>1976</v>
      </c>
      <c r="E62" s="157"/>
      <c r="F62" s="157"/>
      <c r="G62" s="157"/>
      <c r="H62" s="157"/>
      <c r="I62" s="158"/>
      <c r="J62" s="159">
        <f>J88</f>
        <v>0</v>
      </c>
      <c r="K62" s="155"/>
      <c r="L62" s="160"/>
    </row>
    <row r="63" spans="2:12" s="10" customFormat="1" ht="12.75">
      <c r="B63" s="161"/>
      <c r="C63" s="99"/>
      <c r="D63" s="162" t="s">
        <v>2274</v>
      </c>
      <c r="E63" s="163"/>
      <c r="F63" s="163"/>
      <c r="G63" s="163"/>
      <c r="H63" s="163"/>
      <c r="I63" s="164"/>
      <c r="J63" s="165">
        <f>J89</f>
        <v>0</v>
      </c>
      <c r="K63" s="99"/>
      <c r="L63" s="166"/>
    </row>
    <row r="64" spans="2:12" s="9" customFormat="1" ht="15">
      <c r="B64" s="154"/>
      <c r="C64" s="155"/>
      <c r="D64" s="156" t="s">
        <v>2275</v>
      </c>
      <c r="E64" s="157"/>
      <c r="F64" s="157"/>
      <c r="G64" s="157"/>
      <c r="H64" s="157"/>
      <c r="I64" s="158"/>
      <c r="J64" s="159">
        <f>J166</f>
        <v>0</v>
      </c>
      <c r="K64" s="155"/>
      <c r="L64" s="160"/>
    </row>
    <row r="65" spans="1:31" s="2" customFormat="1" ht="12">
      <c r="A65" s="36"/>
      <c r="B65" s="37"/>
      <c r="C65" s="38"/>
      <c r="D65" s="38"/>
      <c r="E65" s="38"/>
      <c r="F65" s="38"/>
      <c r="G65" s="38"/>
      <c r="H65" s="38"/>
      <c r="I65" s="118"/>
      <c r="J65" s="38"/>
      <c r="K65" s="38"/>
      <c r="L65" s="119"/>
      <c r="S65" s="36"/>
      <c r="T65" s="36"/>
      <c r="U65" s="36"/>
      <c r="V65" s="36"/>
      <c r="W65" s="36"/>
      <c r="X65" s="36"/>
      <c r="Y65" s="36"/>
      <c r="Z65" s="36"/>
      <c r="AA65" s="36"/>
      <c r="AB65" s="36"/>
      <c r="AC65" s="36"/>
      <c r="AD65" s="36"/>
      <c r="AE65" s="36"/>
    </row>
    <row r="66" spans="1:31" s="2" customFormat="1" ht="12">
      <c r="A66" s="36"/>
      <c r="B66" s="49"/>
      <c r="C66" s="50"/>
      <c r="D66" s="50"/>
      <c r="E66" s="50"/>
      <c r="F66" s="50"/>
      <c r="G66" s="50"/>
      <c r="H66" s="50"/>
      <c r="I66" s="145"/>
      <c r="J66" s="50"/>
      <c r="K66" s="50"/>
      <c r="L66" s="119"/>
      <c r="S66" s="36"/>
      <c r="T66" s="36"/>
      <c r="U66" s="36"/>
      <c r="V66" s="36"/>
      <c r="W66" s="36"/>
      <c r="X66" s="36"/>
      <c r="Y66" s="36"/>
      <c r="Z66" s="36"/>
      <c r="AA66" s="36"/>
      <c r="AB66" s="36"/>
      <c r="AC66" s="36"/>
      <c r="AD66" s="36"/>
      <c r="AE66" s="36"/>
    </row>
    <row r="70" spans="1:31" s="2" customFormat="1" ht="12">
      <c r="A70" s="36"/>
      <c r="B70" s="51"/>
      <c r="C70" s="52"/>
      <c r="D70" s="52"/>
      <c r="E70" s="52"/>
      <c r="F70" s="52"/>
      <c r="G70" s="52"/>
      <c r="H70" s="52"/>
      <c r="I70" s="148"/>
      <c r="J70" s="52"/>
      <c r="K70" s="52"/>
      <c r="L70" s="119"/>
      <c r="S70" s="36"/>
      <c r="T70" s="36"/>
      <c r="U70" s="36"/>
      <c r="V70" s="36"/>
      <c r="W70" s="36"/>
      <c r="X70" s="36"/>
      <c r="Y70" s="36"/>
      <c r="Z70" s="36"/>
      <c r="AA70" s="36"/>
      <c r="AB70" s="36"/>
      <c r="AC70" s="36"/>
      <c r="AD70" s="36"/>
      <c r="AE70" s="36"/>
    </row>
    <row r="71" spans="1:31" s="2" customFormat="1" ht="18">
      <c r="A71" s="36"/>
      <c r="B71" s="37"/>
      <c r="C71" s="25" t="s">
        <v>192</v>
      </c>
      <c r="D71" s="38"/>
      <c r="E71" s="38"/>
      <c r="F71" s="38"/>
      <c r="G71" s="38"/>
      <c r="H71" s="38"/>
      <c r="I71" s="118"/>
      <c r="J71" s="38"/>
      <c r="K71" s="38"/>
      <c r="L71" s="119"/>
      <c r="S71" s="36"/>
      <c r="T71" s="36"/>
      <c r="U71" s="36"/>
      <c r="V71" s="36"/>
      <c r="W71" s="36"/>
      <c r="X71" s="36"/>
      <c r="Y71" s="36"/>
      <c r="Z71" s="36"/>
      <c r="AA71" s="36"/>
      <c r="AB71" s="36"/>
      <c r="AC71" s="36"/>
      <c r="AD71" s="36"/>
      <c r="AE71" s="36"/>
    </row>
    <row r="72" spans="1:31" s="2" customFormat="1" ht="12">
      <c r="A72" s="36"/>
      <c r="B72" s="37"/>
      <c r="C72" s="38"/>
      <c r="D72" s="38"/>
      <c r="E72" s="38"/>
      <c r="F72" s="38"/>
      <c r="G72" s="38"/>
      <c r="H72" s="38"/>
      <c r="I72" s="118"/>
      <c r="J72" s="38"/>
      <c r="K72" s="38"/>
      <c r="L72" s="119"/>
      <c r="S72" s="36"/>
      <c r="T72" s="36"/>
      <c r="U72" s="36"/>
      <c r="V72" s="36"/>
      <c r="W72" s="36"/>
      <c r="X72" s="36"/>
      <c r="Y72" s="36"/>
      <c r="Z72" s="36"/>
      <c r="AA72" s="36"/>
      <c r="AB72" s="36"/>
      <c r="AC72" s="36"/>
      <c r="AD72" s="36"/>
      <c r="AE72" s="36"/>
    </row>
    <row r="73" spans="1:31" s="2" customFormat="1" ht="12.75">
      <c r="A73" s="36"/>
      <c r="B73" s="37"/>
      <c r="C73" s="31" t="s">
        <v>16</v>
      </c>
      <c r="D73" s="38"/>
      <c r="E73" s="38"/>
      <c r="F73" s="38"/>
      <c r="G73" s="38"/>
      <c r="H73" s="38"/>
      <c r="I73" s="118"/>
      <c r="J73" s="38"/>
      <c r="K73" s="38"/>
      <c r="L73" s="119"/>
      <c r="S73" s="36"/>
      <c r="T73" s="36"/>
      <c r="U73" s="36"/>
      <c r="V73" s="36"/>
      <c r="W73" s="36"/>
      <c r="X73" s="36"/>
      <c r="Y73" s="36"/>
      <c r="Z73" s="36"/>
      <c r="AA73" s="36"/>
      <c r="AB73" s="36"/>
      <c r="AC73" s="36"/>
      <c r="AD73" s="36"/>
      <c r="AE73" s="36"/>
    </row>
    <row r="74" spans="1:31" s="2" customFormat="1" ht="12.75">
      <c r="A74" s="36"/>
      <c r="B74" s="37"/>
      <c r="C74" s="38"/>
      <c r="D74" s="38"/>
      <c r="E74" s="415" t="str">
        <f>E7</f>
        <v>HULICE - ČERPACÍ STANICE PEVAK</v>
      </c>
      <c r="F74" s="416"/>
      <c r="G74" s="416"/>
      <c r="H74" s="416"/>
      <c r="I74" s="118"/>
      <c r="J74" s="38"/>
      <c r="K74" s="38"/>
      <c r="L74" s="119"/>
      <c r="S74" s="36"/>
      <c r="T74" s="36"/>
      <c r="U74" s="36"/>
      <c r="V74" s="36"/>
      <c r="W74" s="36"/>
      <c r="X74" s="36"/>
      <c r="Y74" s="36"/>
      <c r="Z74" s="36"/>
      <c r="AA74" s="36"/>
      <c r="AB74" s="36"/>
      <c r="AC74" s="36"/>
      <c r="AD74" s="36"/>
      <c r="AE74" s="36"/>
    </row>
    <row r="75" spans="1:31" s="2" customFormat="1" ht="12.75">
      <c r="A75" s="36"/>
      <c r="B75" s="37"/>
      <c r="C75" s="31" t="s">
        <v>159</v>
      </c>
      <c r="D75" s="38"/>
      <c r="E75" s="38"/>
      <c r="F75" s="38"/>
      <c r="G75" s="38"/>
      <c r="H75" s="38"/>
      <c r="I75" s="118"/>
      <c r="J75" s="38"/>
      <c r="K75" s="38"/>
      <c r="L75" s="119"/>
      <c r="S75" s="36"/>
      <c r="T75" s="36"/>
      <c r="U75" s="36"/>
      <c r="V75" s="36"/>
      <c r="W75" s="36"/>
      <c r="X75" s="36"/>
      <c r="Y75" s="36"/>
      <c r="Z75" s="36"/>
      <c r="AA75" s="36"/>
      <c r="AB75" s="36"/>
      <c r="AC75" s="36"/>
      <c r="AD75" s="36"/>
      <c r="AE75" s="36"/>
    </row>
    <row r="76" spans="1:31" s="2" customFormat="1" ht="12">
      <c r="A76" s="36"/>
      <c r="B76" s="37"/>
      <c r="C76" s="38"/>
      <c r="D76" s="38"/>
      <c r="E76" s="402" t="str">
        <f>E9</f>
        <v>08 - PS_01 - Strojnětechnologická část ČS</v>
      </c>
      <c r="F76" s="414"/>
      <c r="G76" s="414"/>
      <c r="H76" s="414"/>
      <c r="I76" s="118"/>
      <c r="J76" s="38"/>
      <c r="K76" s="38"/>
      <c r="L76" s="119"/>
      <c r="S76" s="36"/>
      <c r="T76" s="36"/>
      <c r="U76" s="36"/>
      <c r="V76" s="36"/>
      <c r="W76" s="36"/>
      <c r="X76" s="36"/>
      <c r="Y76" s="36"/>
      <c r="Z76" s="36"/>
      <c r="AA76" s="36"/>
      <c r="AB76" s="36"/>
      <c r="AC76" s="36"/>
      <c r="AD76" s="36"/>
      <c r="AE76" s="36"/>
    </row>
    <row r="77" spans="1:31" s="2" customFormat="1" ht="12">
      <c r="A77" s="36"/>
      <c r="B77" s="37"/>
      <c r="C77" s="38"/>
      <c r="D77" s="38"/>
      <c r="E77" s="38"/>
      <c r="F77" s="38"/>
      <c r="G77" s="38"/>
      <c r="H77" s="38"/>
      <c r="I77" s="118"/>
      <c r="J77" s="38"/>
      <c r="K77" s="38"/>
      <c r="L77" s="119"/>
      <c r="S77" s="36"/>
      <c r="T77" s="36"/>
      <c r="U77" s="36"/>
      <c r="V77" s="36"/>
      <c r="W77" s="36"/>
      <c r="X77" s="36"/>
      <c r="Y77" s="36"/>
      <c r="Z77" s="36"/>
      <c r="AA77" s="36"/>
      <c r="AB77" s="36"/>
      <c r="AC77" s="36"/>
      <c r="AD77" s="36"/>
      <c r="AE77" s="36"/>
    </row>
    <row r="78" spans="1:31" s="2" customFormat="1" ht="12.75">
      <c r="A78" s="36"/>
      <c r="B78" s="37"/>
      <c r="C78" s="31" t="s">
        <v>21</v>
      </c>
      <c r="D78" s="38"/>
      <c r="E78" s="38"/>
      <c r="F78" s="29" t="str">
        <f>F12</f>
        <v>Hulice</v>
      </c>
      <c r="G78" s="38"/>
      <c r="H78" s="38"/>
      <c r="I78" s="120" t="s">
        <v>23</v>
      </c>
      <c r="J78" s="61" t="str">
        <f>IF(J12="","",J12)</f>
        <v>12. 5. 2020</v>
      </c>
      <c r="K78" s="38"/>
      <c r="L78" s="119"/>
      <c r="S78" s="36"/>
      <c r="T78" s="36"/>
      <c r="U78" s="36"/>
      <c r="V78" s="36"/>
      <c r="W78" s="36"/>
      <c r="X78" s="36"/>
      <c r="Y78" s="36"/>
      <c r="Z78" s="36"/>
      <c r="AA78" s="36"/>
      <c r="AB78" s="36"/>
      <c r="AC78" s="36"/>
      <c r="AD78" s="36"/>
      <c r="AE78" s="36"/>
    </row>
    <row r="79" spans="1:31" s="2" customFormat="1" ht="12">
      <c r="A79" s="36"/>
      <c r="B79" s="37"/>
      <c r="C79" s="38"/>
      <c r="D79" s="38"/>
      <c r="E79" s="38"/>
      <c r="F79" s="38"/>
      <c r="G79" s="38"/>
      <c r="H79" s="38"/>
      <c r="I79" s="118"/>
      <c r="J79" s="38"/>
      <c r="K79" s="38"/>
      <c r="L79" s="119"/>
      <c r="S79" s="36"/>
      <c r="T79" s="36"/>
      <c r="U79" s="36"/>
      <c r="V79" s="36"/>
      <c r="W79" s="36"/>
      <c r="X79" s="36"/>
      <c r="Y79" s="36"/>
      <c r="Z79" s="36"/>
      <c r="AA79" s="36"/>
      <c r="AB79" s="36"/>
      <c r="AC79" s="36"/>
      <c r="AD79" s="36"/>
      <c r="AE79" s="36"/>
    </row>
    <row r="80" spans="1:31" s="2" customFormat="1" ht="38.25">
      <c r="A80" s="36"/>
      <c r="B80" s="37"/>
      <c r="C80" s="31" t="s">
        <v>25</v>
      </c>
      <c r="D80" s="38"/>
      <c r="E80" s="38"/>
      <c r="F80" s="29" t="str">
        <f>E15</f>
        <v>PEVAK Pelhřimov</v>
      </c>
      <c r="G80" s="38"/>
      <c r="H80" s="38"/>
      <c r="I80" s="120" t="s">
        <v>31</v>
      </c>
      <c r="J80" s="34" t="str">
        <f>E21</f>
        <v>Vodohospodářské inženýrské služby a.s.</v>
      </c>
      <c r="K80" s="38"/>
      <c r="L80" s="119"/>
      <c r="S80" s="36"/>
      <c r="T80" s="36"/>
      <c r="U80" s="36"/>
      <c r="V80" s="36"/>
      <c r="W80" s="36"/>
      <c r="X80" s="36"/>
      <c r="Y80" s="36"/>
      <c r="Z80" s="36"/>
      <c r="AA80" s="36"/>
      <c r="AB80" s="36"/>
      <c r="AC80" s="36"/>
      <c r="AD80" s="36"/>
      <c r="AE80" s="36"/>
    </row>
    <row r="81" spans="1:31" s="2" customFormat="1" ht="12.75">
      <c r="A81" s="36"/>
      <c r="B81" s="37"/>
      <c r="C81" s="31" t="s">
        <v>29</v>
      </c>
      <c r="D81" s="38"/>
      <c r="E81" s="38"/>
      <c r="F81" s="29" t="str">
        <f>IF(E18="","",E18)</f>
        <v>Vyplň údaj</v>
      </c>
      <c r="G81" s="38"/>
      <c r="H81" s="38"/>
      <c r="I81" s="120" t="s">
        <v>34</v>
      </c>
      <c r="J81" s="34" t="str">
        <f>E24</f>
        <v>Ing.Josef Němeček</v>
      </c>
      <c r="K81" s="38"/>
      <c r="L81" s="119"/>
      <c r="S81" s="36"/>
      <c r="T81" s="36"/>
      <c r="U81" s="36"/>
      <c r="V81" s="36"/>
      <c r="W81" s="36"/>
      <c r="X81" s="36"/>
      <c r="Y81" s="36"/>
      <c r="Z81" s="36"/>
      <c r="AA81" s="36"/>
      <c r="AB81" s="36"/>
      <c r="AC81" s="36"/>
      <c r="AD81" s="36"/>
      <c r="AE81" s="36"/>
    </row>
    <row r="82" spans="1:31" s="2" customFormat="1" ht="12">
      <c r="A82" s="36"/>
      <c r="B82" s="37"/>
      <c r="C82" s="38"/>
      <c r="D82" s="38"/>
      <c r="E82" s="38"/>
      <c r="F82" s="38"/>
      <c r="G82" s="38"/>
      <c r="H82" s="38"/>
      <c r="I82" s="118"/>
      <c r="J82" s="38"/>
      <c r="K82" s="38"/>
      <c r="L82" s="119"/>
      <c r="S82" s="36"/>
      <c r="T82" s="36"/>
      <c r="U82" s="36"/>
      <c r="V82" s="36"/>
      <c r="W82" s="36"/>
      <c r="X82" s="36"/>
      <c r="Y82" s="36"/>
      <c r="Z82" s="36"/>
      <c r="AA82" s="36"/>
      <c r="AB82" s="36"/>
      <c r="AC82" s="36"/>
      <c r="AD82" s="36"/>
      <c r="AE82" s="36"/>
    </row>
    <row r="83" spans="1:31" s="11" customFormat="1" ht="24">
      <c r="A83" s="167"/>
      <c r="B83" s="168"/>
      <c r="C83" s="169" t="s">
        <v>193</v>
      </c>
      <c r="D83" s="170" t="s">
        <v>57</v>
      </c>
      <c r="E83" s="170" t="s">
        <v>53</v>
      </c>
      <c r="F83" s="170" t="s">
        <v>54</v>
      </c>
      <c r="G83" s="170" t="s">
        <v>194</v>
      </c>
      <c r="H83" s="170" t="s">
        <v>195</v>
      </c>
      <c r="I83" s="171" t="s">
        <v>196</v>
      </c>
      <c r="J83" s="170" t="s">
        <v>165</v>
      </c>
      <c r="K83" s="172" t="s">
        <v>197</v>
      </c>
      <c r="L83" s="173"/>
      <c r="M83" s="70" t="s">
        <v>19</v>
      </c>
      <c r="N83" s="71" t="s">
        <v>42</v>
      </c>
      <c r="O83" s="71" t="s">
        <v>198</v>
      </c>
      <c r="P83" s="71" t="s">
        <v>199</v>
      </c>
      <c r="Q83" s="71" t="s">
        <v>200</v>
      </c>
      <c r="R83" s="71" t="s">
        <v>201</v>
      </c>
      <c r="S83" s="71" t="s">
        <v>202</v>
      </c>
      <c r="T83" s="72" t="s">
        <v>203</v>
      </c>
      <c r="U83" s="167"/>
      <c r="V83" s="167"/>
      <c r="W83" s="167"/>
      <c r="X83" s="167"/>
      <c r="Y83" s="167"/>
      <c r="Z83" s="167"/>
      <c r="AA83" s="167"/>
      <c r="AB83" s="167"/>
      <c r="AC83" s="167"/>
      <c r="AD83" s="167"/>
      <c r="AE83" s="167"/>
    </row>
    <row r="84" spans="1:63" s="2" customFormat="1" ht="15.75">
      <c r="A84" s="36"/>
      <c r="B84" s="37"/>
      <c r="C84" s="77" t="s">
        <v>204</v>
      </c>
      <c r="D84" s="38"/>
      <c r="E84" s="38"/>
      <c r="F84" s="38"/>
      <c r="G84" s="38"/>
      <c r="H84" s="38"/>
      <c r="I84" s="118"/>
      <c r="J84" s="174">
        <f>BK84</f>
        <v>0</v>
      </c>
      <c r="K84" s="38"/>
      <c r="L84" s="41"/>
      <c r="M84" s="73"/>
      <c r="N84" s="175"/>
      <c r="O84" s="74"/>
      <c r="P84" s="176">
        <f>P85+P88+P166</f>
        <v>0</v>
      </c>
      <c r="Q84" s="74"/>
      <c r="R84" s="176">
        <f>R85+R88+R166</f>
        <v>0</v>
      </c>
      <c r="S84" s="74"/>
      <c r="T84" s="177">
        <f>T85+T88+T166</f>
        <v>0</v>
      </c>
      <c r="U84" s="36"/>
      <c r="V84" s="36"/>
      <c r="W84" s="36"/>
      <c r="X84" s="36"/>
      <c r="Y84" s="36"/>
      <c r="Z84" s="36"/>
      <c r="AA84" s="36"/>
      <c r="AB84" s="36"/>
      <c r="AC84" s="36"/>
      <c r="AD84" s="36"/>
      <c r="AE84" s="36"/>
      <c r="AT84" s="19" t="s">
        <v>71</v>
      </c>
      <c r="AU84" s="19" t="s">
        <v>166</v>
      </c>
      <c r="BK84" s="178">
        <f>BK85+BK88+BK166</f>
        <v>0</v>
      </c>
    </row>
    <row r="85" spans="2:63" s="12" customFormat="1" ht="15">
      <c r="B85" s="179"/>
      <c r="C85" s="180"/>
      <c r="D85" s="181" t="s">
        <v>71</v>
      </c>
      <c r="E85" s="182" t="s">
        <v>692</v>
      </c>
      <c r="F85" s="182" t="s">
        <v>693</v>
      </c>
      <c r="G85" s="180"/>
      <c r="H85" s="180"/>
      <c r="I85" s="183"/>
      <c r="J85" s="184">
        <f>BK85</f>
        <v>0</v>
      </c>
      <c r="K85" s="180"/>
      <c r="L85" s="185"/>
      <c r="M85" s="186"/>
      <c r="N85" s="187"/>
      <c r="O85" s="187"/>
      <c r="P85" s="188">
        <f>P86</f>
        <v>0</v>
      </c>
      <c r="Q85" s="187"/>
      <c r="R85" s="188">
        <f>R86</f>
        <v>0</v>
      </c>
      <c r="S85" s="187"/>
      <c r="T85" s="189">
        <f>T86</f>
        <v>0</v>
      </c>
      <c r="AR85" s="190" t="s">
        <v>81</v>
      </c>
      <c r="AT85" s="191" t="s">
        <v>71</v>
      </c>
      <c r="AU85" s="191" t="s">
        <v>72</v>
      </c>
      <c r="AY85" s="190" t="s">
        <v>207</v>
      </c>
      <c r="BK85" s="192">
        <f>BK86</f>
        <v>0</v>
      </c>
    </row>
    <row r="86" spans="2:63" s="12" customFormat="1" ht="12.75">
      <c r="B86" s="179"/>
      <c r="C86" s="180"/>
      <c r="D86" s="181" t="s">
        <v>71</v>
      </c>
      <c r="E86" s="193" t="s">
        <v>2276</v>
      </c>
      <c r="F86" s="193" t="s">
        <v>2277</v>
      </c>
      <c r="G86" s="180"/>
      <c r="H86" s="180"/>
      <c r="I86" s="183"/>
      <c r="J86" s="194">
        <f>BK86</f>
        <v>0</v>
      </c>
      <c r="K86" s="180"/>
      <c r="L86" s="185"/>
      <c r="M86" s="186"/>
      <c r="N86" s="187"/>
      <c r="O86" s="187"/>
      <c r="P86" s="188">
        <f>P87</f>
        <v>0</v>
      </c>
      <c r="Q86" s="187"/>
      <c r="R86" s="188">
        <f>R87</f>
        <v>0</v>
      </c>
      <c r="S86" s="187"/>
      <c r="T86" s="189">
        <f>T87</f>
        <v>0</v>
      </c>
      <c r="AR86" s="190" t="s">
        <v>81</v>
      </c>
      <c r="AT86" s="191" t="s">
        <v>71</v>
      </c>
      <c r="AU86" s="191" t="s">
        <v>79</v>
      </c>
      <c r="AY86" s="190" t="s">
        <v>207</v>
      </c>
      <c r="BK86" s="192">
        <f>BK87</f>
        <v>0</v>
      </c>
    </row>
    <row r="87" spans="1:65" s="2" customFormat="1" ht="12">
      <c r="A87" s="36"/>
      <c r="B87" s="37"/>
      <c r="C87" s="195" t="s">
        <v>79</v>
      </c>
      <c r="D87" s="195" t="s">
        <v>209</v>
      </c>
      <c r="E87" s="196" t="s">
        <v>2278</v>
      </c>
      <c r="F87" s="197" t="s">
        <v>2279</v>
      </c>
      <c r="G87" s="198" t="s">
        <v>2280</v>
      </c>
      <c r="H87" s="199">
        <v>1</v>
      </c>
      <c r="I87" s="200"/>
      <c r="J87" s="201">
        <f>ROUND(I87*H87,2)</f>
        <v>0</v>
      </c>
      <c r="K87" s="197" t="s">
        <v>2281</v>
      </c>
      <c r="L87" s="41"/>
      <c r="M87" s="202" t="s">
        <v>19</v>
      </c>
      <c r="N87" s="203" t="s">
        <v>43</v>
      </c>
      <c r="O87" s="66"/>
      <c r="P87" s="204">
        <f>O87*H87</f>
        <v>0</v>
      </c>
      <c r="Q87" s="204">
        <v>0</v>
      </c>
      <c r="R87" s="204">
        <f>Q87*H87</f>
        <v>0</v>
      </c>
      <c r="S87" s="204">
        <v>0</v>
      </c>
      <c r="T87" s="205">
        <f>S87*H87</f>
        <v>0</v>
      </c>
      <c r="U87" s="36"/>
      <c r="V87" s="36"/>
      <c r="W87" s="36"/>
      <c r="X87" s="36"/>
      <c r="Y87" s="36"/>
      <c r="Z87" s="36"/>
      <c r="AA87" s="36"/>
      <c r="AB87" s="36"/>
      <c r="AC87" s="36"/>
      <c r="AD87" s="36"/>
      <c r="AE87" s="36"/>
      <c r="AR87" s="206" t="s">
        <v>79</v>
      </c>
      <c r="AT87" s="206" t="s">
        <v>209</v>
      </c>
      <c r="AU87" s="206" t="s">
        <v>81</v>
      </c>
      <c r="AY87" s="19" t="s">
        <v>207</v>
      </c>
      <c r="BE87" s="207">
        <f>IF(N87="základní",J87,0)</f>
        <v>0</v>
      </c>
      <c r="BF87" s="207">
        <f>IF(N87="snížená",J87,0)</f>
        <v>0</v>
      </c>
      <c r="BG87" s="207">
        <f>IF(N87="zákl. přenesená",J87,0)</f>
        <v>0</v>
      </c>
      <c r="BH87" s="207">
        <f>IF(N87="sníž. přenesená",J87,0)</f>
        <v>0</v>
      </c>
      <c r="BI87" s="207">
        <f>IF(N87="nulová",J87,0)</f>
        <v>0</v>
      </c>
      <c r="BJ87" s="19" t="s">
        <v>79</v>
      </c>
      <c r="BK87" s="207">
        <f>ROUND(I87*H87,2)</f>
        <v>0</v>
      </c>
      <c r="BL87" s="19" t="s">
        <v>79</v>
      </c>
      <c r="BM87" s="206" t="s">
        <v>2282</v>
      </c>
    </row>
    <row r="88" spans="2:63" s="12" customFormat="1" ht="15">
      <c r="B88" s="179"/>
      <c r="C88" s="180"/>
      <c r="D88" s="181" t="s">
        <v>71</v>
      </c>
      <c r="E88" s="182" t="s">
        <v>249</v>
      </c>
      <c r="F88" s="182" t="s">
        <v>1989</v>
      </c>
      <c r="G88" s="180"/>
      <c r="H88" s="180"/>
      <c r="I88" s="183"/>
      <c r="J88" s="184">
        <f>BK88</f>
        <v>0</v>
      </c>
      <c r="K88" s="180"/>
      <c r="L88" s="185"/>
      <c r="M88" s="186"/>
      <c r="N88" s="187"/>
      <c r="O88" s="187"/>
      <c r="P88" s="188">
        <f>P89</f>
        <v>0</v>
      </c>
      <c r="Q88" s="187"/>
      <c r="R88" s="188">
        <f>R89</f>
        <v>0</v>
      </c>
      <c r="S88" s="187"/>
      <c r="T88" s="189">
        <f>T89</f>
        <v>0</v>
      </c>
      <c r="AR88" s="190" t="s">
        <v>221</v>
      </c>
      <c r="AT88" s="191" t="s">
        <v>71</v>
      </c>
      <c r="AU88" s="191" t="s">
        <v>72</v>
      </c>
      <c r="AY88" s="190" t="s">
        <v>207</v>
      </c>
      <c r="BK88" s="192">
        <f>BK89</f>
        <v>0</v>
      </c>
    </row>
    <row r="89" spans="2:63" s="12" customFormat="1" ht="12.75">
      <c r="B89" s="179"/>
      <c r="C89" s="180"/>
      <c r="D89" s="181" t="s">
        <v>71</v>
      </c>
      <c r="E89" s="193" t="s">
        <v>2283</v>
      </c>
      <c r="F89" s="193" t="s">
        <v>2284</v>
      </c>
      <c r="G89" s="180"/>
      <c r="H89" s="180"/>
      <c r="I89" s="183"/>
      <c r="J89" s="194">
        <f>BK89</f>
        <v>0</v>
      </c>
      <c r="K89" s="180"/>
      <c r="L89" s="185"/>
      <c r="M89" s="186"/>
      <c r="N89" s="187"/>
      <c r="O89" s="187"/>
      <c r="P89" s="188">
        <f>SUM(P90:P165)</f>
        <v>0</v>
      </c>
      <c r="Q89" s="187"/>
      <c r="R89" s="188">
        <f>SUM(R90:R165)</f>
        <v>0</v>
      </c>
      <c r="S89" s="187"/>
      <c r="T89" s="189">
        <f>SUM(T90:T165)</f>
        <v>0</v>
      </c>
      <c r="AR89" s="190" t="s">
        <v>221</v>
      </c>
      <c r="AT89" s="191" t="s">
        <v>71</v>
      </c>
      <c r="AU89" s="191" t="s">
        <v>79</v>
      </c>
      <c r="AY89" s="190" t="s">
        <v>207</v>
      </c>
      <c r="BK89" s="192">
        <f>SUM(BK90:BK165)</f>
        <v>0</v>
      </c>
    </row>
    <row r="90" spans="1:65" s="2" customFormat="1" ht="24">
      <c r="A90" s="36"/>
      <c r="B90" s="37"/>
      <c r="C90" s="231" t="s">
        <v>81</v>
      </c>
      <c r="D90" s="231" t="s">
        <v>249</v>
      </c>
      <c r="E90" s="232" t="s">
        <v>79</v>
      </c>
      <c r="F90" s="233" t="s">
        <v>2285</v>
      </c>
      <c r="G90" s="234" t="s">
        <v>2089</v>
      </c>
      <c r="H90" s="235">
        <v>3</v>
      </c>
      <c r="I90" s="236"/>
      <c r="J90" s="237">
        <f aca="true" t="shared" si="0" ref="J90:J97">ROUND(I90*H90,2)</f>
        <v>0</v>
      </c>
      <c r="K90" s="233" t="s">
        <v>19</v>
      </c>
      <c r="L90" s="238"/>
      <c r="M90" s="239" t="s">
        <v>19</v>
      </c>
      <c r="N90" s="240" t="s">
        <v>43</v>
      </c>
      <c r="O90" s="66"/>
      <c r="P90" s="204">
        <f aca="true" t="shared" si="1" ref="P90:P97">O90*H90</f>
        <v>0</v>
      </c>
      <c r="Q90" s="204">
        <v>0</v>
      </c>
      <c r="R90" s="204">
        <f aca="true" t="shared" si="2" ref="R90:R97">Q90*H90</f>
        <v>0</v>
      </c>
      <c r="S90" s="204">
        <v>0</v>
      </c>
      <c r="T90" s="205">
        <f aca="true" t="shared" si="3" ref="T90:T97">S90*H90</f>
        <v>0</v>
      </c>
      <c r="U90" s="36"/>
      <c r="V90" s="36"/>
      <c r="W90" s="36"/>
      <c r="X90" s="36"/>
      <c r="Y90" s="36"/>
      <c r="Z90" s="36"/>
      <c r="AA90" s="36"/>
      <c r="AB90" s="36"/>
      <c r="AC90" s="36"/>
      <c r="AD90" s="36"/>
      <c r="AE90" s="36"/>
      <c r="AR90" s="206" t="s">
        <v>81</v>
      </c>
      <c r="AT90" s="206" t="s">
        <v>249</v>
      </c>
      <c r="AU90" s="206" t="s">
        <v>81</v>
      </c>
      <c r="AY90" s="19" t="s">
        <v>207</v>
      </c>
      <c r="BE90" s="207">
        <f aca="true" t="shared" si="4" ref="BE90:BE97">IF(N90="základní",J90,0)</f>
        <v>0</v>
      </c>
      <c r="BF90" s="207">
        <f aca="true" t="shared" si="5" ref="BF90:BF97">IF(N90="snížená",J90,0)</f>
        <v>0</v>
      </c>
      <c r="BG90" s="207">
        <f aca="true" t="shared" si="6" ref="BG90:BG97">IF(N90="zákl. přenesená",J90,0)</f>
        <v>0</v>
      </c>
      <c r="BH90" s="207">
        <f aca="true" t="shared" si="7" ref="BH90:BH97">IF(N90="sníž. přenesená",J90,0)</f>
        <v>0</v>
      </c>
      <c r="BI90" s="207">
        <f aca="true" t="shared" si="8" ref="BI90:BI97">IF(N90="nulová",J90,0)</f>
        <v>0</v>
      </c>
      <c r="BJ90" s="19" t="s">
        <v>79</v>
      </c>
      <c r="BK90" s="207">
        <f aca="true" t="shared" si="9" ref="BK90:BK97">ROUND(I90*H90,2)</f>
        <v>0</v>
      </c>
      <c r="BL90" s="19" t="s">
        <v>79</v>
      </c>
      <c r="BM90" s="206" t="s">
        <v>2286</v>
      </c>
    </row>
    <row r="91" spans="1:65" s="2" customFormat="1" ht="36">
      <c r="A91" s="36"/>
      <c r="B91" s="37"/>
      <c r="C91" s="231" t="s">
        <v>221</v>
      </c>
      <c r="D91" s="231" t="s">
        <v>249</v>
      </c>
      <c r="E91" s="232" t="s">
        <v>2287</v>
      </c>
      <c r="F91" s="233" t="s">
        <v>2288</v>
      </c>
      <c r="G91" s="234" t="s">
        <v>2089</v>
      </c>
      <c r="H91" s="235">
        <v>2</v>
      </c>
      <c r="I91" s="236"/>
      <c r="J91" s="237">
        <f t="shared" si="0"/>
        <v>0</v>
      </c>
      <c r="K91" s="233" t="s">
        <v>19</v>
      </c>
      <c r="L91" s="238"/>
      <c r="M91" s="239" t="s">
        <v>19</v>
      </c>
      <c r="N91" s="240" t="s">
        <v>43</v>
      </c>
      <c r="O91" s="66"/>
      <c r="P91" s="204">
        <f t="shared" si="1"/>
        <v>0</v>
      </c>
      <c r="Q91" s="204">
        <v>0</v>
      </c>
      <c r="R91" s="204">
        <f t="shared" si="2"/>
        <v>0</v>
      </c>
      <c r="S91" s="204">
        <v>0</v>
      </c>
      <c r="T91" s="205">
        <f t="shared" si="3"/>
        <v>0</v>
      </c>
      <c r="U91" s="36"/>
      <c r="V91" s="36"/>
      <c r="W91" s="36"/>
      <c r="X91" s="36"/>
      <c r="Y91" s="36"/>
      <c r="Z91" s="36"/>
      <c r="AA91" s="36"/>
      <c r="AB91" s="36"/>
      <c r="AC91" s="36"/>
      <c r="AD91" s="36"/>
      <c r="AE91" s="36"/>
      <c r="AR91" s="206" t="s">
        <v>248</v>
      </c>
      <c r="AT91" s="206" t="s">
        <v>249</v>
      </c>
      <c r="AU91" s="206" t="s">
        <v>81</v>
      </c>
      <c r="AY91" s="19" t="s">
        <v>207</v>
      </c>
      <c r="BE91" s="207">
        <f t="shared" si="4"/>
        <v>0</v>
      </c>
      <c r="BF91" s="207">
        <f t="shared" si="5"/>
        <v>0</v>
      </c>
      <c r="BG91" s="207">
        <f t="shared" si="6"/>
        <v>0</v>
      </c>
      <c r="BH91" s="207">
        <f t="shared" si="7"/>
        <v>0</v>
      </c>
      <c r="BI91" s="207">
        <f t="shared" si="8"/>
        <v>0</v>
      </c>
      <c r="BJ91" s="19" t="s">
        <v>79</v>
      </c>
      <c r="BK91" s="207">
        <f t="shared" si="9"/>
        <v>0</v>
      </c>
      <c r="BL91" s="19" t="s">
        <v>213</v>
      </c>
      <c r="BM91" s="206" t="s">
        <v>2289</v>
      </c>
    </row>
    <row r="92" spans="1:65" s="2" customFormat="1" ht="36">
      <c r="A92" s="36"/>
      <c r="B92" s="37"/>
      <c r="C92" s="231" t="s">
        <v>213</v>
      </c>
      <c r="D92" s="231" t="s">
        <v>249</v>
      </c>
      <c r="E92" s="232" t="s">
        <v>2290</v>
      </c>
      <c r="F92" s="233" t="s">
        <v>2291</v>
      </c>
      <c r="G92" s="234" t="s">
        <v>2089</v>
      </c>
      <c r="H92" s="235">
        <v>1</v>
      </c>
      <c r="I92" s="236"/>
      <c r="J92" s="237">
        <f t="shared" si="0"/>
        <v>0</v>
      </c>
      <c r="K92" s="233" t="s">
        <v>19</v>
      </c>
      <c r="L92" s="238"/>
      <c r="M92" s="239" t="s">
        <v>19</v>
      </c>
      <c r="N92" s="240" t="s">
        <v>43</v>
      </c>
      <c r="O92" s="66"/>
      <c r="P92" s="204">
        <f t="shared" si="1"/>
        <v>0</v>
      </c>
      <c r="Q92" s="204">
        <v>0</v>
      </c>
      <c r="R92" s="204">
        <f t="shared" si="2"/>
        <v>0</v>
      </c>
      <c r="S92" s="204">
        <v>0</v>
      </c>
      <c r="T92" s="205">
        <f t="shared" si="3"/>
        <v>0</v>
      </c>
      <c r="U92" s="36"/>
      <c r="V92" s="36"/>
      <c r="W92" s="36"/>
      <c r="X92" s="36"/>
      <c r="Y92" s="36"/>
      <c r="Z92" s="36"/>
      <c r="AA92" s="36"/>
      <c r="AB92" s="36"/>
      <c r="AC92" s="36"/>
      <c r="AD92" s="36"/>
      <c r="AE92" s="36"/>
      <c r="AR92" s="206" t="s">
        <v>248</v>
      </c>
      <c r="AT92" s="206" t="s">
        <v>249</v>
      </c>
      <c r="AU92" s="206" t="s">
        <v>81</v>
      </c>
      <c r="AY92" s="19" t="s">
        <v>207</v>
      </c>
      <c r="BE92" s="207">
        <f t="shared" si="4"/>
        <v>0</v>
      </c>
      <c r="BF92" s="207">
        <f t="shared" si="5"/>
        <v>0</v>
      </c>
      <c r="BG92" s="207">
        <f t="shared" si="6"/>
        <v>0</v>
      </c>
      <c r="BH92" s="207">
        <f t="shared" si="7"/>
        <v>0</v>
      </c>
      <c r="BI92" s="207">
        <f t="shared" si="8"/>
        <v>0</v>
      </c>
      <c r="BJ92" s="19" t="s">
        <v>79</v>
      </c>
      <c r="BK92" s="207">
        <f t="shared" si="9"/>
        <v>0</v>
      </c>
      <c r="BL92" s="19" t="s">
        <v>213</v>
      </c>
      <c r="BM92" s="206" t="s">
        <v>2292</v>
      </c>
    </row>
    <row r="93" spans="1:65" s="2" customFormat="1" ht="36">
      <c r="A93" s="36"/>
      <c r="B93" s="37"/>
      <c r="C93" s="231" t="s">
        <v>234</v>
      </c>
      <c r="D93" s="231" t="s">
        <v>249</v>
      </c>
      <c r="E93" s="232" t="s">
        <v>2293</v>
      </c>
      <c r="F93" s="233" t="s">
        <v>2294</v>
      </c>
      <c r="G93" s="234" t="s">
        <v>2089</v>
      </c>
      <c r="H93" s="235">
        <v>4</v>
      </c>
      <c r="I93" s="236"/>
      <c r="J93" s="237">
        <f t="shared" si="0"/>
        <v>0</v>
      </c>
      <c r="K93" s="233" t="s">
        <v>19</v>
      </c>
      <c r="L93" s="238"/>
      <c r="M93" s="239" t="s">
        <v>19</v>
      </c>
      <c r="N93" s="240" t="s">
        <v>43</v>
      </c>
      <c r="O93" s="66"/>
      <c r="P93" s="204">
        <f t="shared" si="1"/>
        <v>0</v>
      </c>
      <c r="Q93" s="204">
        <v>0</v>
      </c>
      <c r="R93" s="204">
        <f t="shared" si="2"/>
        <v>0</v>
      </c>
      <c r="S93" s="204">
        <v>0</v>
      </c>
      <c r="T93" s="205">
        <f t="shared" si="3"/>
        <v>0</v>
      </c>
      <c r="U93" s="36"/>
      <c r="V93" s="36"/>
      <c r="W93" s="36"/>
      <c r="X93" s="36"/>
      <c r="Y93" s="36"/>
      <c r="Z93" s="36"/>
      <c r="AA93" s="36"/>
      <c r="AB93" s="36"/>
      <c r="AC93" s="36"/>
      <c r="AD93" s="36"/>
      <c r="AE93" s="36"/>
      <c r="AR93" s="206" t="s">
        <v>248</v>
      </c>
      <c r="AT93" s="206" t="s">
        <v>249</v>
      </c>
      <c r="AU93" s="206" t="s">
        <v>81</v>
      </c>
      <c r="AY93" s="19" t="s">
        <v>207</v>
      </c>
      <c r="BE93" s="207">
        <f t="shared" si="4"/>
        <v>0</v>
      </c>
      <c r="BF93" s="207">
        <f t="shared" si="5"/>
        <v>0</v>
      </c>
      <c r="BG93" s="207">
        <f t="shared" si="6"/>
        <v>0</v>
      </c>
      <c r="BH93" s="207">
        <f t="shared" si="7"/>
        <v>0</v>
      </c>
      <c r="BI93" s="207">
        <f t="shared" si="8"/>
        <v>0</v>
      </c>
      <c r="BJ93" s="19" t="s">
        <v>79</v>
      </c>
      <c r="BK93" s="207">
        <f t="shared" si="9"/>
        <v>0</v>
      </c>
      <c r="BL93" s="19" t="s">
        <v>213</v>
      </c>
      <c r="BM93" s="206" t="s">
        <v>2295</v>
      </c>
    </row>
    <row r="94" spans="1:65" s="2" customFormat="1" ht="36">
      <c r="A94" s="36"/>
      <c r="B94" s="37"/>
      <c r="C94" s="231" t="s">
        <v>238</v>
      </c>
      <c r="D94" s="231" t="s">
        <v>249</v>
      </c>
      <c r="E94" s="232" t="s">
        <v>2296</v>
      </c>
      <c r="F94" s="233" t="s">
        <v>2297</v>
      </c>
      <c r="G94" s="234" t="s">
        <v>2089</v>
      </c>
      <c r="H94" s="235">
        <v>1</v>
      </c>
      <c r="I94" s="236"/>
      <c r="J94" s="237">
        <f t="shared" si="0"/>
        <v>0</v>
      </c>
      <c r="K94" s="233" t="s">
        <v>19</v>
      </c>
      <c r="L94" s="238"/>
      <c r="M94" s="239" t="s">
        <v>19</v>
      </c>
      <c r="N94" s="240" t="s">
        <v>43</v>
      </c>
      <c r="O94" s="66"/>
      <c r="P94" s="204">
        <f t="shared" si="1"/>
        <v>0</v>
      </c>
      <c r="Q94" s="204">
        <v>0</v>
      </c>
      <c r="R94" s="204">
        <f t="shared" si="2"/>
        <v>0</v>
      </c>
      <c r="S94" s="204">
        <v>0</v>
      </c>
      <c r="T94" s="205">
        <f t="shared" si="3"/>
        <v>0</v>
      </c>
      <c r="U94" s="36"/>
      <c r="V94" s="36"/>
      <c r="W94" s="36"/>
      <c r="X94" s="36"/>
      <c r="Y94" s="36"/>
      <c r="Z94" s="36"/>
      <c r="AA94" s="36"/>
      <c r="AB94" s="36"/>
      <c r="AC94" s="36"/>
      <c r="AD94" s="36"/>
      <c r="AE94" s="36"/>
      <c r="AR94" s="206" t="s">
        <v>248</v>
      </c>
      <c r="AT94" s="206" t="s">
        <v>249</v>
      </c>
      <c r="AU94" s="206" t="s">
        <v>81</v>
      </c>
      <c r="AY94" s="19" t="s">
        <v>207</v>
      </c>
      <c r="BE94" s="207">
        <f t="shared" si="4"/>
        <v>0</v>
      </c>
      <c r="BF94" s="207">
        <f t="shared" si="5"/>
        <v>0</v>
      </c>
      <c r="BG94" s="207">
        <f t="shared" si="6"/>
        <v>0</v>
      </c>
      <c r="BH94" s="207">
        <f t="shared" si="7"/>
        <v>0</v>
      </c>
      <c r="BI94" s="207">
        <f t="shared" si="8"/>
        <v>0</v>
      </c>
      <c r="BJ94" s="19" t="s">
        <v>79</v>
      </c>
      <c r="BK94" s="207">
        <f t="shared" si="9"/>
        <v>0</v>
      </c>
      <c r="BL94" s="19" t="s">
        <v>213</v>
      </c>
      <c r="BM94" s="206" t="s">
        <v>2298</v>
      </c>
    </row>
    <row r="95" spans="1:65" s="2" customFormat="1" ht="36">
      <c r="A95" s="36"/>
      <c r="B95" s="37"/>
      <c r="C95" s="231" t="s">
        <v>243</v>
      </c>
      <c r="D95" s="231" t="s">
        <v>249</v>
      </c>
      <c r="E95" s="232" t="s">
        <v>2299</v>
      </c>
      <c r="F95" s="233" t="s">
        <v>2300</v>
      </c>
      <c r="G95" s="234" t="s">
        <v>2089</v>
      </c>
      <c r="H95" s="235">
        <v>1</v>
      </c>
      <c r="I95" s="236"/>
      <c r="J95" s="237">
        <f t="shared" si="0"/>
        <v>0</v>
      </c>
      <c r="K95" s="233" t="s">
        <v>19</v>
      </c>
      <c r="L95" s="238"/>
      <c r="M95" s="239" t="s">
        <v>19</v>
      </c>
      <c r="N95" s="240" t="s">
        <v>43</v>
      </c>
      <c r="O95" s="66"/>
      <c r="P95" s="204">
        <f t="shared" si="1"/>
        <v>0</v>
      </c>
      <c r="Q95" s="204">
        <v>0</v>
      </c>
      <c r="R95" s="204">
        <f t="shared" si="2"/>
        <v>0</v>
      </c>
      <c r="S95" s="204">
        <v>0</v>
      </c>
      <c r="T95" s="205">
        <f t="shared" si="3"/>
        <v>0</v>
      </c>
      <c r="U95" s="36"/>
      <c r="V95" s="36"/>
      <c r="W95" s="36"/>
      <c r="X95" s="36"/>
      <c r="Y95" s="36"/>
      <c r="Z95" s="36"/>
      <c r="AA95" s="36"/>
      <c r="AB95" s="36"/>
      <c r="AC95" s="36"/>
      <c r="AD95" s="36"/>
      <c r="AE95" s="36"/>
      <c r="AR95" s="206" t="s">
        <v>248</v>
      </c>
      <c r="AT95" s="206" t="s">
        <v>249</v>
      </c>
      <c r="AU95" s="206" t="s">
        <v>81</v>
      </c>
      <c r="AY95" s="19" t="s">
        <v>207</v>
      </c>
      <c r="BE95" s="207">
        <f t="shared" si="4"/>
        <v>0</v>
      </c>
      <c r="BF95" s="207">
        <f t="shared" si="5"/>
        <v>0</v>
      </c>
      <c r="BG95" s="207">
        <f t="shared" si="6"/>
        <v>0</v>
      </c>
      <c r="BH95" s="207">
        <f t="shared" si="7"/>
        <v>0</v>
      </c>
      <c r="BI95" s="207">
        <f t="shared" si="8"/>
        <v>0</v>
      </c>
      <c r="BJ95" s="19" t="s">
        <v>79</v>
      </c>
      <c r="BK95" s="207">
        <f t="shared" si="9"/>
        <v>0</v>
      </c>
      <c r="BL95" s="19" t="s">
        <v>213</v>
      </c>
      <c r="BM95" s="206" t="s">
        <v>2301</v>
      </c>
    </row>
    <row r="96" spans="1:65" s="2" customFormat="1" ht="36">
      <c r="A96" s="36"/>
      <c r="B96" s="37"/>
      <c r="C96" s="231" t="s">
        <v>248</v>
      </c>
      <c r="D96" s="231" t="s">
        <v>249</v>
      </c>
      <c r="E96" s="232" t="s">
        <v>2302</v>
      </c>
      <c r="F96" s="233" t="s">
        <v>2303</v>
      </c>
      <c r="G96" s="234" t="s">
        <v>2089</v>
      </c>
      <c r="H96" s="235">
        <v>3</v>
      </c>
      <c r="I96" s="236"/>
      <c r="J96" s="237">
        <f t="shared" si="0"/>
        <v>0</v>
      </c>
      <c r="K96" s="233" t="s">
        <v>19</v>
      </c>
      <c r="L96" s="238"/>
      <c r="M96" s="239" t="s">
        <v>19</v>
      </c>
      <c r="N96" s="240" t="s">
        <v>43</v>
      </c>
      <c r="O96" s="66"/>
      <c r="P96" s="204">
        <f t="shared" si="1"/>
        <v>0</v>
      </c>
      <c r="Q96" s="204">
        <v>0</v>
      </c>
      <c r="R96" s="204">
        <f t="shared" si="2"/>
        <v>0</v>
      </c>
      <c r="S96" s="204">
        <v>0</v>
      </c>
      <c r="T96" s="205">
        <f t="shared" si="3"/>
        <v>0</v>
      </c>
      <c r="U96" s="36"/>
      <c r="V96" s="36"/>
      <c r="W96" s="36"/>
      <c r="X96" s="36"/>
      <c r="Y96" s="36"/>
      <c r="Z96" s="36"/>
      <c r="AA96" s="36"/>
      <c r="AB96" s="36"/>
      <c r="AC96" s="36"/>
      <c r="AD96" s="36"/>
      <c r="AE96" s="36"/>
      <c r="AR96" s="206" t="s">
        <v>248</v>
      </c>
      <c r="AT96" s="206" t="s">
        <v>249</v>
      </c>
      <c r="AU96" s="206" t="s">
        <v>81</v>
      </c>
      <c r="AY96" s="19" t="s">
        <v>207</v>
      </c>
      <c r="BE96" s="207">
        <f t="shared" si="4"/>
        <v>0</v>
      </c>
      <c r="BF96" s="207">
        <f t="shared" si="5"/>
        <v>0</v>
      </c>
      <c r="BG96" s="207">
        <f t="shared" si="6"/>
        <v>0</v>
      </c>
      <c r="BH96" s="207">
        <f t="shared" si="7"/>
        <v>0</v>
      </c>
      <c r="BI96" s="207">
        <f t="shared" si="8"/>
        <v>0</v>
      </c>
      <c r="BJ96" s="19" t="s">
        <v>79</v>
      </c>
      <c r="BK96" s="207">
        <f t="shared" si="9"/>
        <v>0</v>
      </c>
      <c r="BL96" s="19" t="s">
        <v>213</v>
      </c>
      <c r="BM96" s="206" t="s">
        <v>2304</v>
      </c>
    </row>
    <row r="97" spans="1:65" s="2" customFormat="1" ht="48">
      <c r="A97" s="36"/>
      <c r="B97" s="37"/>
      <c r="C97" s="231" t="s">
        <v>255</v>
      </c>
      <c r="D97" s="231" t="s">
        <v>249</v>
      </c>
      <c r="E97" s="232" t="s">
        <v>2305</v>
      </c>
      <c r="F97" s="233" t="s">
        <v>2306</v>
      </c>
      <c r="G97" s="234" t="s">
        <v>2089</v>
      </c>
      <c r="H97" s="235">
        <v>3</v>
      </c>
      <c r="I97" s="236"/>
      <c r="J97" s="237">
        <f t="shared" si="0"/>
        <v>0</v>
      </c>
      <c r="K97" s="233" t="s">
        <v>19</v>
      </c>
      <c r="L97" s="238"/>
      <c r="M97" s="239" t="s">
        <v>19</v>
      </c>
      <c r="N97" s="240" t="s">
        <v>43</v>
      </c>
      <c r="O97" s="66"/>
      <c r="P97" s="204">
        <f t="shared" si="1"/>
        <v>0</v>
      </c>
      <c r="Q97" s="204">
        <v>0</v>
      </c>
      <c r="R97" s="204">
        <f t="shared" si="2"/>
        <v>0</v>
      </c>
      <c r="S97" s="204">
        <v>0</v>
      </c>
      <c r="T97" s="205">
        <f t="shared" si="3"/>
        <v>0</v>
      </c>
      <c r="U97" s="36"/>
      <c r="V97" s="36"/>
      <c r="W97" s="36"/>
      <c r="X97" s="36"/>
      <c r="Y97" s="36"/>
      <c r="Z97" s="36"/>
      <c r="AA97" s="36"/>
      <c r="AB97" s="36"/>
      <c r="AC97" s="36"/>
      <c r="AD97" s="36"/>
      <c r="AE97" s="36"/>
      <c r="AR97" s="206" t="s">
        <v>248</v>
      </c>
      <c r="AT97" s="206" t="s">
        <v>249</v>
      </c>
      <c r="AU97" s="206" t="s">
        <v>81</v>
      </c>
      <c r="AY97" s="19" t="s">
        <v>207</v>
      </c>
      <c r="BE97" s="207">
        <f t="shared" si="4"/>
        <v>0</v>
      </c>
      <c r="BF97" s="207">
        <f t="shared" si="5"/>
        <v>0</v>
      </c>
      <c r="BG97" s="207">
        <f t="shared" si="6"/>
        <v>0</v>
      </c>
      <c r="BH97" s="207">
        <f t="shared" si="7"/>
        <v>0</v>
      </c>
      <c r="BI97" s="207">
        <f t="shared" si="8"/>
        <v>0</v>
      </c>
      <c r="BJ97" s="19" t="s">
        <v>79</v>
      </c>
      <c r="BK97" s="207">
        <f t="shared" si="9"/>
        <v>0</v>
      </c>
      <c r="BL97" s="19" t="s">
        <v>213</v>
      </c>
      <c r="BM97" s="206" t="s">
        <v>2307</v>
      </c>
    </row>
    <row r="98" spans="1:47" s="2" customFormat="1" ht="48.75">
      <c r="A98" s="36"/>
      <c r="B98" s="37"/>
      <c r="C98" s="38"/>
      <c r="D98" s="210" t="s">
        <v>573</v>
      </c>
      <c r="E98" s="38"/>
      <c r="F98" s="251" t="s">
        <v>2308</v>
      </c>
      <c r="G98" s="38"/>
      <c r="H98" s="38"/>
      <c r="I98" s="118"/>
      <c r="J98" s="38"/>
      <c r="K98" s="38"/>
      <c r="L98" s="41"/>
      <c r="M98" s="252"/>
      <c r="N98" s="253"/>
      <c r="O98" s="66"/>
      <c r="P98" s="66"/>
      <c r="Q98" s="66"/>
      <c r="R98" s="66"/>
      <c r="S98" s="66"/>
      <c r="T98" s="67"/>
      <c r="U98" s="36"/>
      <c r="V98" s="36"/>
      <c r="W98" s="36"/>
      <c r="X98" s="36"/>
      <c r="Y98" s="36"/>
      <c r="Z98" s="36"/>
      <c r="AA98" s="36"/>
      <c r="AB98" s="36"/>
      <c r="AC98" s="36"/>
      <c r="AD98" s="36"/>
      <c r="AE98" s="36"/>
      <c r="AT98" s="19" t="s">
        <v>573</v>
      </c>
      <c r="AU98" s="19" t="s">
        <v>81</v>
      </c>
    </row>
    <row r="99" spans="1:65" s="2" customFormat="1" ht="36">
      <c r="A99" s="36"/>
      <c r="B99" s="37"/>
      <c r="C99" s="231" t="s">
        <v>261</v>
      </c>
      <c r="D99" s="231" t="s">
        <v>249</v>
      </c>
      <c r="E99" s="232" t="s">
        <v>2309</v>
      </c>
      <c r="F99" s="233" t="s">
        <v>2310</v>
      </c>
      <c r="G99" s="234" t="s">
        <v>2089</v>
      </c>
      <c r="H99" s="235">
        <v>1</v>
      </c>
      <c r="I99" s="236"/>
      <c r="J99" s="237">
        <f>ROUND(I99*H99,2)</f>
        <v>0</v>
      </c>
      <c r="K99" s="233" t="s">
        <v>19</v>
      </c>
      <c r="L99" s="238"/>
      <c r="M99" s="239" t="s">
        <v>19</v>
      </c>
      <c r="N99" s="240" t="s">
        <v>43</v>
      </c>
      <c r="O99" s="66"/>
      <c r="P99" s="204">
        <f>O99*H99</f>
        <v>0</v>
      </c>
      <c r="Q99" s="204">
        <v>0</v>
      </c>
      <c r="R99" s="204">
        <f>Q99*H99</f>
        <v>0</v>
      </c>
      <c r="S99" s="204">
        <v>0</v>
      </c>
      <c r="T99" s="205">
        <f>S99*H99</f>
        <v>0</v>
      </c>
      <c r="U99" s="36"/>
      <c r="V99" s="36"/>
      <c r="W99" s="36"/>
      <c r="X99" s="36"/>
      <c r="Y99" s="36"/>
      <c r="Z99" s="36"/>
      <c r="AA99" s="36"/>
      <c r="AB99" s="36"/>
      <c r="AC99" s="36"/>
      <c r="AD99" s="36"/>
      <c r="AE99" s="36"/>
      <c r="AR99" s="206" t="s">
        <v>248</v>
      </c>
      <c r="AT99" s="206" t="s">
        <v>249</v>
      </c>
      <c r="AU99" s="206" t="s">
        <v>81</v>
      </c>
      <c r="AY99" s="19" t="s">
        <v>207</v>
      </c>
      <c r="BE99" s="207">
        <f>IF(N99="základní",J99,0)</f>
        <v>0</v>
      </c>
      <c r="BF99" s="207">
        <f>IF(N99="snížená",J99,0)</f>
        <v>0</v>
      </c>
      <c r="BG99" s="207">
        <f>IF(N99="zákl. přenesená",J99,0)</f>
        <v>0</v>
      </c>
      <c r="BH99" s="207">
        <f>IF(N99="sníž. přenesená",J99,0)</f>
        <v>0</v>
      </c>
      <c r="BI99" s="207">
        <f>IF(N99="nulová",J99,0)</f>
        <v>0</v>
      </c>
      <c r="BJ99" s="19" t="s">
        <v>79</v>
      </c>
      <c r="BK99" s="207">
        <f>ROUND(I99*H99,2)</f>
        <v>0</v>
      </c>
      <c r="BL99" s="19" t="s">
        <v>213</v>
      </c>
      <c r="BM99" s="206" t="s">
        <v>2311</v>
      </c>
    </row>
    <row r="100" spans="1:47" s="2" customFormat="1" ht="107.25">
      <c r="A100" s="36"/>
      <c r="B100" s="37"/>
      <c r="C100" s="38"/>
      <c r="D100" s="210" t="s">
        <v>573</v>
      </c>
      <c r="E100" s="38"/>
      <c r="F100" s="251" t="s">
        <v>2312</v>
      </c>
      <c r="G100" s="38"/>
      <c r="H100" s="38"/>
      <c r="I100" s="118"/>
      <c r="J100" s="38"/>
      <c r="K100" s="38"/>
      <c r="L100" s="41"/>
      <c r="M100" s="252"/>
      <c r="N100" s="253"/>
      <c r="O100" s="66"/>
      <c r="P100" s="66"/>
      <c r="Q100" s="66"/>
      <c r="R100" s="66"/>
      <c r="S100" s="66"/>
      <c r="T100" s="67"/>
      <c r="U100" s="36"/>
      <c r="V100" s="36"/>
      <c r="W100" s="36"/>
      <c r="X100" s="36"/>
      <c r="Y100" s="36"/>
      <c r="Z100" s="36"/>
      <c r="AA100" s="36"/>
      <c r="AB100" s="36"/>
      <c r="AC100" s="36"/>
      <c r="AD100" s="36"/>
      <c r="AE100" s="36"/>
      <c r="AT100" s="19" t="s">
        <v>573</v>
      </c>
      <c r="AU100" s="19" t="s">
        <v>81</v>
      </c>
    </row>
    <row r="101" spans="1:65" s="2" customFormat="1" ht="12">
      <c r="A101" s="36"/>
      <c r="B101" s="37"/>
      <c r="C101" s="231" t="s">
        <v>117</v>
      </c>
      <c r="D101" s="231" t="s">
        <v>249</v>
      </c>
      <c r="E101" s="232" t="s">
        <v>2313</v>
      </c>
      <c r="F101" s="233" t="s">
        <v>2314</v>
      </c>
      <c r="G101" s="234" t="s">
        <v>2089</v>
      </c>
      <c r="H101" s="235">
        <v>3</v>
      </c>
      <c r="I101" s="236"/>
      <c r="J101" s="237">
        <f aca="true" t="shared" si="10" ref="J101:J113">ROUND(I101*H101,2)</f>
        <v>0</v>
      </c>
      <c r="K101" s="233" t="s">
        <v>19</v>
      </c>
      <c r="L101" s="238"/>
      <c r="M101" s="239" t="s">
        <v>19</v>
      </c>
      <c r="N101" s="240" t="s">
        <v>43</v>
      </c>
      <c r="O101" s="66"/>
      <c r="P101" s="204">
        <f aca="true" t="shared" si="11" ref="P101:P113">O101*H101</f>
        <v>0</v>
      </c>
      <c r="Q101" s="204">
        <v>0</v>
      </c>
      <c r="R101" s="204">
        <f aca="true" t="shared" si="12" ref="R101:R113">Q101*H101</f>
        <v>0</v>
      </c>
      <c r="S101" s="204">
        <v>0</v>
      </c>
      <c r="T101" s="205">
        <f aca="true" t="shared" si="13" ref="T101:T113">S101*H101</f>
        <v>0</v>
      </c>
      <c r="U101" s="36"/>
      <c r="V101" s="36"/>
      <c r="W101" s="36"/>
      <c r="X101" s="36"/>
      <c r="Y101" s="36"/>
      <c r="Z101" s="36"/>
      <c r="AA101" s="36"/>
      <c r="AB101" s="36"/>
      <c r="AC101" s="36"/>
      <c r="AD101" s="36"/>
      <c r="AE101" s="36"/>
      <c r="AR101" s="206" t="s">
        <v>248</v>
      </c>
      <c r="AT101" s="206" t="s">
        <v>249</v>
      </c>
      <c r="AU101" s="206" t="s">
        <v>81</v>
      </c>
      <c r="AY101" s="19" t="s">
        <v>207</v>
      </c>
      <c r="BE101" s="207">
        <f aca="true" t="shared" si="14" ref="BE101:BE113">IF(N101="základní",J101,0)</f>
        <v>0</v>
      </c>
      <c r="BF101" s="207">
        <f aca="true" t="shared" si="15" ref="BF101:BF113">IF(N101="snížená",J101,0)</f>
        <v>0</v>
      </c>
      <c r="BG101" s="207">
        <f aca="true" t="shared" si="16" ref="BG101:BG113">IF(N101="zákl. přenesená",J101,0)</f>
        <v>0</v>
      </c>
      <c r="BH101" s="207">
        <f aca="true" t="shared" si="17" ref="BH101:BH113">IF(N101="sníž. přenesená",J101,0)</f>
        <v>0</v>
      </c>
      <c r="BI101" s="207">
        <f aca="true" t="shared" si="18" ref="BI101:BI113">IF(N101="nulová",J101,0)</f>
        <v>0</v>
      </c>
      <c r="BJ101" s="19" t="s">
        <v>79</v>
      </c>
      <c r="BK101" s="207">
        <f aca="true" t="shared" si="19" ref="BK101:BK113">ROUND(I101*H101,2)</f>
        <v>0</v>
      </c>
      <c r="BL101" s="19" t="s">
        <v>213</v>
      </c>
      <c r="BM101" s="206" t="s">
        <v>2315</v>
      </c>
    </row>
    <row r="102" spans="1:65" s="2" customFormat="1" ht="24">
      <c r="A102" s="36"/>
      <c r="B102" s="37"/>
      <c r="C102" s="231" t="s">
        <v>134</v>
      </c>
      <c r="D102" s="231" t="s">
        <v>249</v>
      </c>
      <c r="E102" s="232" t="s">
        <v>2316</v>
      </c>
      <c r="F102" s="233" t="s">
        <v>2317</v>
      </c>
      <c r="G102" s="234" t="s">
        <v>2089</v>
      </c>
      <c r="H102" s="235">
        <v>1</v>
      </c>
      <c r="I102" s="236"/>
      <c r="J102" s="237">
        <f t="shared" si="10"/>
        <v>0</v>
      </c>
      <c r="K102" s="233" t="s">
        <v>19</v>
      </c>
      <c r="L102" s="238"/>
      <c r="M102" s="239" t="s">
        <v>19</v>
      </c>
      <c r="N102" s="240" t="s">
        <v>43</v>
      </c>
      <c r="O102" s="66"/>
      <c r="P102" s="204">
        <f t="shared" si="11"/>
        <v>0</v>
      </c>
      <c r="Q102" s="204">
        <v>0</v>
      </c>
      <c r="R102" s="204">
        <f t="shared" si="12"/>
        <v>0</v>
      </c>
      <c r="S102" s="204">
        <v>0</v>
      </c>
      <c r="T102" s="205">
        <f t="shared" si="13"/>
        <v>0</v>
      </c>
      <c r="U102" s="36"/>
      <c r="V102" s="36"/>
      <c r="W102" s="36"/>
      <c r="X102" s="36"/>
      <c r="Y102" s="36"/>
      <c r="Z102" s="36"/>
      <c r="AA102" s="36"/>
      <c r="AB102" s="36"/>
      <c r="AC102" s="36"/>
      <c r="AD102" s="36"/>
      <c r="AE102" s="36"/>
      <c r="AR102" s="206" t="s">
        <v>248</v>
      </c>
      <c r="AT102" s="206" t="s">
        <v>249</v>
      </c>
      <c r="AU102" s="206" t="s">
        <v>81</v>
      </c>
      <c r="AY102" s="19" t="s">
        <v>207</v>
      </c>
      <c r="BE102" s="207">
        <f t="shared" si="14"/>
        <v>0</v>
      </c>
      <c r="BF102" s="207">
        <f t="shared" si="15"/>
        <v>0</v>
      </c>
      <c r="BG102" s="207">
        <f t="shared" si="16"/>
        <v>0</v>
      </c>
      <c r="BH102" s="207">
        <f t="shared" si="17"/>
        <v>0</v>
      </c>
      <c r="BI102" s="207">
        <f t="shared" si="18"/>
        <v>0</v>
      </c>
      <c r="BJ102" s="19" t="s">
        <v>79</v>
      </c>
      <c r="BK102" s="207">
        <f t="shared" si="19"/>
        <v>0</v>
      </c>
      <c r="BL102" s="19" t="s">
        <v>213</v>
      </c>
      <c r="BM102" s="206" t="s">
        <v>2318</v>
      </c>
    </row>
    <row r="103" spans="1:65" s="2" customFormat="1" ht="12">
      <c r="A103" s="36"/>
      <c r="B103" s="37"/>
      <c r="C103" s="231" t="s">
        <v>277</v>
      </c>
      <c r="D103" s="231" t="s">
        <v>249</v>
      </c>
      <c r="E103" s="232" t="s">
        <v>2319</v>
      </c>
      <c r="F103" s="233" t="s">
        <v>2320</v>
      </c>
      <c r="G103" s="234" t="s">
        <v>2089</v>
      </c>
      <c r="H103" s="235">
        <v>1</v>
      </c>
      <c r="I103" s="236"/>
      <c r="J103" s="237">
        <f t="shared" si="10"/>
        <v>0</v>
      </c>
      <c r="K103" s="233" t="s">
        <v>19</v>
      </c>
      <c r="L103" s="238"/>
      <c r="M103" s="239" t="s">
        <v>19</v>
      </c>
      <c r="N103" s="240" t="s">
        <v>43</v>
      </c>
      <c r="O103" s="66"/>
      <c r="P103" s="204">
        <f t="shared" si="11"/>
        <v>0</v>
      </c>
      <c r="Q103" s="204">
        <v>0</v>
      </c>
      <c r="R103" s="204">
        <f t="shared" si="12"/>
        <v>0</v>
      </c>
      <c r="S103" s="204">
        <v>0</v>
      </c>
      <c r="T103" s="205">
        <f t="shared" si="13"/>
        <v>0</v>
      </c>
      <c r="U103" s="36"/>
      <c r="V103" s="36"/>
      <c r="W103" s="36"/>
      <c r="X103" s="36"/>
      <c r="Y103" s="36"/>
      <c r="Z103" s="36"/>
      <c r="AA103" s="36"/>
      <c r="AB103" s="36"/>
      <c r="AC103" s="36"/>
      <c r="AD103" s="36"/>
      <c r="AE103" s="36"/>
      <c r="AR103" s="206" t="s">
        <v>248</v>
      </c>
      <c r="AT103" s="206" t="s">
        <v>249</v>
      </c>
      <c r="AU103" s="206" t="s">
        <v>81</v>
      </c>
      <c r="AY103" s="19" t="s">
        <v>207</v>
      </c>
      <c r="BE103" s="207">
        <f t="shared" si="14"/>
        <v>0</v>
      </c>
      <c r="BF103" s="207">
        <f t="shared" si="15"/>
        <v>0</v>
      </c>
      <c r="BG103" s="207">
        <f t="shared" si="16"/>
        <v>0</v>
      </c>
      <c r="BH103" s="207">
        <f t="shared" si="17"/>
        <v>0</v>
      </c>
      <c r="BI103" s="207">
        <f t="shared" si="18"/>
        <v>0</v>
      </c>
      <c r="BJ103" s="19" t="s">
        <v>79</v>
      </c>
      <c r="BK103" s="207">
        <f t="shared" si="19"/>
        <v>0</v>
      </c>
      <c r="BL103" s="19" t="s">
        <v>213</v>
      </c>
      <c r="BM103" s="206" t="s">
        <v>2321</v>
      </c>
    </row>
    <row r="104" spans="1:65" s="2" customFormat="1" ht="12">
      <c r="A104" s="36"/>
      <c r="B104" s="37"/>
      <c r="C104" s="231" t="s">
        <v>282</v>
      </c>
      <c r="D104" s="231" t="s">
        <v>249</v>
      </c>
      <c r="E104" s="232" t="s">
        <v>2322</v>
      </c>
      <c r="F104" s="233" t="s">
        <v>2323</v>
      </c>
      <c r="G104" s="234" t="s">
        <v>2089</v>
      </c>
      <c r="H104" s="235">
        <v>1</v>
      </c>
      <c r="I104" s="236"/>
      <c r="J104" s="237">
        <f t="shared" si="10"/>
        <v>0</v>
      </c>
      <c r="K104" s="233" t="s">
        <v>19</v>
      </c>
      <c r="L104" s="238"/>
      <c r="M104" s="239" t="s">
        <v>19</v>
      </c>
      <c r="N104" s="240" t="s">
        <v>43</v>
      </c>
      <c r="O104" s="66"/>
      <c r="P104" s="204">
        <f t="shared" si="11"/>
        <v>0</v>
      </c>
      <c r="Q104" s="204">
        <v>0</v>
      </c>
      <c r="R104" s="204">
        <f t="shared" si="12"/>
        <v>0</v>
      </c>
      <c r="S104" s="204">
        <v>0</v>
      </c>
      <c r="T104" s="205">
        <f t="shared" si="13"/>
        <v>0</v>
      </c>
      <c r="U104" s="36"/>
      <c r="V104" s="36"/>
      <c r="W104" s="36"/>
      <c r="X104" s="36"/>
      <c r="Y104" s="36"/>
      <c r="Z104" s="36"/>
      <c r="AA104" s="36"/>
      <c r="AB104" s="36"/>
      <c r="AC104" s="36"/>
      <c r="AD104" s="36"/>
      <c r="AE104" s="36"/>
      <c r="AR104" s="206" t="s">
        <v>248</v>
      </c>
      <c r="AT104" s="206" t="s">
        <v>249</v>
      </c>
      <c r="AU104" s="206" t="s">
        <v>81</v>
      </c>
      <c r="AY104" s="19" t="s">
        <v>207</v>
      </c>
      <c r="BE104" s="207">
        <f t="shared" si="14"/>
        <v>0</v>
      </c>
      <c r="BF104" s="207">
        <f t="shared" si="15"/>
        <v>0</v>
      </c>
      <c r="BG104" s="207">
        <f t="shared" si="16"/>
        <v>0</v>
      </c>
      <c r="BH104" s="207">
        <f t="shared" si="17"/>
        <v>0</v>
      </c>
      <c r="BI104" s="207">
        <f t="shared" si="18"/>
        <v>0</v>
      </c>
      <c r="BJ104" s="19" t="s">
        <v>79</v>
      </c>
      <c r="BK104" s="207">
        <f t="shared" si="19"/>
        <v>0</v>
      </c>
      <c r="BL104" s="19" t="s">
        <v>213</v>
      </c>
      <c r="BM104" s="206" t="s">
        <v>2324</v>
      </c>
    </row>
    <row r="105" spans="1:65" s="2" customFormat="1" ht="12">
      <c r="A105" s="36"/>
      <c r="B105" s="37"/>
      <c r="C105" s="231" t="s">
        <v>8</v>
      </c>
      <c r="D105" s="231" t="s">
        <v>249</v>
      </c>
      <c r="E105" s="232" t="s">
        <v>2325</v>
      </c>
      <c r="F105" s="233" t="s">
        <v>2326</v>
      </c>
      <c r="G105" s="234" t="s">
        <v>2089</v>
      </c>
      <c r="H105" s="235">
        <v>4</v>
      </c>
      <c r="I105" s="236"/>
      <c r="J105" s="237">
        <f t="shared" si="10"/>
        <v>0</v>
      </c>
      <c r="K105" s="233" t="s">
        <v>19</v>
      </c>
      <c r="L105" s="238"/>
      <c r="M105" s="239" t="s">
        <v>19</v>
      </c>
      <c r="N105" s="240" t="s">
        <v>43</v>
      </c>
      <c r="O105" s="66"/>
      <c r="P105" s="204">
        <f t="shared" si="11"/>
        <v>0</v>
      </c>
      <c r="Q105" s="204">
        <v>0</v>
      </c>
      <c r="R105" s="204">
        <f t="shared" si="12"/>
        <v>0</v>
      </c>
      <c r="S105" s="204">
        <v>0</v>
      </c>
      <c r="T105" s="205">
        <f t="shared" si="13"/>
        <v>0</v>
      </c>
      <c r="U105" s="36"/>
      <c r="V105" s="36"/>
      <c r="W105" s="36"/>
      <c r="X105" s="36"/>
      <c r="Y105" s="36"/>
      <c r="Z105" s="36"/>
      <c r="AA105" s="36"/>
      <c r="AB105" s="36"/>
      <c r="AC105" s="36"/>
      <c r="AD105" s="36"/>
      <c r="AE105" s="36"/>
      <c r="AR105" s="206" t="s">
        <v>248</v>
      </c>
      <c r="AT105" s="206" t="s">
        <v>249</v>
      </c>
      <c r="AU105" s="206" t="s">
        <v>81</v>
      </c>
      <c r="AY105" s="19" t="s">
        <v>207</v>
      </c>
      <c r="BE105" s="207">
        <f t="shared" si="14"/>
        <v>0</v>
      </c>
      <c r="BF105" s="207">
        <f t="shared" si="15"/>
        <v>0</v>
      </c>
      <c r="BG105" s="207">
        <f t="shared" si="16"/>
        <v>0</v>
      </c>
      <c r="BH105" s="207">
        <f t="shared" si="17"/>
        <v>0</v>
      </c>
      <c r="BI105" s="207">
        <f t="shared" si="18"/>
        <v>0</v>
      </c>
      <c r="BJ105" s="19" t="s">
        <v>79</v>
      </c>
      <c r="BK105" s="207">
        <f t="shared" si="19"/>
        <v>0</v>
      </c>
      <c r="BL105" s="19" t="s">
        <v>213</v>
      </c>
      <c r="BM105" s="206" t="s">
        <v>2327</v>
      </c>
    </row>
    <row r="106" spans="1:65" s="2" customFormat="1" ht="12">
      <c r="A106" s="36"/>
      <c r="B106" s="37"/>
      <c r="C106" s="231" t="s">
        <v>292</v>
      </c>
      <c r="D106" s="231" t="s">
        <v>249</v>
      </c>
      <c r="E106" s="232" t="s">
        <v>2328</v>
      </c>
      <c r="F106" s="233" t="s">
        <v>2329</v>
      </c>
      <c r="G106" s="234" t="s">
        <v>2089</v>
      </c>
      <c r="H106" s="235">
        <v>2</v>
      </c>
      <c r="I106" s="236"/>
      <c r="J106" s="237">
        <f t="shared" si="10"/>
        <v>0</v>
      </c>
      <c r="K106" s="233" t="s">
        <v>19</v>
      </c>
      <c r="L106" s="238"/>
      <c r="M106" s="239" t="s">
        <v>19</v>
      </c>
      <c r="N106" s="240" t="s">
        <v>43</v>
      </c>
      <c r="O106" s="66"/>
      <c r="P106" s="204">
        <f t="shared" si="11"/>
        <v>0</v>
      </c>
      <c r="Q106" s="204">
        <v>0</v>
      </c>
      <c r="R106" s="204">
        <f t="shared" si="12"/>
        <v>0</v>
      </c>
      <c r="S106" s="204">
        <v>0</v>
      </c>
      <c r="T106" s="205">
        <f t="shared" si="13"/>
        <v>0</v>
      </c>
      <c r="U106" s="36"/>
      <c r="V106" s="36"/>
      <c r="W106" s="36"/>
      <c r="X106" s="36"/>
      <c r="Y106" s="36"/>
      <c r="Z106" s="36"/>
      <c r="AA106" s="36"/>
      <c r="AB106" s="36"/>
      <c r="AC106" s="36"/>
      <c r="AD106" s="36"/>
      <c r="AE106" s="36"/>
      <c r="AR106" s="206" t="s">
        <v>248</v>
      </c>
      <c r="AT106" s="206" t="s">
        <v>249</v>
      </c>
      <c r="AU106" s="206" t="s">
        <v>81</v>
      </c>
      <c r="AY106" s="19" t="s">
        <v>207</v>
      </c>
      <c r="BE106" s="207">
        <f t="shared" si="14"/>
        <v>0</v>
      </c>
      <c r="BF106" s="207">
        <f t="shared" si="15"/>
        <v>0</v>
      </c>
      <c r="BG106" s="207">
        <f t="shared" si="16"/>
        <v>0</v>
      </c>
      <c r="BH106" s="207">
        <f t="shared" si="17"/>
        <v>0</v>
      </c>
      <c r="BI106" s="207">
        <f t="shared" si="18"/>
        <v>0</v>
      </c>
      <c r="BJ106" s="19" t="s">
        <v>79</v>
      </c>
      <c r="BK106" s="207">
        <f t="shared" si="19"/>
        <v>0</v>
      </c>
      <c r="BL106" s="19" t="s">
        <v>213</v>
      </c>
      <c r="BM106" s="206" t="s">
        <v>2330</v>
      </c>
    </row>
    <row r="107" spans="1:65" s="2" customFormat="1" ht="12">
      <c r="A107" s="36"/>
      <c r="B107" s="37"/>
      <c r="C107" s="231" t="s">
        <v>297</v>
      </c>
      <c r="D107" s="231" t="s">
        <v>249</v>
      </c>
      <c r="E107" s="232" t="s">
        <v>2331</v>
      </c>
      <c r="F107" s="233" t="s">
        <v>2332</v>
      </c>
      <c r="G107" s="234" t="s">
        <v>2089</v>
      </c>
      <c r="H107" s="235">
        <v>1</v>
      </c>
      <c r="I107" s="236"/>
      <c r="J107" s="237">
        <f t="shared" si="10"/>
        <v>0</v>
      </c>
      <c r="K107" s="233" t="s">
        <v>19</v>
      </c>
      <c r="L107" s="238"/>
      <c r="M107" s="239" t="s">
        <v>19</v>
      </c>
      <c r="N107" s="240" t="s">
        <v>43</v>
      </c>
      <c r="O107" s="66"/>
      <c r="P107" s="204">
        <f t="shared" si="11"/>
        <v>0</v>
      </c>
      <c r="Q107" s="204">
        <v>0</v>
      </c>
      <c r="R107" s="204">
        <f t="shared" si="12"/>
        <v>0</v>
      </c>
      <c r="S107" s="204">
        <v>0</v>
      </c>
      <c r="T107" s="205">
        <f t="shared" si="13"/>
        <v>0</v>
      </c>
      <c r="U107" s="36"/>
      <c r="V107" s="36"/>
      <c r="W107" s="36"/>
      <c r="X107" s="36"/>
      <c r="Y107" s="36"/>
      <c r="Z107" s="36"/>
      <c r="AA107" s="36"/>
      <c r="AB107" s="36"/>
      <c r="AC107" s="36"/>
      <c r="AD107" s="36"/>
      <c r="AE107" s="36"/>
      <c r="AR107" s="206" t="s">
        <v>248</v>
      </c>
      <c r="AT107" s="206" t="s">
        <v>249</v>
      </c>
      <c r="AU107" s="206" t="s">
        <v>81</v>
      </c>
      <c r="AY107" s="19" t="s">
        <v>207</v>
      </c>
      <c r="BE107" s="207">
        <f t="shared" si="14"/>
        <v>0</v>
      </c>
      <c r="BF107" s="207">
        <f t="shared" si="15"/>
        <v>0</v>
      </c>
      <c r="BG107" s="207">
        <f t="shared" si="16"/>
        <v>0</v>
      </c>
      <c r="BH107" s="207">
        <f t="shared" si="17"/>
        <v>0</v>
      </c>
      <c r="BI107" s="207">
        <f t="shared" si="18"/>
        <v>0</v>
      </c>
      <c r="BJ107" s="19" t="s">
        <v>79</v>
      </c>
      <c r="BK107" s="207">
        <f t="shared" si="19"/>
        <v>0</v>
      </c>
      <c r="BL107" s="19" t="s">
        <v>213</v>
      </c>
      <c r="BM107" s="206" t="s">
        <v>2333</v>
      </c>
    </row>
    <row r="108" spans="1:65" s="2" customFormat="1" ht="12">
      <c r="A108" s="36"/>
      <c r="B108" s="37"/>
      <c r="C108" s="231" t="s">
        <v>303</v>
      </c>
      <c r="D108" s="231" t="s">
        <v>249</v>
      </c>
      <c r="E108" s="232" t="s">
        <v>2334</v>
      </c>
      <c r="F108" s="233" t="s">
        <v>2335</v>
      </c>
      <c r="G108" s="234" t="s">
        <v>2089</v>
      </c>
      <c r="H108" s="235">
        <v>6</v>
      </c>
      <c r="I108" s="236"/>
      <c r="J108" s="237">
        <f t="shared" si="10"/>
        <v>0</v>
      </c>
      <c r="K108" s="233" t="s">
        <v>19</v>
      </c>
      <c r="L108" s="238"/>
      <c r="M108" s="239" t="s">
        <v>19</v>
      </c>
      <c r="N108" s="240" t="s">
        <v>43</v>
      </c>
      <c r="O108" s="66"/>
      <c r="P108" s="204">
        <f t="shared" si="11"/>
        <v>0</v>
      </c>
      <c r="Q108" s="204">
        <v>0</v>
      </c>
      <c r="R108" s="204">
        <f t="shared" si="12"/>
        <v>0</v>
      </c>
      <c r="S108" s="204">
        <v>0</v>
      </c>
      <c r="T108" s="205">
        <f t="shared" si="13"/>
        <v>0</v>
      </c>
      <c r="U108" s="36"/>
      <c r="V108" s="36"/>
      <c r="W108" s="36"/>
      <c r="X108" s="36"/>
      <c r="Y108" s="36"/>
      <c r="Z108" s="36"/>
      <c r="AA108" s="36"/>
      <c r="AB108" s="36"/>
      <c r="AC108" s="36"/>
      <c r="AD108" s="36"/>
      <c r="AE108" s="36"/>
      <c r="AR108" s="206" t="s">
        <v>248</v>
      </c>
      <c r="AT108" s="206" t="s">
        <v>249</v>
      </c>
      <c r="AU108" s="206" t="s">
        <v>81</v>
      </c>
      <c r="AY108" s="19" t="s">
        <v>207</v>
      </c>
      <c r="BE108" s="207">
        <f t="shared" si="14"/>
        <v>0</v>
      </c>
      <c r="BF108" s="207">
        <f t="shared" si="15"/>
        <v>0</v>
      </c>
      <c r="BG108" s="207">
        <f t="shared" si="16"/>
        <v>0</v>
      </c>
      <c r="BH108" s="207">
        <f t="shared" si="17"/>
        <v>0</v>
      </c>
      <c r="BI108" s="207">
        <f t="shared" si="18"/>
        <v>0</v>
      </c>
      <c r="BJ108" s="19" t="s">
        <v>79</v>
      </c>
      <c r="BK108" s="207">
        <f t="shared" si="19"/>
        <v>0</v>
      </c>
      <c r="BL108" s="19" t="s">
        <v>213</v>
      </c>
      <c r="BM108" s="206" t="s">
        <v>2336</v>
      </c>
    </row>
    <row r="109" spans="1:65" s="2" customFormat="1" ht="12">
      <c r="A109" s="36"/>
      <c r="B109" s="37"/>
      <c r="C109" s="231" t="s">
        <v>309</v>
      </c>
      <c r="D109" s="231" t="s">
        <v>249</v>
      </c>
      <c r="E109" s="232" t="s">
        <v>2337</v>
      </c>
      <c r="F109" s="233" t="s">
        <v>2338</v>
      </c>
      <c r="G109" s="234" t="s">
        <v>2089</v>
      </c>
      <c r="H109" s="235">
        <v>3</v>
      </c>
      <c r="I109" s="236"/>
      <c r="J109" s="237">
        <f t="shared" si="10"/>
        <v>0</v>
      </c>
      <c r="K109" s="233" t="s">
        <v>19</v>
      </c>
      <c r="L109" s="238"/>
      <c r="M109" s="239" t="s">
        <v>19</v>
      </c>
      <c r="N109" s="240" t="s">
        <v>43</v>
      </c>
      <c r="O109" s="66"/>
      <c r="P109" s="204">
        <f t="shared" si="11"/>
        <v>0</v>
      </c>
      <c r="Q109" s="204">
        <v>0</v>
      </c>
      <c r="R109" s="204">
        <f t="shared" si="12"/>
        <v>0</v>
      </c>
      <c r="S109" s="204">
        <v>0</v>
      </c>
      <c r="T109" s="205">
        <f t="shared" si="13"/>
        <v>0</v>
      </c>
      <c r="U109" s="36"/>
      <c r="V109" s="36"/>
      <c r="W109" s="36"/>
      <c r="X109" s="36"/>
      <c r="Y109" s="36"/>
      <c r="Z109" s="36"/>
      <c r="AA109" s="36"/>
      <c r="AB109" s="36"/>
      <c r="AC109" s="36"/>
      <c r="AD109" s="36"/>
      <c r="AE109" s="36"/>
      <c r="AR109" s="206" t="s">
        <v>248</v>
      </c>
      <c r="AT109" s="206" t="s">
        <v>249</v>
      </c>
      <c r="AU109" s="206" t="s">
        <v>81</v>
      </c>
      <c r="AY109" s="19" t="s">
        <v>207</v>
      </c>
      <c r="BE109" s="207">
        <f t="shared" si="14"/>
        <v>0</v>
      </c>
      <c r="BF109" s="207">
        <f t="shared" si="15"/>
        <v>0</v>
      </c>
      <c r="BG109" s="207">
        <f t="shared" si="16"/>
        <v>0</v>
      </c>
      <c r="BH109" s="207">
        <f t="shared" si="17"/>
        <v>0</v>
      </c>
      <c r="BI109" s="207">
        <f t="shared" si="18"/>
        <v>0</v>
      </c>
      <c r="BJ109" s="19" t="s">
        <v>79</v>
      </c>
      <c r="BK109" s="207">
        <f t="shared" si="19"/>
        <v>0</v>
      </c>
      <c r="BL109" s="19" t="s">
        <v>213</v>
      </c>
      <c r="BM109" s="206" t="s">
        <v>2339</v>
      </c>
    </row>
    <row r="110" spans="1:65" s="2" customFormat="1" ht="12">
      <c r="A110" s="36"/>
      <c r="B110" s="37"/>
      <c r="C110" s="231" t="s">
        <v>315</v>
      </c>
      <c r="D110" s="231" t="s">
        <v>249</v>
      </c>
      <c r="E110" s="232" t="s">
        <v>2340</v>
      </c>
      <c r="F110" s="233" t="s">
        <v>2341</v>
      </c>
      <c r="G110" s="234" t="s">
        <v>2089</v>
      </c>
      <c r="H110" s="235">
        <v>1</v>
      </c>
      <c r="I110" s="236"/>
      <c r="J110" s="237">
        <f t="shared" si="10"/>
        <v>0</v>
      </c>
      <c r="K110" s="233" t="s">
        <v>19</v>
      </c>
      <c r="L110" s="238"/>
      <c r="M110" s="239" t="s">
        <v>19</v>
      </c>
      <c r="N110" s="240" t="s">
        <v>43</v>
      </c>
      <c r="O110" s="66"/>
      <c r="P110" s="204">
        <f t="shared" si="11"/>
        <v>0</v>
      </c>
      <c r="Q110" s="204">
        <v>0</v>
      </c>
      <c r="R110" s="204">
        <f t="shared" si="12"/>
        <v>0</v>
      </c>
      <c r="S110" s="204">
        <v>0</v>
      </c>
      <c r="T110" s="205">
        <f t="shared" si="13"/>
        <v>0</v>
      </c>
      <c r="U110" s="36"/>
      <c r="V110" s="36"/>
      <c r="W110" s="36"/>
      <c r="X110" s="36"/>
      <c r="Y110" s="36"/>
      <c r="Z110" s="36"/>
      <c r="AA110" s="36"/>
      <c r="AB110" s="36"/>
      <c r="AC110" s="36"/>
      <c r="AD110" s="36"/>
      <c r="AE110" s="36"/>
      <c r="AR110" s="206" t="s">
        <v>248</v>
      </c>
      <c r="AT110" s="206" t="s">
        <v>249</v>
      </c>
      <c r="AU110" s="206" t="s">
        <v>81</v>
      </c>
      <c r="AY110" s="19" t="s">
        <v>207</v>
      </c>
      <c r="BE110" s="207">
        <f t="shared" si="14"/>
        <v>0</v>
      </c>
      <c r="BF110" s="207">
        <f t="shared" si="15"/>
        <v>0</v>
      </c>
      <c r="BG110" s="207">
        <f t="shared" si="16"/>
        <v>0</v>
      </c>
      <c r="BH110" s="207">
        <f t="shared" si="17"/>
        <v>0</v>
      </c>
      <c r="BI110" s="207">
        <f t="shared" si="18"/>
        <v>0</v>
      </c>
      <c r="BJ110" s="19" t="s">
        <v>79</v>
      </c>
      <c r="BK110" s="207">
        <f t="shared" si="19"/>
        <v>0</v>
      </c>
      <c r="BL110" s="19" t="s">
        <v>213</v>
      </c>
      <c r="BM110" s="206" t="s">
        <v>2342</v>
      </c>
    </row>
    <row r="111" spans="1:65" s="2" customFormat="1" ht="12">
      <c r="A111" s="36"/>
      <c r="B111" s="37"/>
      <c r="C111" s="231" t="s">
        <v>7</v>
      </c>
      <c r="D111" s="231" t="s">
        <v>249</v>
      </c>
      <c r="E111" s="232" t="s">
        <v>2343</v>
      </c>
      <c r="F111" s="233" t="s">
        <v>2344</v>
      </c>
      <c r="G111" s="234" t="s">
        <v>2089</v>
      </c>
      <c r="H111" s="235">
        <v>3</v>
      </c>
      <c r="I111" s="236"/>
      <c r="J111" s="237">
        <f t="shared" si="10"/>
        <v>0</v>
      </c>
      <c r="K111" s="233" t="s">
        <v>19</v>
      </c>
      <c r="L111" s="238"/>
      <c r="M111" s="239" t="s">
        <v>19</v>
      </c>
      <c r="N111" s="240" t="s">
        <v>43</v>
      </c>
      <c r="O111" s="66"/>
      <c r="P111" s="204">
        <f t="shared" si="11"/>
        <v>0</v>
      </c>
      <c r="Q111" s="204">
        <v>0</v>
      </c>
      <c r="R111" s="204">
        <f t="shared" si="12"/>
        <v>0</v>
      </c>
      <c r="S111" s="204">
        <v>0</v>
      </c>
      <c r="T111" s="205">
        <f t="shared" si="13"/>
        <v>0</v>
      </c>
      <c r="U111" s="36"/>
      <c r="V111" s="36"/>
      <c r="W111" s="36"/>
      <c r="X111" s="36"/>
      <c r="Y111" s="36"/>
      <c r="Z111" s="36"/>
      <c r="AA111" s="36"/>
      <c r="AB111" s="36"/>
      <c r="AC111" s="36"/>
      <c r="AD111" s="36"/>
      <c r="AE111" s="36"/>
      <c r="AR111" s="206" t="s">
        <v>248</v>
      </c>
      <c r="AT111" s="206" t="s">
        <v>249</v>
      </c>
      <c r="AU111" s="206" t="s">
        <v>81</v>
      </c>
      <c r="AY111" s="19" t="s">
        <v>207</v>
      </c>
      <c r="BE111" s="207">
        <f t="shared" si="14"/>
        <v>0</v>
      </c>
      <c r="BF111" s="207">
        <f t="shared" si="15"/>
        <v>0</v>
      </c>
      <c r="BG111" s="207">
        <f t="shared" si="16"/>
        <v>0</v>
      </c>
      <c r="BH111" s="207">
        <f t="shared" si="17"/>
        <v>0</v>
      </c>
      <c r="BI111" s="207">
        <f t="shared" si="18"/>
        <v>0</v>
      </c>
      <c r="BJ111" s="19" t="s">
        <v>79</v>
      </c>
      <c r="BK111" s="207">
        <f t="shared" si="19"/>
        <v>0</v>
      </c>
      <c r="BL111" s="19" t="s">
        <v>213</v>
      </c>
      <c r="BM111" s="206" t="s">
        <v>2345</v>
      </c>
    </row>
    <row r="112" spans="1:65" s="2" customFormat="1" ht="12">
      <c r="A112" s="36"/>
      <c r="B112" s="37"/>
      <c r="C112" s="231" t="s">
        <v>325</v>
      </c>
      <c r="D112" s="231" t="s">
        <v>249</v>
      </c>
      <c r="E112" s="232" t="s">
        <v>2346</v>
      </c>
      <c r="F112" s="233" t="s">
        <v>2347</v>
      </c>
      <c r="G112" s="234" t="s">
        <v>2089</v>
      </c>
      <c r="H112" s="235">
        <v>1</v>
      </c>
      <c r="I112" s="236"/>
      <c r="J112" s="237">
        <f t="shared" si="10"/>
        <v>0</v>
      </c>
      <c r="K112" s="233" t="s">
        <v>19</v>
      </c>
      <c r="L112" s="238"/>
      <c r="M112" s="239" t="s">
        <v>19</v>
      </c>
      <c r="N112" s="240" t="s">
        <v>43</v>
      </c>
      <c r="O112" s="66"/>
      <c r="P112" s="204">
        <f t="shared" si="11"/>
        <v>0</v>
      </c>
      <c r="Q112" s="204">
        <v>0</v>
      </c>
      <c r="R112" s="204">
        <f t="shared" si="12"/>
        <v>0</v>
      </c>
      <c r="S112" s="204">
        <v>0</v>
      </c>
      <c r="T112" s="205">
        <f t="shared" si="13"/>
        <v>0</v>
      </c>
      <c r="U112" s="36"/>
      <c r="V112" s="36"/>
      <c r="W112" s="36"/>
      <c r="X112" s="36"/>
      <c r="Y112" s="36"/>
      <c r="Z112" s="36"/>
      <c r="AA112" s="36"/>
      <c r="AB112" s="36"/>
      <c r="AC112" s="36"/>
      <c r="AD112" s="36"/>
      <c r="AE112" s="36"/>
      <c r="AR112" s="206" t="s">
        <v>248</v>
      </c>
      <c r="AT112" s="206" t="s">
        <v>249</v>
      </c>
      <c r="AU112" s="206" t="s">
        <v>81</v>
      </c>
      <c r="AY112" s="19" t="s">
        <v>207</v>
      </c>
      <c r="BE112" s="207">
        <f t="shared" si="14"/>
        <v>0</v>
      </c>
      <c r="BF112" s="207">
        <f t="shared" si="15"/>
        <v>0</v>
      </c>
      <c r="BG112" s="207">
        <f t="shared" si="16"/>
        <v>0</v>
      </c>
      <c r="BH112" s="207">
        <f t="shared" si="17"/>
        <v>0</v>
      </c>
      <c r="BI112" s="207">
        <f t="shared" si="18"/>
        <v>0</v>
      </c>
      <c r="BJ112" s="19" t="s">
        <v>79</v>
      </c>
      <c r="BK112" s="207">
        <f t="shared" si="19"/>
        <v>0</v>
      </c>
      <c r="BL112" s="19" t="s">
        <v>213</v>
      </c>
      <c r="BM112" s="206" t="s">
        <v>2348</v>
      </c>
    </row>
    <row r="113" spans="1:65" s="2" customFormat="1" ht="24">
      <c r="A113" s="36"/>
      <c r="B113" s="37"/>
      <c r="C113" s="231" t="s">
        <v>330</v>
      </c>
      <c r="D113" s="231" t="s">
        <v>249</v>
      </c>
      <c r="E113" s="232" t="s">
        <v>2349</v>
      </c>
      <c r="F113" s="233" t="s">
        <v>2350</v>
      </c>
      <c r="G113" s="234" t="s">
        <v>2351</v>
      </c>
      <c r="H113" s="235">
        <v>10</v>
      </c>
      <c r="I113" s="236"/>
      <c r="J113" s="237">
        <f t="shared" si="10"/>
        <v>0</v>
      </c>
      <c r="K113" s="233" t="s">
        <v>19</v>
      </c>
      <c r="L113" s="238"/>
      <c r="M113" s="239" t="s">
        <v>19</v>
      </c>
      <c r="N113" s="240" t="s">
        <v>43</v>
      </c>
      <c r="O113" s="66"/>
      <c r="P113" s="204">
        <f t="shared" si="11"/>
        <v>0</v>
      </c>
      <c r="Q113" s="204">
        <v>0</v>
      </c>
      <c r="R113" s="204">
        <f t="shared" si="12"/>
        <v>0</v>
      </c>
      <c r="S113" s="204">
        <v>0</v>
      </c>
      <c r="T113" s="205">
        <f t="shared" si="13"/>
        <v>0</v>
      </c>
      <c r="U113" s="36"/>
      <c r="V113" s="36"/>
      <c r="W113" s="36"/>
      <c r="X113" s="36"/>
      <c r="Y113" s="36"/>
      <c r="Z113" s="36"/>
      <c r="AA113" s="36"/>
      <c r="AB113" s="36"/>
      <c r="AC113" s="36"/>
      <c r="AD113" s="36"/>
      <c r="AE113" s="36"/>
      <c r="AR113" s="206" t="s">
        <v>248</v>
      </c>
      <c r="AT113" s="206" t="s">
        <v>249</v>
      </c>
      <c r="AU113" s="206" t="s">
        <v>81</v>
      </c>
      <c r="AY113" s="19" t="s">
        <v>207</v>
      </c>
      <c r="BE113" s="207">
        <f t="shared" si="14"/>
        <v>0</v>
      </c>
      <c r="BF113" s="207">
        <f t="shared" si="15"/>
        <v>0</v>
      </c>
      <c r="BG113" s="207">
        <f t="shared" si="16"/>
        <v>0</v>
      </c>
      <c r="BH113" s="207">
        <f t="shared" si="17"/>
        <v>0</v>
      </c>
      <c r="BI113" s="207">
        <f t="shared" si="18"/>
        <v>0</v>
      </c>
      <c r="BJ113" s="19" t="s">
        <v>79</v>
      </c>
      <c r="BK113" s="207">
        <f t="shared" si="19"/>
        <v>0</v>
      </c>
      <c r="BL113" s="19" t="s">
        <v>213</v>
      </c>
      <c r="BM113" s="206" t="s">
        <v>2352</v>
      </c>
    </row>
    <row r="114" spans="1:47" s="2" customFormat="1" ht="19.5">
      <c r="A114" s="36"/>
      <c r="B114" s="37"/>
      <c r="C114" s="38"/>
      <c r="D114" s="210" t="s">
        <v>573</v>
      </c>
      <c r="E114" s="38"/>
      <c r="F114" s="251" t="s">
        <v>2353</v>
      </c>
      <c r="G114" s="38"/>
      <c r="H114" s="38"/>
      <c r="I114" s="118"/>
      <c r="J114" s="38"/>
      <c r="K114" s="38"/>
      <c r="L114" s="41"/>
      <c r="M114" s="252"/>
      <c r="N114" s="253"/>
      <c r="O114" s="66"/>
      <c r="P114" s="66"/>
      <c r="Q114" s="66"/>
      <c r="R114" s="66"/>
      <c r="S114" s="66"/>
      <c r="T114" s="67"/>
      <c r="U114" s="36"/>
      <c r="V114" s="36"/>
      <c r="W114" s="36"/>
      <c r="X114" s="36"/>
      <c r="Y114" s="36"/>
      <c r="Z114" s="36"/>
      <c r="AA114" s="36"/>
      <c r="AB114" s="36"/>
      <c r="AC114" s="36"/>
      <c r="AD114" s="36"/>
      <c r="AE114" s="36"/>
      <c r="AT114" s="19" t="s">
        <v>573</v>
      </c>
      <c r="AU114" s="19" t="s">
        <v>81</v>
      </c>
    </row>
    <row r="115" spans="1:65" s="2" customFormat="1" ht="24">
      <c r="A115" s="36"/>
      <c r="B115" s="37"/>
      <c r="C115" s="231" t="s">
        <v>334</v>
      </c>
      <c r="D115" s="231" t="s">
        <v>249</v>
      </c>
      <c r="E115" s="232" t="s">
        <v>2354</v>
      </c>
      <c r="F115" s="233" t="s">
        <v>2355</v>
      </c>
      <c r="G115" s="234" t="s">
        <v>2351</v>
      </c>
      <c r="H115" s="235">
        <v>1.5</v>
      </c>
      <c r="I115" s="236"/>
      <c r="J115" s="237">
        <f aca="true" t="shared" si="20" ref="J115:J121">ROUND(I115*H115,2)</f>
        <v>0</v>
      </c>
      <c r="K115" s="233" t="s">
        <v>19</v>
      </c>
      <c r="L115" s="238"/>
      <c r="M115" s="239" t="s">
        <v>19</v>
      </c>
      <c r="N115" s="240" t="s">
        <v>43</v>
      </c>
      <c r="O115" s="66"/>
      <c r="P115" s="204">
        <f aca="true" t="shared" si="21" ref="P115:P121">O115*H115</f>
        <v>0</v>
      </c>
      <c r="Q115" s="204">
        <v>0</v>
      </c>
      <c r="R115" s="204">
        <f aca="true" t="shared" si="22" ref="R115:R121">Q115*H115</f>
        <v>0</v>
      </c>
      <c r="S115" s="204">
        <v>0</v>
      </c>
      <c r="T115" s="205">
        <f aca="true" t="shared" si="23" ref="T115:T121">S115*H115</f>
        <v>0</v>
      </c>
      <c r="U115" s="36"/>
      <c r="V115" s="36"/>
      <c r="W115" s="36"/>
      <c r="X115" s="36"/>
      <c r="Y115" s="36"/>
      <c r="Z115" s="36"/>
      <c r="AA115" s="36"/>
      <c r="AB115" s="36"/>
      <c r="AC115" s="36"/>
      <c r="AD115" s="36"/>
      <c r="AE115" s="36"/>
      <c r="AR115" s="206" t="s">
        <v>248</v>
      </c>
      <c r="AT115" s="206" t="s">
        <v>249</v>
      </c>
      <c r="AU115" s="206" t="s">
        <v>81</v>
      </c>
      <c r="AY115" s="19" t="s">
        <v>207</v>
      </c>
      <c r="BE115" s="207">
        <f aca="true" t="shared" si="24" ref="BE115:BE121">IF(N115="základní",J115,0)</f>
        <v>0</v>
      </c>
      <c r="BF115" s="207">
        <f aca="true" t="shared" si="25" ref="BF115:BF121">IF(N115="snížená",J115,0)</f>
        <v>0</v>
      </c>
      <c r="BG115" s="207">
        <f aca="true" t="shared" si="26" ref="BG115:BG121">IF(N115="zákl. přenesená",J115,0)</f>
        <v>0</v>
      </c>
      <c r="BH115" s="207">
        <f aca="true" t="shared" si="27" ref="BH115:BH121">IF(N115="sníž. přenesená",J115,0)</f>
        <v>0</v>
      </c>
      <c r="BI115" s="207">
        <f aca="true" t="shared" si="28" ref="BI115:BI121">IF(N115="nulová",J115,0)</f>
        <v>0</v>
      </c>
      <c r="BJ115" s="19" t="s">
        <v>79</v>
      </c>
      <c r="BK115" s="207">
        <f aca="true" t="shared" si="29" ref="BK115:BK121">ROUND(I115*H115,2)</f>
        <v>0</v>
      </c>
      <c r="BL115" s="19" t="s">
        <v>213</v>
      </c>
      <c r="BM115" s="206" t="s">
        <v>2356</v>
      </c>
    </row>
    <row r="116" spans="1:65" s="2" customFormat="1" ht="12">
      <c r="A116" s="36"/>
      <c r="B116" s="37"/>
      <c r="C116" s="231" t="s">
        <v>339</v>
      </c>
      <c r="D116" s="231" t="s">
        <v>249</v>
      </c>
      <c r="E116" s="232" t="s">
        <v>2357</v>
      </c>
      <c r="F116" s="233" t="s">
        <v>2358</v>
      </c>
      <c r="G116" s="234" t="s">
        <v>2351</v>
      </c>
      <c r="H116" s="235">
        <v>1</v>
      </c>
      <c r="I116" s="236"/>
      <c r="J116" s="237">
        <f t="shared" si="20"/>
        <v>0</v>
      </c>
      <c r="K116" s="233" t="s">
        <v>19</v>
      </c>
      <c r="L116" s="238"/>
      <c r="M116" s="239" t="s">
        <v>19</v>
      </c>
      <c r="N116" s="240" t="s">
        <v>43</v>
      </c>
      <c r="O116" s="66"/>
      <c r="P116" s="204">
        <f t="shared" si="21"/>
        <v>0</v>
      </c>
      <c r="Q116" s="204">
        <v>0</v>
      </c>
      <c r="R116" s="204">
        <f t="shared" si="22"/>
        <v>0</v>
      </c>
      <c r="S116" s="204">
        <v>0</v>
      </c>
      <c r="T116" s="205">
        <f t="shared" si="23"/>
        <v>0</v>
      </c>
      <c r="U116" s="36"/>
      <c r="V116" s="36"/>
      <c r="W116" s="36"/>
      <c r="X116" s="36"/>
      <c r="Y116" s="36"/>
      <c r="Z116" s="36"/>
      <c r="AA116" s="36"/>
      <c r="AB116" s="36"/>
      <c r="AC116" s="36"/>
      <c r="AD116" s="36"/>
      <c r="AE116" s="36"/>
      <c r="AR116" s="206" t="s">
        <v>248</v>
      </c>
      <c r="AT116" s="206" t="s">
        <v>249</v>
      </c>
      <c r="AU116" s="206" t="s">
        <v>81</v>
      </c>
      <c r="AY116" s="19" t="s">
        <v>207</v>
      </c>
      <c r="BE116" s="207">
        <f t="shared" si="24"/>
        <v>0</v>
      </c>
      <c r="BF116" s="207">
        <f t="shared" si="25"/>
        <v>0</v>
      </c>
      <c r="BG116" s="207">
        <f t="shared" si="26"/>
        <v>0</v>
      </c>
      <c r="BH116" s="207">
        <f t="shared" si="27"/>
        <v>0</v>
      </c>
      <c r="BI116" s="207">
        <f t="shared" si="28"/>
        <v>0</v>
      </c>
      <c r="BJ116" s="19" t="s">
        <v>79</v>
      </c>
      <c r="BK116" s="207">
        <f t="shared" si="29"/>
        <v>0</v>
      </c>
      <c r="BL116" s="19" t="s">
        <v>213</v>
      </c>
      <c r="BM116" s="206" t="s">
        <v>2359</v>
      </c>
    </row>
    <row r="117" spans="1:65" s="2" customFormat="1" ht="12">
      <c r="A117" s="36"/>
      <c r="B117" s="37"/>
      <c r="C117" s="231" t="s">
        <v>344</v>
      </c>
      <c r="D117" s="231" t="s">
        <v>249</v>
      </c>
      <c r="E117" s="232" t="s">
        <v>2360</v>
      </c>
      <c r="F117" s="233" t="s">
        <v>2361</v>
      </c>
      <c r="G117" s="234" t="s">
        <v>2351</v>
      </c>
      <c r="H117" s="235">
        <v>3</v>
      </c>
      <c r="I117" s="236"/>
      <c r="J117" s="237">
        <f t="shared" si="20"/>
        <v>0</v>
      </c>
      <c r="K117" s="233" t="s">
        <v>19</v>
      </c>
      <c r="L117" s="238"/>
      <c r="M117" s="239" t="s">
        <v>19</v>
      </c>
      <c r="N117" s="240" t="s">
        <v>43</v>
      </c>
      <c r="O117" s="66"/>
      <c r="P117" s="204">
        <f t="shared" si="21"/>
        <v>0</v>
      </c>
      <c r="Q117" s="204">
        <v>0</v>
      </c>
      <c r="R117" s="204">
        <f t="shared" si="22"/>
        <v>0</v>
      </c>
      <c r="S117" s="204">
        <v>0</v>
      </c>
      <c r="T117" s="205">
        <f t="shared" si="23"/>
        <v>0</v>
      </c>
      <c r="U117" s="36"/>
      <c r="V117" s="36"/>
      <c r="W117" s="36"/>
      <c r="X117" s="36"/>
      <c r="Y117" s="36"/>
      <c r="Z117" s="36"/>
      <c r="AA117" s="36"/>
      <c r="AB117" s="36"/>
      <c r="AC117" s="36"/>
      <c r="AD117" s="36"/>
      <c r="AE117" s="36"/>
      <c r="AR117" s="206" t="s">
        <v>248</v>
      </c>
      <c r="AT117" s="206" t="s">
        <v>249</v>
      </c>
      <c r="AU117" s="206" t="s">
        <v>81</v>
      </c>
      <c r="AY117" s="19" t="s">
        <v>207</v>
      </c>
      <c r="BE117" s="207">
        <f t="shared" si="24"/>
        <v>0</v>
      </c>
      <c r="BF117" s="207">
        <f t="shared" si="25"/>
        <v>0</v>
      </c>
      <c r="BG117" s="207">
        <f t="shared" si="26"/>
        <v>0</v>
      </c>
      <c r="BH117" s="207">
        <f t="shared" si="27"/>
        <v>0</v>
      </c>
      <c r="BI117" s="207">
        <f t="shared" si="28"/>
        <v>0</v>
      </c>
      <c r="BJ117" s="19" t="s">
        <v>79</v>
      </c>
      <c r="BK117" s="207">
        <f t="shared" si="29"/>
        <v>0</v>
      </c>
      <c r="BL117" s="19" t="s">
        <v>213</v>
      </c>
      <c r="BM117" s="206" t="s">
        <v>2362</v>
      </c>
    </row>
    <row r="118" spans="1:65" s="2" customFormat="1" ht="12">
      <c r="A118" s="36"/>
      <c r="B118" s="37"/>
      <c r="C118" s="231" t="s">
        <v>349</v>
      </c>
      <c r="D118" s="231" t="s">
        <v>249</v>
      </c>
      <c r="E118" s="232" t="s">
        <v>2363</v>
      </c>
      <c r="F118" s="233" t="s">
        <v>2364</v>
      </c>
      <c r="G118" s="234" t="s">
        <v>2351</v>
      </c>
      <c r="H118" s="235">
        <v>5</v>
      </c>
      <c r="I118" s="236"/>
      <c r="J118" s="237">
        <f t="shared" si="20"/>
        <v>0</v>
      </c>
      <c r="K118" s="233" t="s">
        <v>19</v>
      </c>
      <c r="L118" s="238"/>
      <c r="M118" s="239" t="s">
        <v>19</v>
      </c>
      <c r="N118" s="240" t="s">
        <v>43</v>
      </c>
      <c r="O118" s="66"/>
      <c r="P118" s="204">
        <f t="shared" si="21"/>
        <v>0</v>
      </c>
      <c r="Q118" s="204">
        <v>0</v>
      </c>
      <c r="R118" s="204">
        <f t="shared" si="22"/>
        <v>0</v>
      </c>
      <c r="S118" s="204">
        <v>0</v>
      </c>
      <c r="T118" s="205">
        <f t="shared" si="23"/>
        <v>0</v>
      </c>
      <c r="U118" s="36"/>
      <c r="V118" s="36"/>
      <c r="W118" s="36"/>
      <c r="X118" s="36"/>
      <c r="Y118" s="36"/>
      <c r="Z118" s="36"/>
      <c r="AA118" s="36"/>
      <c r="AB118" s="36"/>
      <c r="AC118" s="36"/>
      <c r="AD118" s="36"/>
      <c r="AE118" s="36"/>
      <c r="AR118" s="206" t="s">
        <v>248</v>
      </c>
      <c r="AT118" s="206" t="s">
        <v>249</v>
      </c>
      <c r="AU118" s="206" t="s">
        <v>81</v>
      </c>
      <c r="AY118" s="19" t="s">
        <v>207</v>
      </c>
      <c r="BE118" s="207">
        <f t="shared" si="24"/>
        <v>0</v>
      </c>
      <c r="BF118" s="207">
        <f t="shared" si="25"/>
        <v>0</v>
      </c>
      <c r="BG118" s="207">
        <f t="shared" si="26"/>
        <v>0</v>
      </c>
      <c r="BH118" s="207">
        <f t="shared" si="27"/>
        <v>0</v>
      </c>
      <c r="BI118" s="207">
        <f t="shared" si="28"/>
        <v>0</v>
      </c>
      <c r="BJ118" s="19" t="s">
        <v>79</v>
      </c>
      <c r="BK118" s="207">
        <f t="shared" si="29"/>
        <v>0</v>
      </c>
      <c r="BL118" s="19" t="s">
        <v>213</v>
      </c>
      <c r="BM118" s="206" t="s">
        <v>2365</v>
      </c>
    </row>
    <row r="119" spans="1:65" s="2" customFormat="1" ht="12">
      <c r="A119" s="36"/>
      <c r="B119" s="37"/>
      <c r="C119" s="231" t="s">
        <v>356</v>
      </c>
      <c r="D119" s="231" t="s">
        <v>249</v>
      </c>
      <c r="E119" s="232" t="s">
        <v>2366</v>
      </c>
      <c r="F119" s="233" t="s">
        <v>2367</v>
      </c>
      <c r="G119" s="234" t="s">
        <v>2351</v>
      </c>
      <c r="H119" s="235">
        <v>3</v>
      </c>
      <c r="I119" s="236"/>
      <c r="J119" s="237">
        <f t="shared" si="20"/>
        <v>0</v>
      </c>
      <c r="K119" s="233" t="s">
        <v>19</v>
      </c>
      <c r="L119" s="238"/>
      <c r="M119" s="239" t="s">
        <v>19</v>
      </c>
      <c r="N119" s="240" t="s">
        <v>43</v>
      </c>
      <c r="O119" s="66"/>
      <c r="P119" s="204">
        <f t="shared" si="21"/>
        <v>0</v>
      </c>
      <c r="Q119" s="204">
        <v>0</v>
      </c>
      <c r="R119" s="204">
        <f t="shared" si="22"/>
        <v>0</v>
      </c>
      <c r="S119" s="204">
        <v>0</v>
      </c>
      <c r="T119" s="205">
        <f t="shared" si="23"/>
        <v>0</v>
      </c>
      <c r="U119" s="36"/>
      <c r="V119" s="36"/>
      <c r="W119" s="36"/>
      <c r="X119" s="36"/>
      <c r="Y119" s="36"/>
      <c r="Z119" s="36"/>
      <c r="AA119" s="36"/>
      <c r="AB119" s="36"/>
      <c r="AC119" s="36"/>
      <c r="AD119" s="36"/>
      <c r="AE119" s="36"/>
      <c r="AR119" s="206" t="s">
        <v>248</v>
      </c>
      <c r="AT119" s="206" t="s">
        <v>249</v>
      </c>
      <c r="AU119" s="206" t="s">
        <v>81</v>
      </c>
      <c r="AY119" s="19" t="s">
        <v>207</v>
      </c>
      <c r="BE119" s="207">
        <f t="shared" si="24"/>
        <v>0</v>
      </c>
      <c r="BF119" s="207">
        <f t="shared" si="25"/>
        <v>0</v>
      </c>
      <c r="BG119" s="207">
        <f t="shared" si="26"/>
        <v>0</v>
      </c>
      <c r="BH119" s="207">
        <f t="shared" si="27"/>
        <v>0</v>
      </c>
      <c r="BI119" s="207">
        <f t="shared" si="28"/>
        <v>0</v>
      </c>
      <c r="BJ119" s="19" t="s">
        <v>79</v>
      </c>
      <c r="BK119" s="207">
        <f t="shared" si="29"/>
        <v>0</v>
      </c>
      <c r="BL119" s="19" t="s">
        <v>213</v>
      </c>
      <c r="BM119" s="206" t="s">
        <v>2368</v>
      </c>
    </row>
    <row r="120" spans="1:65" s="2" customFormat="1" ht="12">
      <c r="A120" s="36"/>
      <c r="B120" s="37"/>
      <c r="C120" s="231" t="s">
        <v>361</v>
      </c>
      <c r="D120" s="231" t="s">
        <v>249</v>
      </c>
      <c r="E120" s="232" t="s">
        <v>2369</v>
      </c>
      <c r="F120" s="233" t="s">
        <v>2370</v>
      </c>
      <c r="G120" s="234" t="s">
        <v>2351</v>
      </c>
      <c r="H120" s="235">
        <v>9</v>
      </c>
      <c r="I120" s="236"/>
      <c r="J120" s="237">
        <f t="shared" si="20"/>
        <v>0</v>
      </c>
      <c r="K120" s="233" t="s">
        <v>19</v>
      </c>
      <c r="L120" s="238"/>
      <c r="M120" s="239" t="s">
        <v>19</v>
      </c>
      <c r="N120" s="240" t="s">
        <v>43</v>
      </c>
      <c r="O120" s="66"/>
      <c r="P120" s="204">
        <f t="shared" si="21"/>
        <v>0</v>
      </c>
      <c r="Q120" s="204">
        <v>0</v>
      </c>
      <c r="R120" s="204">
        <f t="shared" si="22"/>
        <v>0</v>
      </c>
      <c r="S120" s="204">
        <v>0</v>
      </c>
      <c r="T120" s="205">
        <f t="shared" si="23"/>
        <v>0</v>
      </c>
      <c r="U120" s="36"/>
      <c r="V120" s="36"/>
      <c r="W120" s="36"/>
      <c r="X120" s="36"/>
      <c r="Y120" s="36"/>
      <c r="Z120" s="36"/>
      <c r="AA120" s="36"/>
      <c r="AB120" s="36"/>
      <c r="AC120" s="36"/>
      <c r="AD120" s="36"/>
      <c r="AE120" s="36"/>
      <c r="AR120" s="206" t="s">
        <v>248</v>
      </c>
      <c r="AT120" s="206" t="s">
        <v>249</v>
      </c>
      <c r="AU120" s="206" t="s">
        <v>81</v>
      </c>
      <c r="AY120" s="19" t="s">
        <v>207</v>
      </c>
      <c r="BE120" s="207">
        <f t="shared" si="24"/>
        <v>0</v>
      </c>
      <c r="BF120" s="207">
        <f t="shared" si="25"/>
        <v>0</v>
      </c>
      <c r="BG120" s="207">
        <f t="shared" si="26"/>
        <v>0</v>
      </c>
      <c r="BH120" s="207">
        <f t="shared" si="27"/>
        <v>0</v>
      </c>
      <c r="BI120" s="207">
        <f t="shared" si="28"/>
        <v>0</v>
      </c>
      <c r="BJ120" s="19" t="s">
        <v>79</v>
      </c>
      <c r="BK120" s="207">
        <f t="shared" si="29"/>
        <v>0</v>
      </c>
      <c r="BL120" s="19" t="s">
        <v>213</v>
      </c>
      <c r="BM120" s="206" t="s">
        <v>2371</v>
      </c>
    </row>
    <row r="121" spans="1:65" s="2" customFormat="1" ht="12">
      <c r="A121" s="36"/>
      <c r="B121" s="37"/>
      <c r="C121" s="231" t="s">
        <v>366</v>
      </c>
      <c r="D121" s="231" t="s">
        <v>249</v>
      </c>
      <c r="E121" s="232" t="s">
        <v>2372</v>
      </c>
      <c r="F121" s="233" t="s">
        <v>2373</v>
      </c>
      <c r="G121" s="234" t="s">
        <v>2351</v>
      </c>
      <c r="H121" s="235">
        <v>12</v>
      </c>
      <c r="I121" s="236"/>
      <c r="J121" s="237">
        <f t="shared" si="20"/>
        <v>0</v>
      </c>
      <c r="K121" s="233" t="s">
        <v>19</v>
      </c>
      <c r="L121" s="238"/>
      <c r="M121" s="239" t="s">
        <v>19</v>
      </c>
      <c r="N121" s="240" t="s">
        <v>43</v>
      </c>
      <c r="O121" s="66"/>
      <c r="P121" s="204">
        <f t="shared" si="21"/>
        <v>0</v>
      </c>
      <c r="Q121" s="204">
        <v>0</v>
      </c>
      <c r="R121" s="204">
        <f t="shared" si="22"/>
        <v>0</v>
      </c>
      <c r="S121" s="204">
        <v>0</v>
      </c>
      <c r="T121" s="205">
        <f t="shared" si="23"/>
        <v>0</v>
      </c>
      <c r="U121" s="36"/>
      <c r="V121" s="36"/>
      <c r="W121" s="36"/>
      <c r="X121" s="36"/>
      <c r="Y121" s="36"/>
      <c r="Z121" s="36"/>
      <c r="AA121" s="36"/>
      <c r="AB121" s="36"/>
      <c r="AC121" s="36"/>
      <c r="AD121" s="36"/>
      <c r="AE121" s="36"/>
      <c r="AR121" s="206" t="s">
        <v>248</v>
      </c>
      <c r="AT121" s="206" t="s">
        <v>249</v>
      </c>
      <c r="AU121" s="206" t="s">
        <v>81</v>
      </c>
      <c r="AY121" s="19" t="s">
        <v>207</v>
      </c>
      <c r="BE121" s="207">
        <f t="shared" si="24"/>
        <v>0</v>
      </c>
      <c r="BF121" s="207">
        <f t="shared" si="25"/>
        <v>0</v>
      </c>
      <c r="BG121" s="207">
        <f t="shared" si="26"/>
        <v>0</v>
      </c>
      <c r="BH121" s="207">
        <f t="shared" si="27"/>
        <v>0</v>
      </c>
      <c r="BI121" s="207">
        <f t="shared" si="28"/>
        <v>0</v>
      </c>
      <c r="BJ121" s="19" t="s">
        <v>79</v>
      </c>
      <c r="BK121" s="207">
        <f t="shared" si="29"/>
        <v>0</v>
      </c>
      <c r="BL121" s="19" t="s">
        <v>213</v>
      </c>
      <c r="BM121" s="206" t="s">
        <v>2374</v>
      </c>
    </row>
    <row r="122" spans="1:47" s="2" customFormat="1" ht="19.5">
      <c r="A122" s="36"/>
      <c r="B122" s="37"/>
      <c r="C122" s="38"/>
      <c r="D122" s="210" t="s">
        <v>573</v>
      </c>
      <c r="E122" s="38"/>
      <c r="F122" s="251" t="s">
        <v>2375</v>
      </c>
      <c r="G122" s="38"/>
      <c r="H122" s="38"/>
      <c r="I122" s="118"/>
      <c r="J122" s="38"/>
      <c r="K122" s="38"/>
      <c r="L122" s="41"/>
      <c r="M122" s="252"/>
      <c r="N122" s="253"/>
      <c r="O122" s="66"/>
      <c r="P122" s="66"/>
      <c r="Q122" s="66"/>
      <c r="R122" s="66"/>
      <c r="S122" s="66"/>
      <c r="T122" s="67"/>
      <c r="U122" s="36"/>
      <c r="V122" s="36"/>
      <c r="W122" s="36"/>
      <c r="X122" s="36"/>
      <c r="Y122" s="36"/>
      <c r="Z122" s="36"/>
      <c r="AA122" s="36"/>
      <c r="AB122" s="36"/>
      <c r="AC122" s="36"/>
      <c r="AD122" s="36"/>
      <c r="AE122" s="36"/>
      <c r="AT122" s="19" t="s">
        <v>573</v>
      </c>
      <c r="AU122" s="19" t="s">
        <v>81</v>
      </c>
    </row>
    <row r="123" spans="1:65" s="2" customFormat="1" ht="12">
      <c r="A123" s="36"/>
      <c r="B123" s="37"/>
      <c r="C123" s="231" t="s">
        <v>373</v>
      </c>
      <c r="D123" s="231" t="s">
        <v>249</v>
      </c>
      <c r="E123" s="232" t="s">
        <v>2376</v>
      </c>
      <c r="F123" s="233" t="s">
        <v>2377</v>
      </c>
      <c r="G123" s="234" t="s">
        <v>2089</v>
      </c>
      <c r="H123" s="235">
        <v>2</v>
      </c>
      <c r="I123" s="236"/>
      <c r="J123" s="237">
        <f aca="true" t="shared" si="30" ref="J123:J161">ROUND(I123*H123,2)</f>
        <v>0</v>
      </c>
      <c r="K123" s="233" t="s">
        <v>19</v>
      </c>
      <c r="L123" s="238"/>
      <c r="M123" s="239" t="s">
        <v>19</v>
      </c>
      <c r="N123" s="240" t="s">
        <v>43</v>
      </c>
      <c r="O123" s="66"/>
      <c r="P123" s="204">
        <f aca="true" t="shared" si="31" ref="P123:P161">O123*H123</f>
        <v>0</v>
      </c>
      <c r="Q123" s="204">
        <v>0</v>
      </c>
      <c r="R123" s="204">
        <f aca="true" t="shared" si="32" ref="R123:R161">Q123*H123</f>
        <v>0</v>
      </c>
      <c r="S123" s="204">
        <v>0</v>
      </c>
      <c r="T123" s="205">
        <f aca="true" t="shared" si="33" ref="T123:T161">S123*H123</f>
        <v>0</v>
      </c>
      <c r="U123" s="36"/>
      <c r="V123" s="36"/>
      <c r="W123" s="36"/>
      <c r="X123" s="36"/>
      <c r="Y123" s="36"/>
      <c r="Z123" s="36"/>
      <c r="AA123" s="36"/>
      <c r="AB123" s="36"/>
      <c r="AC123" s="36"/>
      <c r="AD123" s="36"/>
      <c r="AE123" s="36"/>
      <c r="AR123" s="206" t="s">
        <v>248</v>
      </c>
      <c r="AT123" s="206" t="s">
        <v>249</v>
      </c>
      <c r="AU123" s="206" t="s">
        <v>81</v>
      </c>
      <c r="AY123" s="19" t="s">
        <v>207</v>
      </c>
      <c r="BE123" s="207">
        <f aca="true" t="shared" si="34" ref="BE123:BE161">IF(N123="základní",J123,0)</f>
        <v>0</v>
      </c>
      <c r="BF123" s="207">
        <f aca="true" t="shared" si="35" ref="BF123:BF161">IF(N123="snížená",J123,0)</f>
        <v>0</v>
      </c>
      <c r="BG123" s="207">
        <f aca="true" t="shared" si="36" ref="BG123:BG161">IF(N123="zákl. přenesená",J123,0)</f>
        <v>0</v>
      </c>
      <c r="BH123" s="207">
        <f aca="true" t="shared" si="37" ref="BH123:BH161">IF(N123="sníž. přenesená",J123,0)</f>
        <v>0</v>
      </c>
      <c r="BI123" s="207">
        <f aca="true" t="shared" si="38" ref="BI123:BI161">IF(N123="nulová",J123,0)</f>
        <v>0</v>
      </c>
      <c r="BJ123" s="19" t="s">
        <v>79</v>
      </c>
      <c r="BK123" s="207">
        <f aca="true" t="shared" si="39" ref="BK123:BK161">ROUND(I123*H123,2)</f>
        <v>0</v>
      </c>
      <c r="BL123" s="19" t="s">
        <v>213</v>
      </c>
      <c r="BM123" s="206" t="s">
        <v>2378</v>
      </c>
    </row>
    <row r="124" spans="1:65" s="2" customFormat="1" ht="12">
      <c r="A124" s="36"/>
      <c r="B124" s="37"/>
      <c r="C124" s="231" t="s">
        <v>380</v>
      </c>
      <c r="D124" s="231" t="s">
        <v>249</v>
      </c>
      <c r="E124" s="232" t="s">
        <v>2379</v>
      </c>
      <c r="F124" s="233" t="s">
        <v>2380</v>
      </c>
      <c r="G124" s="234" t="s">
        <v>2089</v>
      </c>
      <c r="H124" s="235">
        <v>9</v>
      </c>
      <c r="I124" s="236"/>
      <c r="J124" s="237">
        <f t="shared" si="30"/>
        <v>0</v>
      </c>
      <c r="K124" s="233" t="s">
        <v>19</v>
      </c>
      <c r="L124" s="238"/>
      <c r="M124" s="239" t="s">
        <v>19</v>
      </c>
      <c r="N124" s="240" t="s">
        <v>43</v>
      </c>
      <c r="O124" s="66"/>
      <c r="P124" s="204">
        <f t="shared" si="31"/>
        <v>0</v>
      </c>
      <c r="Q124" s="204">
        <v>0</v>
      </c>
      <c r="R124" s="204">
        <f t="shared" si="32"/>
        <v>0</v>
      </c>
      <c r="S124" s="204">
        <v>0</v>
      </c>
      <c r="T124" s="205">
        <f t="shared" si="33"/>
        <v>0</v>
      </c>
      <c r="U124" s="36"/>
      <c r="V124" s="36"/>
      <c r="W124" s="36"/>
      <c r="X124" s="36"/>
      <c r="Y124" s="36"/>
      <c r="Z124" s="36"/>
      <c r="AA124" s="36"/>
      <c r="AB124" s="36"/>
      <c r="AC124" s="36"/>
      <c r="AD124" s="36"/>
      <c r="AE124" s="36"/>
      <c r="AR124" s="206" t="s">
        <v>248</v>
      </c>
      <c r="AT124" s="206" t="s">
        <v>249</v>
      </c>
      <c r="AU124" s="206" t="s">
        <v>81</v>
      </c>
      <c r="AY124" s="19" t="s">
        <v>207</v>
      </c>
      <c r="BE124" s="207">
        <f t="shared" si="34"/>
        <v>0</v>
      </c>
      <c r="BF124" s="207">
        <f t="shared" si="35"/>
        <v>0</v>
      </c>
      <c r="BG124" s="207">
        <f t="shared" si="36"/>
        <v>0</v>
      </c>
      <c r="BH124" s="207">
        <f t="shared" si="37"/>
        <v>0</v>
      </c>
      <c r="BI124" s="207">
        <f t="shared" si="38"/>
        <v>0</v>
      </c>
      <c r="BJ124" s="19" t="s">
        <v>79</v>
      </c>
      <c r="BK124" s="207">
        <f t="shared" si="39"/>
        <v>0</v>
      </c>
      <c r="BL124" s="19" t="s">
        <v>213</v>
      </c>
      <c r="BM124" s="206" t="s">
        <v>2381</v>
      </c>
    </row>
    <row r="125" spans="1:65" s="2" customFormat="1" ht="12">
      <c r="A125" s="36"/>
      <c r="B125" s="37"/>
      <c r="C125" s="231" t="s">
        <v>384</v>
      </c>
      <c r="D125" s="231" t="s">
        <v>249</v>
      </c>
      <c r="E125" s="232" t="s">
        <v>2382</v>
      </c>
      <c r="F125" s="233" t="s">
        <v>2383</v>
      </c>
      <c r="G125" s="234" t="s">
        <v>2089</v>
      </c>
      <c r="H125" s="235">
        <v>1</v>
      </c>
      <c r="I125" s="236"/>
      <c r="J125" s="237">
        <f t="shared" si="30"/>
        <v>0</v>
      </c>
      <c r="K125" s="233" t="s">
        <v>19</v>
      </c>
      <c r="L125" s="238"/>
      <c r="M125" s="239" t="s">
        <v>19</v>
      </c>
      <c r="N125" s="240" t="s">
        <v>43</v>
      </c>
      <c r="O125" s="66"/>
      <c r="P125" s="204">
        <f t="shared" si="31"/>
        <v>0</v>
      </c>
      <c r="Q125" s="204">
        <v>0</v>
      </c>
      <c r="R125" s="204">
        <f t="shared" si="32"/>
        <v>0</v>
      </c>
      <c r="S125" s="204">
        <v>0</v>
      </c>
      <c r="T125" s="205">
        <f t="shared" si="33"/>
        <v>0</v>
      </c>
      <c r="U125" s="36"/>
      <c r="V125" s="36"/>
      <c r="W125" s="36"/>
      <c r="X125" s="36"/>
      <c r="Y125" s="36"/>
      <c r="Z125" s="36"/>
      <c r="AA125" s="36"/>
      <c r="AB125" s="36"/>
      <c r="AC125" s="36"/>
      <c r="AD125" s="36"/>
      <c r="AE125" s="36"/>
      <c r="AR125" s="206" t="s">
        <v>248</v>
      </c>
      <c r="AT125" s="206" t="s">
        <v>249</v>
      </c>
      <c r="AU125" s="206" t="s">
        <v>81</v>
      </c>
      <c r="AY125" s="19" t="s">
        <v>207</v>
      </c>
      <c r="BE125" s="207">
        <f t="shared" si="34"/>
        <v>0</v>
      </c>
      <c r="BF125" s="207">
        <f t="shared" si="35"/>
        <v>0</v>
      </c>
      <c r="BG125" s="207">
        <f t="shared" si="36"/>
        <v>0</v>
      </c>
      <c r="BH125" s="207">
        <f t="shared" si="37"/>
        <v>0</v>
      </c>
      <c r="BI125" s="207">
        <f t="shared" si="38"/>
        <v>0</v>
      </c>
      <c r="BJ125" s="19" t="s">
        <v>79</v>
      </c>
      <c r="BK125" s="207">
        <f t="shared" si="39"/>
        <v>0</v>
      </c>
      <c r="BL125" s="19" t="s">
        <v>213</v>
      </c>
      <c r="BM125" s="206" t="s">
        <v>2384</v>
      </c>
    </row>
    <row r="126" spans="1:65" s="2" customFormat="1" ht="12">
      <c r="A126" s="36"/>
      <c r="B126" s="37"/>
      <c r="C126" s="231" t="s">
        <v>389</v>
      </c>
      <c r="D126" s="231" t="s">
        <v>249</v>
      </c>
      <c r="E126" s="232" t="s">
        <v>2385</v>
      </c>
      <c r="F126" s="233" t="s">
        <v>2386</v>
      </c>
      <c r="G126" s="234" t="s">
        <v>2089</v>
      </c>
      <c r="H126" s="235">
        <v>3</v>
      </c>
      <c r="I126" s="236"/>
      <c r="J126" s="237">
        <f t="shared" si="30"/>
        <v>0</v>
      </c>
      <c r="K126" s="233" t="s">
        <v>19</v>
      </c>
      <c r="L126" s="238"/>
      <c r="M126" s="239" t="s">
        <v>19</v>
      </c>
      <c r="N126" s="240" t="s">
        <v>43</v>
      </c>
      <c r="O126" s="66"/>
      <c r="P126" s="204">
        <f t="shared" si="31"/>
        <v>0</v>
      </c>
      <c r="Q126" s="204">
        <v>0</v>
      </c>
      <c r="R126" s="204">
        <f t="shared" si="32"/>
        <v>0</v>
      </c>
      <c r="S126" s="204">
        <v>0</v>
      </c>
      <c r="T126" s="205">
        <f t="shared" si="33"/>
        <v>0</v>
      </c>
      <c r="U126" s="36"/>
      <c r="V126" s="36"/>
      <c r="W126" s="36"/>
      <c r="X126" s="36"/>
      <c r="Y126" s="36"/>
      <c r="Z126" s="36"/>
      <c r="AA126" s="36"/>
      <c r="AB126" s="36"/>
      <c r="AC126" s="36"/>
      <c r="AD126" s="36"/>
      <c r="AE126" s="36"/>
      <c r="AR126" s="206" t="s">
        <v>248</v>
      </c>
      <c r="AT126" s="206" t="s">
        <v>249</v>
      </c>
      <c r="AU126" s="206" t="s">
        <v>81</v>
      </c>
      <c r="AY126" s="19" t="s">
        <v>207</v>
      </c>
      <c r="BE126" s="207">
        <f t="shared" si="34"/>
        <v>0</v>
      </c>
      <c r="BF126" s="207">
        <f t="shared" si="35"/>
        <v>0</v>
      </c>
      <c r="BG126" s="207">
        <f t="shared" si="36"/>
        <v>0</v>
      </c>
      <c r="BH126" s="207">
        <f t="shared" si="37"/>
        <v>0</v>
      </c>
      <c r="BI126" s="207">
        <f t="shared" si="38"/>
        <v>0</v>
      </c>
      <c r="BJ126" s="19" t="s">
        <v>79</v>
      </c>
      <c r="BK126" s="207">
        <f t="shared" si="39"/>
        <v>0</v>
      </c>
      <c r="BL126" s="19" t="s">
        <v>213</v>
      </c>
      <c r="BM126" s="206" t="s">
        <v>2387</v>
      </c>
    </row>
    <row r="127" spans="1:65" s="2" customFormat="1" ht="12">
      <c r="A127" s="36"/>
      <c r="B127" s="37"/>
      <c r="C127" s="231" t="s">
        <v>395</v>
      </c>
      <c r="D127" s="231" t="s">
        <v>249</v>
      </c>
      <c r="E127" s="232" t="s">
        <v>2388</v>
      </c>
      <c r="F127" s="233" t="s">
        <v>2389</v>
      </c>
      <c r="G127" s="234" t="s">
        <v>2089</v>
      </c>
      <c r="H127" s="235">
        <v>1</v>
      </c>
      <c r="I127" s="236"/>
      <c r="J127" s="237">
        <f t="shared" si="30"/>
        <v>0</v>
      </c>
      <c r="K127" s="233" t="s">
        <v>19</v>
      </c>
      <c r="L127" s="238"/>
      <c r="M127" s="239" t="s">
        <v>19</v>
      </c>
      <c r="N127" s="240" t="s">
        <v>43</v>
      </c>
      <c r="O127" s="66"/>
      <c r="P127" s="204">
        <f t="shared" si="31"/>
        <v>0</v>
      </c>
      <c r="Q127" s="204">
        <v>0</v>
      </c>
      <c r="R127" s="204">
        <f t="shared" si="32"/>
        <v>0</v>
      </c>
      <c r="S127" s="204">
        <v>0</v>
      </c>
      <c r="T127" s="205">
        <f t="shared" si="33"/>
        <v>0</v>
      </c>
      <c r="U127" s="36"/>
      <c r="V127" s="36"/>
      <c r="W127" s="36"/>
      <c r="X127" s="36"/>
      <c r="Y127" s="36"/>
      <c r="Z127" s="36"/>
      <c r="AA127" s="36"/>
      <c r="AB127" s="36"/>
      <c r="AC127" s="36"/>
      <c r="AD127" s="36"/>
      <c r="AE127" s="36"/>
      <c r="AR127" s="206" t="s">
        <v>248</v>
      </c>
      <c r="AT127" s="206" t="s">
        <v>249</v>
      </c>
      <c r="AU127" s="206" t="s">
        <v>81</v>
      </c>
      <c r="AY127" s="19" t="s">
        <v>207</v>
      </c>
      <c r="BE127" s="207">
        <f t="shared" si="34"/>
        <v>0</v>
      </c>
      <c r="BF127" s="207">
        <f t="shared" si="35"/>
        <v>0</v>
      </c>
      <c r="BG127" s="207">
        <f t="shared" si="36"/>
        <v>0</v>
      </c>
      <c r="BH127" s="207">
        <f t="shared" si="37"/>
        <v>0</v>
      </c>
      <c r="BI127" s="207">
        <f t="shared" si="38"/>
        <v>0</v>
      </c>
      <c r="BJ127" s="19" t="s">
        <v>79</v>
      </c>
      <c r="BK127" s="207">
        <f t="shared" si="39"/>
        <v>0</v>
      </c>
      <c r="BL127" s="19" t="s">
        <v>213</v>
      </c>
      <c r="BM127" s="206" t="s">
        <v>2390</v>
      </c>
    </row>
    <row r="128" spans="1:65" s="2" customFormat="1" ht="12">
      <c r="A128" s="36"/>
      <c r="B128" s="37"/>
      <c r="C128" s="231" t="s">
        <v>399</v>
      </c>
      <c r="D128" s="231" t="s">
        <v>249</v>
      </c>
      <c r="E128" s="232" t="s">
        <v>2391</v>
      </c>
      <c r="F128" s="233" t="s">
        <v>2392</v>
      </c>
      <c r="G128" s="234" t="s">
        <v>2089</v>
      </c>
      <c r="H128" s="235">
        <v>2</v>
      </c>
      <c r="I128" s="236"/>
      <c r="J128" s="237">
        <f t="shared" si="30"/>
        <v>0</v>
      </c>
      <c r="K128" s="233" t="s">
        <v>19</v>
      </c>
      <c r="L128" s="238"/>
      <c r="M128" s="239" t="s">
        <v>19</v>
      </c>
      <c r="N128" s="240" t="s">
        <v>43</v>
      </c>
      <c r="O128" s="66"/>
      <c r="P128" s="204">
        <f t="shared" si="31"/>
        <v>0</v>
      </c>
      <c r="Q128" s="204">
        <v>0</v>
      </c>
      <c r="R128" s="204">
        <f t="shared" si="32"/>
        <v>0</v>
      </c>
      <c r="S128" s="204">
        <v>0</v>
      </c>
      <c r="T128" s="205">
        <f t="shared" si="33"/>
        <v>0</v>
      </c>
      <c r="U128" s="36"/>
      <c r="V128" s="36"/>
      <c r="W128" s="36"/>
      <c r="X128" s="36"/>
      <c r="Y128" s="36"/>
      <c r="Z128" s="36"/>
      <c r="AA128" s="36"/>
      <c r="AB128" s="36"/>
      <c r="AC128" s="36"/>
      <c r="AD128" s="36"/>
      <c r="AE128" s="36"/>
      <c r="AR128" s="206" t="s">
        <v>248</v>
      </c>
      <c r="AT128" s="206" t="s">
        <v>249</v>
      </c>
      <c r="AU128" s="206" t="s">
        <v>81</v>
      </c>
      <c r="AY128" s="19" t="s">
        <v>207</v>
      </c>
      <c r="BE128" s="207">
        <f t="shared" si="34"/>
        <v>0</v>
      </c>
      <c r="BF128" s="207">
        <f t="shared" si="35"/>
        <v>0</v>
      </c>
      <c r="BG128" s="207">
        <f t="shared" si="36"/>
        <v>0</v>
      </c>
      <c r="BH128" s="207">
        <f t="shared" si="37"/>
        <v>0</v>
      </c>
      <c r="BI128" s="207">
        <f t="shared" si="38"/>
        <v>0</v>
      </c>
      <c r="BJ128" s="19" t="s">
        <v>79</v>
      </c>
      <c r="BK128" s="207">
        <f t="shared" si="39"/>
        <v>0</v>
      </c>
      <c r="BL128" s="19" t="s">
        <v>213</v>
      </c>
      <c r="BM128" s="206" t="s">
        <v>2393</v>
      </c>
    </row>
    <row r="129" spans="1:65" s="2" customFormat="1" ht="24">
      <c r="A129" s="36"/>
      <c r="B129" s="37"/>
      <c r="C129" s="231" t="s">
        <v>404</v>
      </c>
      <c r="D129" s="231" t="s">
        <v>249</v>
      </c>
      <c r="E129" s="232" t="s">
        <v>2394</v>
      </c>
      <c r="F129" s="233" t="s">
        <v>2395</v>
      </c>
      <c r="G129" s="234" t="s">
        <v>2089</v>
      </c>
      <c r="H129" s="235">
        <v>3</v>
      </c>
      <c r="I129" s="236"/>
      <c r="J129" s="237">
        <f t="shared" si="30"/>
        <v>0</v>
      </c>
      <c r="K129" s="233" t="s">
        <v>19</v>
      </c>
      <c r="L129" s="238"/>
      <c r="M129" s="239" t="s">
        <v>19</v>
      </c>
      <c r="N129" s="240" t="s">
        <v>43</v>
      </c>
      <c r="O129" s="66"/>
      <c r="P129" s="204">
        <f t="shared" si="31"/>
        <v>0</v>
      </c>
      <c r="Q129" s="204">
        <v>0</v>
      </c>
      <c r="R129" s="204">
        <f t="shared" si="32"/>
        <v>0</v>
      </c>
      <c r="S129" s="204">
        <v>0</v>
      </c>
      <c r="T129" s="205">
        <f t="shared" si="33"/>
        <v>0</v>
      </c>
      <c r="U129" s="36"/>
      <c r="V129" s="36"/>
      <c r="W129" s="36"/>
      <c r="X129" s="36"/>
      <c r="Y129" s="36"/>
      <c r="Z129" s="36"/>
      <c r="AA129" s="36"/>
      <c r="AB129" s="36"/>
      <c r="AC129" s="36"/>
      <c r="AD129" s="36"/>
      <c r="AE129" s="36"/>
      <c r="AR129" s="206" t="s">
        <v>248</v>
      </c>
      <c r="AT129" s="206" t="s">
        <v>249</v>
      </c>
      <c r="AU129" s="206" t="s">
        <v>81</v>
      </c>
      <c r="AY129" s="19" t="s">
        <v>207</v>
      </c>
      <c r="BE129" s="207">
        <f t="shared" si="34"/>
        <v>0</v>
      </c>
      <c r="BF129" s="207">
        <f t="shared" si="35"/>
        <v>0</v>
      </c>
      <c r="BG129" s="207">
        <f t="shared" si="36"/>
        <v>0</v>
      </c>
      <c r="BH129" s="207">
        <f t="shared" si="37"/>
        <v>0</v>
      </c>
      <c r="BI129" s="207">
        <f t="shared" si="38"/>
        <v>0</v>
      </c>
      <c r="BJ129" s="19" t="s">
        <v>79</v>
      </c>
      <c r="BK129" s="207">
        <f t="shared" si="39"/>
        <v>0</v>
      </c>
      <c r="BL129" s="19" t="s">
        <v>213</v>
      </c>
      <c r="BM129" s="206" t="s">
        <v>2396</v>
      </c>
    </row>
    <row r="130" spans="1:65" s="2" customFormat="1" ht="24">
      <c r="A130" s="36"/>
      <c r="B130" s="37"/>
      <c r="C130" s="231" t="s">
        <v>408</v>
      </c>
      <c r="D130" s="231" t="s">
        <v>249</v>
      </c>
      <c r="E130" s="232" t="s">
        <v>2397</v>
      </c>
      <c r="F130" s="233" t="s">
        <v>2398</v>
      </c>
      <c r="G130" s="234" t="s">
        <v>2089</v>
      </c>
      <c r="H130" s="235">
        <v>3</v>
      </c>
      <c r="I130" s="236"/>
      <c r="J130" s="237">
        <f t="shared" si="30"/>
        <v>0</v>
      </c>
      <c r="K130" s="233" t="s">
        <v>19</v>
      </c>
      <c r="L130" s="238"/>
      <c r="M130" s="239" t="s">
        <v>19</v>
      </c>
      <c r="N130" s="240" t="s">
        <v>43</v>
      </c>
      <c r="O130" s="66"/>
      <c r="P130" s="204">
        <f t="shared" si="31"/>
        <v>0</v>
      </c>
      <c r="Q130" s="204">
        <v>0</v>
      </c>
      <c r="R130" s="204">
        <f t="shared" si="32"/>
        <v>0</v>
      </c>
      <c r="S130" s="204">
        <v>0</v>
      </c>
      <c r="T130" s="205">
        <f t="shared" si="33"/>
        <v>0</v>
      </c>
      <c r="U130" s="36"/>
      <c r="V130" s="36"/>
      <c r="W130" s="36"/>
      <c r="X130" s="36"/>
      <c r="Y130" s="36"/>
      <c r="Z130" s="36"/>
      <c r="AA130" s="36"/>
      <c r="AB130" s="36"/>
      <c r="AC130" s="36"/>
      <c r="AD130" s="36"/>
      <c r="AE130" s="36"/>
      <c r="AR130" s="206" t="s">
        <v>248</v>
      </c>
      <c r="AT130" s="206" t="s">
        <v>249</v>
      </c>
      <c r="AU130" s="206" t="s">
        <v>81</v>
      </c>
      <c r="AY130" s="19" t="s">
        <v>207</v>
      </c>
      <c r="BE130" s="207">
        <f t="shared" si="34"/>
        <v>0</v>
      </c>
      <c r="BF130" s="207">
        <f t="shared" si="35"/>
        <v>0</v>
      </c>
      <c r="BG130" s="207">
        <f t="shared" si="36"/>
        <v>0</v>
      </c>
      <c r="BH130" s="207">
        <f t="shared" si="37"/>
        <v>0</v>
      </c>
      <c r="BI130" s="207">
        <f t="shared" si="38"/>
        <v>0</v>
      </c>
      <c r="BJ130" s="19" t="s">
        <v>79</v>
      </c>
      <c r="BK130" s="207">
        <f t="shared" si="39"/>
        <v>0</v>
      </c>
      <c r="BL130" s="19" t="s">
        <v>213</v>
      </c>
      <c r="BM130" s="206" t="s">
        <v>2399</v>
      </c>
    </row>
    <row r="131" spans="1:65" s="2" customFormat="1" ht="24">
      <c r="A131" s="36"/>
      <c r="B131" s="37"/>
      <c r="C131" s="231" t="s">
        <v>415</v>
      </c>
      <c r="D131" s="231" t="s">
        <v>249</v>
      </c>
      <c r="E131" s="232" t="s">
        <v>2400</v>
      </c>
      <c r="F131" s="233" t="s">
        <v>2401</v>
      </c>
      <c r="G131" s="234" t="s">
        <v>2089</v>
      </c>
      <c r="H131" s="235">
        <v>20</v>
      </c>
      <c r="I131" s="236"/>
      <c r="J131" s="237">
        <f t="shared" si="30"/>
        <v>0</v>
      </c>
      <c r="K131" s="233" t="s">
        <v>19</v>
      </c>
      <c r="L131" s="238"/>
      <c r="M131" s="239" t="s">
        <v>19</v>
      </c>
      <c r="N131" s="240" t="s">
        <v>43</v>
      </c>
      <c r="O131" s="66"/>
      <c r="P131" s="204">
        <f t="shared" si="31"/>
        <v>0</v>
      </c>
      <c r="Q131" s="204">
        <v>0</v>
      </c>
      <c r="R131" s="204">
        <f t="shared" si="32"/>
        <v>0</v>
      </c>
      <c r="S131" s="204">
        <v>0</v>
      </c>
      <c r="T131" s="205">
        <f t="shared" si="33"/>
        <v>0</v>
      </c>
      <c r="U131" s="36"/>
      <c r="V131" s="36"/>
      <c r="W131" s="36"/>
      <c r="X131" s="36"/>
      <c r="Y131" s="36"/>
      <c r="Z131" s="36"/>
      <c r="AA131" s="36"/>
      <c r="AB131" s="36"/>
      <c r="AC131" s="36"/>
      <c r="AD131" s="36"/>
      <c r="AE131" s="36"/>
      <c r="AR131" s="206" t="s">
        <v>248</v>
      </c>
      <c r="AT131" s="206" t="s">
        <v>249</v>
      </c>
      <c r="AU131" s="206" t="s">
        <v>81</v>
      </c>
      <c r="AY131" s="19" t="s">
        <v>207</v>
      </c>
      <c r="BE131" s="207">
        <f t="shared" si="34"/>
        <v>0</v>
      </c>
      <c r="BF131" s="207">
        <f t="shared" si="35"/>
        <v>0</v>
      </c>
      <c r="BG131" s="207">
        <f t="shared" si="36"/>
        <v>0</v>
      </c>
      <c r="BH131" s="207">
        <f t="shared" si="37"/>
        <v>0</v>
      </c>
      <c r="BI131" s="207">
        <f t="shared" si="38"/>
        <v>0</v>
      </c>
      <c r="BJ131" s="19" t="s">
        <v>79</v>
      </c>
      <c r="BK131" s="207">
        <f t="shared" si="39"/>
        <v>0</v>
      </c>
      <c r="BL131" s="19" t="s">
        <v>213</v>
      </c>
      <c r="BM131" s="206" t="s">
        <v>2402</v>
      </c>
    </row>
    <row r="132" spans="1:65" s="2" customFormat="1" ht="24">
      <c r="A132" s="36"/>
      <c r="B132" s="37"/>
      <c r="C132" s="231" t="s">
        <v>422</v>
      </c>
      <c r="D132" s="231" t="s">
        <v>249</v>
      </c>
      <c r="E132" s="232" t="s">
        <v>2403</v>
      </c>
      <c r="F132" s="233" t="s">
        <v>2404</v>
      </c>
      <c r="G132" s="234" t="s">
        <v>2089</v>
      </c>
      <c r="H132" s="235">
        <v>2</v>
      </c>
      <c r="I132" s="236"/>
      <c r="J132" s="237">
        <f t="shared" si="30"/>
        <v>0</v>
      </c>
      <c r="K132" s="233" t="s">
        <v>19</v>
      </c>
      <c r="L132" s="238"/>
      <c r="M132" s="239" t="s">
        <v>19</v>
      </c>
      <c r="N132" s="240" t="s">
        <v>43</v>
      </c>
      <c r="O132" s="66"/>
      <c r="P132" s="204">
        <f t="shared" si="31"/>
        <v>0</v>
      </c>
      <c r="Q132" s="204">
        <v>0</v>
      </c>
      <c r="R132" s="204">
        <f t="shared" si="32"/>
        <v>0</v>
      </c>
      <c r="S132" s="204">
        <v>0</v>
      </c>
      <c r="T132" s="205">
        <f t="shared" si="33"/>
        <v>0</v>
      </c>
      <c r="U132" s="36"/>
      <c r="V132" s="36"/>
      <c r="W132" s="36"/>
      <c r="X132" s="36"/>
      <c r="Y132" s="36"/>
      <c r="Z132" s="36"/>
      <c r="AA132" s="36"/>
      <c r="AB132" s="36"/>
      <c r="AC132" s="36"/>
      <c r="AD132" s="36"/>
      <c r="AE132" s="36"/>
      <c r="AR132" s="206" t="s">
        <v>248</v>
      </c>
      <c r="AT132" s="206" t="s">
        <v>249</v>
      </c>
      <c r="AU132" s="206" t="s">
        <v>81</v>
      </c>
      <c r="AY132" s="19" t="s">
        <v>207</v>
      </c>
      <c r="BE132" s="207">
        <f t="shared" si="34"/>
        <v>0</v>
      </c>
      <c r="BF132" s="207">
        <f t="shared" si="35"/>
        <v>0</v>
      </c>
      <c r="BG132" s="207">
        <f t="shared" si="36"/>
        <v>0</v>
      </c>
      <c r="BH132" s="207">
        <f t="shared" si="37"/>
        <v>0</v>
      </c>
      <c r="BI132" s="207">
        <f t="shared" si="38"/>
        <v>0</v>
      </c>
      <c r="BJ132" s="19" t="s">
        <v>79</v>
      </c>
      <c r="BK132" s="207">
        <f t="shared" si="39"/>
        <v>0</v>
      </c>
      <c r="BL132" s="19" t="s">
        <v>213</v>
      </c>
      <c r="BM132" s="206" t="s">
        <v>2405</v>
      </c>
    </row>
    <row r="133" spans="1:65" s="2" customFormat="1" ht="24">
      <c r="A133" s="36"/>
      <c r="B133" s="37"/>
      <c r="C133" s="231" t="s">
        <v>431</v>
      </c>
      <c r="D133" s="231" t="s">
        <v>249</v>
      </c>
      <c r="E133" s="232" t="s">
        <v>2406</v>
      </c>
      <c r="F133" s="233" t="s">
        <v>2407</v>
      </c>
      <c r="G133" s="234" t="s">
        <v>2089</v>
      </c>
      <c r="H133" s="235">
        <v>2</v>
      </c>
      <c r="I133" s="236"/>
      <c r="J133" s="237">
        <f t="shared" si="30"/>
        <v>0</v>
      </c>
      <c r="K133" s="233" t="s">
        <v>19</v>
      </c>
      <c r="L133" s="238"/>
      <c r="M133" s="239" t="s">
        <v>19</v>
      </c>
      <c r="N133" s="240" t="s">
        <v>43</v>
      </c>
      <c r="O133" s="66"/>
      <c r="P133" s="204">
        <f t="shared" si="31"/>
        <v>0</v>
      </c>
      <c r="Q133" s="204">
        <v>0</v>
      </c>
      <c r="R133" s="204">
        <f t="shared" si="32"/>
        <v>0</v>
      </c>
      <c r="S133" s="204">
        <v>0</v>
      </c>
      <c r="T133" s="205">
        <f t="shared" si="33"/>
        <v>0</v>
      </c>
      <c r="U133" s="36"/>
      <c r="V133" s="36"/>
      <c r="W133" s="36"/>
      <c r="X133" s="36"/>
      <c r="Y133" s="36"/>
      <c r="Z133" s="36"/>
      <c r="AA133" s="36"/>
      <c r="AB133" s="36"/>
      <c r="AC133" s="36"/>
      <c r="AD133" s="36"/>
      <c r="AE133" s="36"/>
      <c r="AR133" s="206" t="s">
        <v>248</v>
      </c>
      <c r="AT133" s="206" t="s">
        <v>249</v>
      </c>
      <c r="AU133" s="206" t="s">
        <v>81</v>
      </c>
      <c r="AY133" s="19" t="s">
        <v>207</v>
      </c>
      <c r="BE133" s="207">
        <f t="shared" si="34"/>
        <v>0</v>
      </c>
      <c r="BF133" s="207">
        <f t="shared" si="35"/>
        <v>0</v>
      </c>
      <c r="BG133" s="207">
        <f t="shared" si="36"/>
        <v>0</v>
      </c>
      <c r="BH133" s="207">
        <f t="shared" si="37"/>
        <v>0</v>
      </c>
      <c r="BI133" s="207">
        <f t="shared" si="38"/>
        <v>0</v>
      </c>
      <c r="BJ133" s="19" t="s">
        <v>79</v>
      </c>
      <c r="BK133" s="207">
        <f t="shared" si="39"/>
        <v>0</v>
      </c>
      <c r="BL133" s="19" t="s">
        <v>213</v>
      </c>
      <c r="BM133" s="206" t="s">
        <v>2408</v>
      </c>
    </row>
    <row r="134" spans="1:65" s="2" customFormat="1" ht="24">
      <c r="A134" s="36"/>
      <c r="B134" s="37"/>
      <c r="C134" s="231" t="s">
        <v>435</v>
      </c>
      <c r="D134" s="231" t="s">
        <v>249</v>
      </c>
      <c r="E134" s="232" t="s">
        <v>2409</v>
      </c>
      <c r="F134" s="233" t="s">
        <v>2410</v>
      </c>
      <c r="G134" s="234" t="s">
        <v>2089</v>
      </c>
      <c r="H134" s="235">
        <v>8</v>
      </c>
      <c r="I134" s="236"/>
      <c r="J134" s="237">
        <f t="shared" si="30"/>
        <v>0</v>
      </c>
      <c r="K134" s="233" t="s">
        <v>19</v>
      </c>
      <c r="L134" s="238"/>
      <c r="M134" s="239" t="s">
        <v>19</v>
      </c>
      <c r="N134" s="240" t="s">
        <v>43</v>
      </c>
      <c r="O134" s="66"/>
      <c r="P134" s="204">
        <f t="shared" si="31"/>
        <v>0</v>
      </c>
      <c r="Q134" s="204">
        <v>0</v>
      </c>
      <c r="R134" s="204">
        <f t="shared" si="32"/>
        <v>0</v>
      </c>
      <c r="S134" s="204">
        <v>0</v>
      </c>
      <c r="T134" s="205">
        <f t="shared" si="33"/>
        <v>0</v>
      </c>
      <c r="U134" s="36"/>
      <c r="V134" s="36"/>
      <c r="W134" s="36"/>
      <c r="X134" s="36"/>
      <c r="Y134" s="36"/>
      <c r="Z134" s="36"/>
      <c r="AA134" s="36"/>
      <c r="AB134" s="36"/>
      <c r="AC134" s="36"/>
      <c r="AD134" s="36"/>
      <c r="AE134" s="36"/>
      <c r="AR134" s="206" t="s">
        <v>248</v>
      </c>
      <c r="AT134" s="206" t="s">
        <v>249</v>
      </c>
      <c r="AU134" s="206" t="s">
        <v>81</v>
      </c>
      <c r="AY134" s="19" t="s">
        <v>207</v>
      </c>
      <c r="BE134" s="207">
        <f t="shared" si="34"/>
        <v>0</v>
      </c>
      <c r="BF134" s="207">
        <f t="shared" si="35"/>
        <v>0</v>
      </c>
      <c r="BG134" s="207">
        <f t="shared" si="36"/>
        <v>0</v>
      </c>
      <c r="BH134" s="207">
        <f t="shared" si="37"/>
        <v>0</v>
      </c>
      <c r="BI134" s="207">
        <f t="shared" si="38"/>
        <v>0</v>
      </c>
      <c r="BJ134" s="19" t="s">
        <v>79</v>
      </c>
      <c r="BK134" s="207">
        <f t="shared" si="39"/>
        <v>0</v>
      </c>
      <c r="BL134" s="19" t="s">
        <v>213</v>
      </c>
      <c r="BM134" s="206" t="s">
        <v>2411</v>
      </c>
    </row>
    <row r="135" spans="1:65" s="2" customFormat="1" ht="24">
      <c r="A135" s="36"/>
      <c r="B135" s="37"/>
      <c r="C135" s="231" t="s">
        <v>444</v>
      </c>
      <c r="D135" s="231" t="s">
        <v>249</v>
      </c>
      <c r="E135" s="232" t="s">
        <v>2412</v>
      </c>
      <c r="F135" s="233" t="s">
        <v>2413</v>
      </c>
      <c r="G135" s="234" t="s">
        <v>2089</v>
      </c>
      <c r="H135" s="235">
        <v>3</v>
      </c>
      <c r="I135" s="236"/>
      <c r="J135" s="237">
        <f t="shared" si="30"/>
        <v>0</v>
      </c>
      <c r="K135" s="233" t="s">
        <v>19</v>
      </c>
      <c r="L135" s="238"/>
      <c r="M135" s="239" t="s">
        <v>19</v>
      </c>
      <c r="N135" s="240" t="s">
        <v>43</v>
      </c>
      <c r="O135" s="66"/>
      <c r="P135" s="204">
        <f t="shared" si="31"/>
        <v>0</v>
      </c>
      <c r="Q135" s="204">
        <v>0</v>
      </c>
      <c r="R135" s="204">
        <f t="shared" si="32"/>
        <v>0</v>
      </c>
      <c r="S135" s="204">
        <v>0</v>
      </c>
      <c r="T135" s="205">
        <f t="shared" si="33"/>
        <v>0</v>
      </c>
      <c r="U135" s="36"/>
      <c r="V135" s="36"/>
      <c r="W135" s="36"/>
      <c r="X135" s="36"/>
      <c r="Y135" s="36"/>
      <c r="Z135" s="36"/>
      <c r="AA135" s="36"/>
      <c r="AB135" s="36"/>
      <c r="AC135" s="36"/>
      <c r="AD135" s="36"/>
      <c r="AE135" s="36"/>
      <c r="AR135" s="206" t="s">
        <v>248</v>
      </c>
      <c r="AT135" s="206" t="s">
        <v>249</v>
      </c>
      <c r="AU135" s="206" t="s">
        <v>81</v>
      </c>
      <c r="AY135" s="19" t="s">
        <v>207</v>
      </c>
      <c r="BE135" s="207">
        <f t="shared" si="34"/>
        <v>0</v>
      </c>
      <c r="BF135" s="207">
        <f t="shared" si="35"/>
        <v>0</v>
      </c>
      <c r="BG135" s="207">
        <f t="shared" si="36"/>
        <v>0</v>
      </c>
      <c r="BH135" s="207">
        <f t="shared" si="37"/>
        <v>0</v>
      </c>
      <c r="BI135" s="207">
        <f t="shared" si="38"/>
        <v>0</v>
      </c>
      <c r="BJ135" s="19" t="s">
        <v>79</v>
      </c>
      <c r="BK135" s="207">
        <f t="shared" si="39"/>
        <v>0</v>
      </c>
      <c r="BL135" s="19" t="s">
        <v>213</v>
      </c>
      <c r="BM135" s="206" t="s">
        <v>2414</v>
      </c>
    </row>
    <row r="136" spans="1:65" s="2" customFormat="1" ht="24">
      <c r="A136" s="36"/>
      <c r="B136" s="37"/>
      <c r="C136" s="231" t="s">
        <v>448</v>
      </c>
      <c r="D136" s="231" t="s">
        <v>249</v>
      </c>
      <c r="E136" s="232" t="s">
        <v>2415</v>
      </c>
      <c r="F136" s="233" t="s">
        <v>2416</v>
      </c>
      <c r="G136" s="234" t="s">
        <v>2089</v>
      </c>
      <c r="H136" s="235">
        <v>2</v>
      </c>
      <c r="I136" s="236"/>
      <c r="J136" s="237">
        <f t="shared" si="30"/>
        <v>0</v>
      </c>
      <c r="K136" s="233" t="s">
        <v>19</v>
      </c>
      <c r="L136" s="238"/>
      <c r="M136" s="239" t="s">
        <v>19</v>
      </c>
      <c r="N136" s="240" t="s">
        <v>43</v>
      </c>
      <c r="O136" s="66"/>
      <c r="P136" s="204">
        <f t="shared" si="31"/>
        <v>0</v>
      </c>
      <c r="Q136" s="204">
        <v>0</v>
      </c>
      <c r="R136" s="204">
        <f t="shared" si="32"/>
        <v>0</v>
      </c>
      <c r="S136" s="204">
        <v>0</v>
      </c>
      <c r="T136" s="205">
        <f t="shared" si="33"/>
        <v>0</v>
      </c>
      <c r="U136" s="36"/>
      <c r="V136" s="36"/>
      <c r="W136" s="36"/>
      <c r="X136" s="36"/>
      <c r="Y136" s="36"/>
      <c r="Z136" s="36"/>
      <c r="AA136" s="36"/>
      <c r="AB136" s="36"/>
      <c r="AC136" s="36"/>
      <c r="AD136" s="36"/>
      <c r="AE136" s="36"/>
      <c r="AR136" s="206" t="s">
        <v>248</v>
      </c>
      <c r="AT136" s="206" t="s">
        <v>249</v>
      </c>
      <c r="AU136" s="206" t="s">
        <v>81</v>
      </c>
      <c r="AY136" s="19" t="s">
        <v>207</v>
      </c>
      <c r="BE136" s="207">
        <f t="shared" si="34"/>
        <v>0</v>
      </c>
      <c r="BF136" s="207">
        <f t="shared" si="35"/>
        <v>0</v>
      </c>
      <c r="BG136" s="207">
        <f t="shared" si="36"/>
        <v>0</v>
      </c>
      <c r="BH136" s="207">
        <f t="shared" si="37"/>
        <v>0</v>
      </c>
      <c r="BI136" s="207">
        <f t="shared" si="38"/>
        <v>0</v>
      </c>
      <c r="BJ136" s="19" t="s">
        <v>79</v>
      </c>
      <c r="BK136" s="207">
        <f t="shared" si="39"/>
        <v>0</v>
      </c>
      <c r="BL136" s="19" t="s">
        <v>213</v>
      </c>
      <c r="BM136" s="206" t="s">
        <v>2417</v>
      </c>
    </row>
    <row r="137" spans="1:65" s="2" customFormat="1" ht="24">
      <c r="A137" s="36"/>
      <c r="B137" s="37"/>
      <c r="C137" s="231" t="s">
        <v>453</v>
      </c>
      <c r="D137" s="231" t="s">
        <v>249</v>
      </c>
      <c r="E137" s="232" t="s">
        <v>2418</v>
      </c>
      <c r="F137" s="233" t="s">
        <v>2419</v>
      </c>
      <c r="G137" s="234" t="s">
        <v>2089</v>
      </c>
      <c r="H137" s="235">
        <v>7</v>
      </c>
      <c r="I137" s="236"/>
      <c r="J137" s="237">
        <f t="shared" si="30"/>
        <v>0</v>
      </c>
      <c r="K137" s="233" t="s">
        <v>19</v>
      </c>
      <c r="L137" s="238"/>
      <c r="M137" s="239" t="s">
        <v>19</v>
      </c>
      <c r="N137" s="240" t="s">
        <v>43</v>
      </c>
      <c r="O137" s="66"/>
      <c r="P137" s="204">
        <f t="shared" si="31"/>
        <v>0</v>
      </c>
      <c r="Q137" s="204">
        <v>0</v>
      </c>
      <c r="R137" s="204">
        <f t="shared" si="32"/>
        <v>0</v>
      </c>
      <c r="S137" s="204">
        <v>0</v>
      </c>
      <c r="T137" s="205">
        <f t="shared" si="33"/>
        <v>0</v>
      </c>
      <c r="U137" s="36"/>
      <c r="V137" s="36"/>
      <c r="W137" s="36"/>
      <c r="X137" s="36"/>
      <c r="Y137" s="36"/>
      <c r="Z137" s="36"/>
      <c r="AA137" s="36"/>
      <c r="AB137" s="36"/>
      <c r="AC137" s="36"/>
      <c r="AD137" s="36"/>
      <c r="AE137" s="36"/>
      <c r="AR137" s="206" t="s">
        <v>248</v>
      </c>
      <c r="AT137" s="206" t="s">
        <v>249</v>
      </c>
      <c r="AU137" s="206" t="s">
        <v>81</v>
      </c>
      <c r="AY137" s="19" t="s">
        <v>207</v>
      </c>
      <c r="BE137" s="207">
        <f t="shared" si="34"/>
        <v>0</v>
      </c>
      <c r="BF137" s="207">
        <f t="shared" si="35"/>
        <v>0</v>
      </c>
      <c r="BG137" s="207">
        <f t="shared" si="36"/>
        <v>0</v>
      </c>
      <c r="BH137" s="207">
        <f t="shared" si="37"/>
        <v>0</v>
      </c>
      <c r="BI137" s="207">
        <f t="shared" si="38"/>
        <v>0</v>
      </c>
      <c r="BJ137" s="19" t="s">
        <v>79</v>
      </c>
      <c r="BK137" s="207">
        <f t="shared" si="39"/>
        <v>0</v>
      </c>
      <c r="BL137" s="19" t="s">
        <v>213</v>
      </c>
      <c r="BM137" s="206" t="s">
        <v>2420</v>
      </c>
    </row>
    <row r="138" spans="1:65" s="2" customFormat="1" ht="24">
      <c r="A138" s="36"/>
      <c r="B138" s="37"/>
      <c r="C138" s="231" t="s">
        <v>457</v>
      </c>
      <c r="D138" s="231" t="s">
        <v>249</v>
      </c>
      <c r="E138" s="232" t="s">
        <v>2421</v>
      </c>
      <c r="F138" s="233" t="s">
        <v>2422</v>
      </c>
      <c r="G138" s="234" t="s">
        <v>2089</v>
      </c>
      <c r="H138" s="235">
        <v>2</v>
      </c>
      <c r="I138" s="236"/>
      <c r="J138" s="237">
        <f t="shared" si="30"/>
        <v>0</v>
      </c>
      <c r="K138" s="233" t="s">
        <v>19</v>
      </c>
      <c r="L138" s="238"/>
      <c r="M138" s="239" t="s">
        <v>19</v>
      </c>
      <c r="N138" s="240" t="s">
        <v>43</v>
      </c>
      <c r="O138" s="66"/>
      <c r="P138" s="204">
        <f t="shared" si="31"/>
        <v>0</v>
      </c>
      <c r="Q138" s="204">
        <v>0</v>
      </c>
      <c r="R138" s="204">
        <f t="shared" si="32"/>
        <v>0</v>
      </c>
      <c r="S138" s="204">
        <v>0</v>
      </c>
      <c r="T138" s="205">
        <f t="shared" si="33"/>
        <v>0</v>
      </c>
      <c r="U138" s="36"/>
      <c r="V138" s="36"/>
      <c r="W138" s="36"/>
      <c r="X138" s="36"/>
      <c r="Y138" s="36"/>
      <c r="Z138" s="36"/>
      <c r="AA138" s="36"/>
      <c r="AB138" s="36"/>
      <c r="AC138" s="36"/>
      <c r="AD138" s="36"/>
      <c r="AE138" s="36"/>
      <c r="AR138" s="206" t="s">
        <v>248</v>
      </c>
      <c r="AT138" s="206" t="s">
        <v>249</v>
      </c>
      <c r="AU138" s="206" t="s">
        <v>81</v>
      </c>
      <c r="AY138" s="19" t="s">
        <v>207</v>
      </c>
      <c r="BE138" s="207">
        <f t="shared" si="34"/>
        <v>0</v>
      </c>
      <c r="BF138" s="207">
        <f t="shared" si="35"/>
        <v>0</v>
      </c>
      <c r="BG138" s="207">
        <f t="shared" si="36"/>
        <v>0</v>
      </c>
      <c r="BH138" s="207">
        <f t="shared" si="37"/>
        <v>0</v>
      </c>
      <c r="BI138" s="207">
        <f t="shared" si="38"/>
        <v>0</v>
      </c>
      <c r="BJ138" s="19" t="s">
        <v>79</v>
      </c>
      <c r="BK138" s="207">
        <f t="shared" si="39"/>
        <v>0</v>
      </c>
      <c r="BL138" s="19" t="s">
        <v>213</v>
      </c>
      <c r="BM138" s="206" t="s">
        <v>2423</v>
      </c>
    </row>
    <row r="139" spans="1:65" s="2" customFormat="1" ht="12">
      <c r="A139" s="36"/>
      <c r="B139" s="37"/>
      <c r="C139" s="231" t="s">
        <v>462</v>
      </c>
      <c r="D139" s="231" t="s">
        <v>249</v>
      </c>
      <c r="E139" s="232" t="s">
        <v>2424</v>
      </c>
      <c r="F139" s="233" t="s">
        <v>2425</v>
      </c>
      <c r="G139" s="234" t="s">
        <v>2089</v>
      </c>
      <c r="H139" s="235">
        <v>1</v>
      </c>
      <c r="I139" s="236"/>
      <c r="J139" s="237">
        <f t="shared" si="30"/>
        <v>0</v>
      </c>
      <c r="K139" s="233" t="s">
        <v>19</v>
      </c>
      <c r="L139" s="238"/>
      <c r="M139" s="239" t="s">
        <v>19</v>
      </c>
      <c r="N139" s="240" t="s">
        <v>43</v>
      </c>
      <c r="O139" s="66"/>
      <c r="P139" s="204">
        <f t="shared" si="31"/>
        <v>0</v>
      </c>
      <c r="Q139" s="204">
        <v>0</v>
      </c>
      <c r="R139" s="204">
        <f t="shared" si="32"/>
        <v>0</v>
      </c>
      <c r="S139" s="204">
        <v>0</v>
      </c>
      <c r="T139" s="205">
        <f t="shared" si="33"/>
        <v>0</v>
      </c>
      <c r="U139" s="36"/>
      <c r="V139" s="36"/>
      <c r="W139" s="36"/>
      <c r="X139" s="36"/>
      <c r="Y139" s="36"/>
      <c r="Z139" s="36"/>
      <c r="AA139" s="36"/>
      <c r="AB139" s="36"/>
      <c r="AC139" s="36"/>
      <c r="AD139" s="36"/>
      <c r="AE139" s="36"/>
      <c r="AR139" s="206" t="s">
        <v>248</v>
      </c>
      <c r="AT139" s="206" t="s">
        <v>249</v>
      </c>
      <c r="AU139" s="206" t="s">
        <v>81</v>
      </c>
      <c r="AY139" s="19" t="s">
        <v>207</v>
      </c>
      <c r="BE139" s="207">
        <f t="shared" si="34"/>
        <v>0</v>
      </c>
      <c r="BF139" s="207">
        <f t="shared" si="35"/>
        <v>0</v>
      </c>
      <c r="BG139" s="207">
        <f t="shared" si="36"/>
        <v>0</v>
      </c>
      <c r="BH139" s="207">
        <f t="shared" si="37"/>
        <v>0</v>
      </c>
      <c r="BI139" s="207">
        <f t="shared" si="38"/>
        <v>0</v>
      </c>
      <c r="BJ139" s="19" t="s">
        <v>79</v>
      </c>
      <c r="BK139" s="207">
        <f t="shared" si="39"/>
        <v>0</v>
      </c>
      <c r="BL139" s="19" t="s">
        <v>213</v>
      </c>
      <c r="BM139" s="206" t="s">
        <v>2426</v>
      </c>
    </row>
    <row r="140" spans="1:65" s="2" customFormat="1" ht="12">
      <c r="A140" s="36"/>
      <c r="B140" s="37"/>
      <c r="C140" s="231" t="s">
        <v>468</v>
      </c>
      <c r="D140" s="231" t="s">
        <v>249</v>
      </c>
      <c r="E140" s="232" t="s">
        <v>2427</v>
      </c>
      <c r="F140" s="233" t="s">
        <v>2428</v>
      </c>
      <c r="G140" s="234" t="s">
        <v>683</v>
      </c>
      <c r="H140" s="235">
        <v>3</v>
      </c>
      <c r="I140" s="236"/>
      <c r="J140" s="237">
        <f t="shared" si="30"/>
        <v>0</v>
      </c>
      <c r="K140" s="233" t="s">
        <v>19</v>
      </c>
      <c r="L140" s="238"/>
      <c r="M140" s="239" t="s">
        <v>19</v>
      </c>
      <c r="N140" s="240" t="s">
        <v>43</v>
      </c>
      <c r="O140" s="66"/>
      <c r="P140" s="204">
        <f t="shared" si="31"/>
        <v>0</v>
      </c>
      <c r="Q140" s="204">
        <v>0</v>
      </c>
      <c r="R140" s="204">
        <f t="shared" si="32"/>
        <v>0</v>
      </c>
      <c r="S140" s="204">
        <v>0</v>
      </c>
      <c r="T140" s="205">
        <f t="shared" si="33"/>
        <v>0</v>
      </c>
      <c r="U140" s="36"/>
      <c r="V140" s="36"/>
      <c r="W140" s="36"/>
      <c r="X140" s="36"/>
      <c r="Y140" s="36"/>
      <c r="Z140" s="36"/>
      <c r="AA140" s="36"/>
      <c r="AB140" s="36"/>
      <c r="AC140" s="36"/>
      <c r="AD140" s="36"/>
      <c r="AE140" s="36"/>
      <c r="AR140" s="206" t="s">
        <v>248</v>
      </c>
      <c r="AT140" s="206" t="s">
        <v>249</v>
      </c>
      <c r="AU140" s="206" t="s">
        <v>81</v>
      </c>
      <c r="AY140" s="19" t="s">
        <v>207</v>
      </c>
      <c r="BE140" s="207">
        <f t="shared" si="34"/>
        <v>0</v>
      </c>
      <c r="BF140" s="207">
        <f t="shared" si="35"/>
        <v>0</v>
      </c>
      <c r="BG140" s="207">
        <f t="shared" si="36"/>
        <v>0</v>
      </c>
      <c r="BH140" s="207">
        <f t="shared" si="37"/>
        <v>0</v>
      </c>
      <c r="BI140" s="207">
        <f t="shared" si="38"/>
        <v>0</v>
      </c>
      <c r="BJ140" s="19" t="s">
        <v>79</v>
      </c>
      <c r="BK140" s="207">
        <f t="shared" si="39"/>
        <v>0</v>
      </c>
      <c r="BL140" s="19" t="s">
        <v>213</v>
      </c>
      <c r="BM140" s="206" t="s">
        <v>2429</v>
      </c>
    </row>
    <row r="141" spans="1:65" s="2" customFormat="1" ht="12">
      <c r="A141" s="36"/>
      <c r="B141" s="37"/>
      <c r="C141" s="231" t="s">
        <v>474</v>
      </c>
      <c r="D141" s="231" t="s">
        <v>249</v>
      </c>
      <c r="E141" s="232" t="s">
        <v>2430</v>
      </c>
      <c r="F141" s="233" t="s">
        <v>2431</v>
      </c>
      <c r="G141" s="234" t="s">
        <v>683</v>
      </c>
      <c r="H141" s="235">
        <v>3</v>
      </c>
      <c r="I141" s="236"/>
      <c r="J141" s="237">
        <f t="shared" si="30"/>
        <v>0</v>
      </c>
      <c r="K141" s="233" t="s">
        <v>19</v>
      </c>
      <c r="L141" s="238"/>
      <c r="M141" s="239" t="s">
        <v>19</v>
      </c>
      <c r="N141" s="240" t="s">
        <v>43</v>
      </c>
      <c r="O141" s="66"/>
      <c r="P141" s="204">
        <f t="shared" si="31"/>
        <v>0</v>
      </c>
      <c r="Q141" s="204">
        <v>0</v>
      </c>
      <c r="R141" s="204">
        <f t="shared" si="32"/>
        <v>0</v>
      </c>
      <c r="S141" s="204">
        <v>0</v>
      </c>
      <c r="T141" s="205">
        <f t="shared" si="33"/>
        <v>0</v>
      </c>
      <c r="U141" s="36"/>
      <c r="V141" s="36"/>
      <c r="W141" s="36"/>
      <c r="X141" s="36"/>
      <c r="Y141" s="36"/>
      <c r="Z141" s="36"/>
      <c r="AA141" s="36"/>
      <c r="AB141" s="36"/>
      <c r="AC141" s="36"/>
      <c r="AD141" s="36"/>
      <c r="AE141" s="36"/>
      <c r="AR141" s="206" t="s">
        <v>248</v>
      </c>
      <c r="AT141" s="206" t="s">
        <v>249</v>
      </c>
      <c r="AU141" s="206" t="s">
        <v>81</v>
      </c>
      <c r="AY141" s="19" t="s">
        <v>207</v>
      </c>
      <c r="BE141" s="207">
        <f t="shared" si="34"/>
        <v>0</v>
      </c>
      <c r="BF141" s="207">
        <f t="shared" si="35"/>
        <v>0</v>
      </c>
      <c r="BG141" s="207">
        <f t="shared" si="36"/>
        <v>0</v>
      </c>
      <c r="BH141" s="207">
        <f t="shared" si="37"/>
        <v>0</v>
      </c>
      <c r="BI141" s="207">
        <f t="shared" si="38"/>
        <v>0</v>
      </c>
      <c r="BJ141" s="19" t="s">
        <v>79</v>
      </c>
      <c r="BK141" s="207">
        <f t="shared" si="39"/>
        <v>0</v>
      </c>
      <c r="BL141" s="19" t="s">
        <v>213</v>
      </c>
      <c r="BM141" s="206" t="s">
        <v>2432</v>
      </c>
    </row>
    <row r="142" spans="1:65" s="2" customFormat="1" ht="12">
      <c r="A142" s="36"/>
      <c r="B142" s="37"/>
      <c r="C142" s="231" t="s">
        <v>478</v>
      </c>
      <c r="D142" s="231" t="s">
        <v>249</v>
      </c>
      <c r="E142" s="232" t="s">
        <v>2433</v>
      </c>
      <c r="F142" s="233" t="s">
        <v>2434</v>
      </c>
      <c r="G142" s="234" t="s">
        <v>683</v>
      </c>
      <c r="H142" s="235">
        <v>18</v>
      </c>
      <c r="I142" s="236"/>
      <c r="J142" s="237">
        <f t="shared" si="30"/>
        <v>0</v>
      </c>
      <c r="K142" s="233" t="s">
        <v>19</v>
      </c>
      <c r="L142" s="238"/>
      <c r="M142" s="239" t="s">
        <v>19</v>
      </c>
      <c r="N142" s="240" t="s">
        <v>43</v>
      </c>
      <c r="O142" s="66"/>
      <c r="P142" s="204">
        <f t="shared" si="31"/>
        <v>0</v>
      </c>
      <c r="Q142" s="204">
        <v>0</v>
      </c>
      <c r="R142" s="204">
        <f t="shared" si="32"/>
        <v>0</v>
      </c>
      <c r="S142" s="204">
        <v>0</v>
      </c>
      <c r="T142" s="205">
        <f t="shared" si="33"/>
        <v>0</v>
      </c>
      <c r="U142" s="36"/>
      <c r="V142" s="36"/>
      <c r="W142" s="36"/>
      <c r="X142" s="36"/>
      <c r="Y142" s="36"/>
      <c r="Z142" s="36"/>
      <c r="AA142" s="36"/>
      <c r="AB142" s="36"/>
      <c r="AC142" s="36"/>
      <c r="AD142" s="36"/>
      <c r="AE142" s="36"/>
      <c r="AR142" s="206" t="s">
        <v>248</v>
      </c>
      <c r="AT142" s="206" t="s">
        <v>249</v>
      </c>
      <c r="AU142" s="206" t="s">
        <v>81</v>
      </c>
      <c r="AY142" s="19" t="s">
        <v>207</v>
      </c>
      <c r="BE142" s="207">
        <f t="shared" si="34"/>
        <v>0</v>
      </c>
      <c r="BF142" s="207">
        <f t="shared" si="35"/>
        <v>0</v>
      </c>
      <c r="BG142" s="207">
        <f t="shared" si="36"/>
        <v>0</v>
      </c>
      <c r="BH142" s="207">
        <f t="shared" si="37"/>
        <v>0</v>
      </c>
      <c r="BI142" s="207">
        <f t="shared" si="38"/>
        <v>0</v>
      </c>
      <c r="BJ142" s="19" t="s">
        <v>79</v>
      </c>
      <c r="BK142" s="207">
        <f t="shared" si="39"/>
        <v>0</v>
      </c>
      <c r="BL142" s="19" t="s">
        <v>213</v>
      </c>
      <c r="BM142" s="206" t="s">
        <v>2435</v>
      </c>
    </row>
    <row r="143" spans="1:65" s="2" customFormat="1" ht="12">
      <c r="A143" s="36"/>
      <c r="B143" s="37"/>
      <c r="C143" s="231" t="s">
        <v>485</v>
      </c>
      <c r="D143" s="231" t="s">
        <v>249</v>
      </c>
      <c r="E143" s="232" t="s">
        <v>2436</v>
      </c>
      <c r="F143" s="233" t="s">
        <v>2437</v>
      </c>
      <c r="G143" s="234" t="s">
        <v>683</v>
      </c>
      <c r="H143" s="235">
        <v>2</v>
      </c>
      <c r="I143" s="236"/>
      <c r="J143" s="237">
        <f t="shared" si="30"/>
        <v>0</v>
      </c>
      <c r="K143" s="233" t="s">
        <v>19</v>
      </c>
      <c r="L143" s="238"/>
      <c r="M143" s="239" t="s">
        <v>19</v>
      </c>
      <c r="N143" s="240" t="s">
        <v>43</v>
      </c>
      <c r="O143" s="66"/>
      <c r="P143" s="204">
        <f t="shared" si="31"/>
        <v>0</v>
      </c>
      <c r="Q143" s="204">
        <v>0</v>
      </c>
      <c r="R143" s="204">
        <f t="shared" si="32"/>
        <v>0</v>
      </c>
      <c r="S143" s="204">
        <v>0</v>
      </c>
      <c r="T143" s="205">
        <f t="shared" si="33"/>
        <v>0</v>
      </c>
      <c r="U143" s="36"/>
      <c r="V143" s="36"/>
      <c r="W143" s="36"/>
      <c r="X143" s="36"/>
      <c r="Y143" s="36"/>
      <c r="Z143" s="36"/>
      <c r="AA143" s="36"/>
      <c r="AB143" s="36"/>
      <c r="AC143" s="36"/>
      <c r="AD143" s="36"/>
      <c r="AE143" s="36"/>
      <c r="AR143" s="206" t="s">
        <v>248</v>
      </c>
      <c r="AT143" s="206" t="s">
        <v>249</v>
      </c>
      <c r="AU143" s="206" t="s">
        <v>81</v>
      </c>
      <c r="AY143" s="19" t="s">
        <v>207</v>
      </c>
      <c r="BE143" s="207">
        <f t="shared" si="34"/>
        <v>0</v>
      </c>
      <c r="BF143" s="207">
        <f t="shared" si="35"/>
        <v>0</v>
      </c>
      <c r="BG143" s="207">
        <f t="shared" si="36"/>
        <v>0</v>
      </c>
      <c r="BH143" s="207">
        <f t="shared" si="37"/>
        <v>0</v>
      </c>
      <c r="BI143" s="207">
        <f t="shared" si="38"/>
        <v>0</v>
      </c>
      <c r="BJ143" s="19" t="s">
        <v>79</v>
      </c>
      <c r="BK143" s="207">
        <f t="shared" si="39"/>
        <v>0</v>
      </c>
      <c r="BL143" s="19" t="s">
        <v>213</v>
      </c>
      <c r="BM143" s="206" t="s">
        <v>2438</v>
      </c>
    </row>
    <row r="144" spans="1:65" s="2" customFormat="1" ht="12">
      <c r="A144" s="36"/>
      <c r="B144" s="37"/>
      <c r="C144" s="231" t="s">
        <v>490</v>
      </c>
      <c r="D144" s="231" t="s">
        <v>249</v>
      </c>
      <c r="E144" s="232" t="s">
        <v>2439</v>
      </c>
      <c r="F144" s="233" t="s">
        <v>2440</v>
      </c>
      <c r="G144" s="234" t="s">
        <v>683</v>
      </c>
      <c r="H144" s="235">
        <v>2</v>
      </c>
      <c r="I144" s="236"/>
      <c r="J144" s="237">
        <f t="shared" si="30"/>
        <v>0</v>
      </c>
      <c r="K144" s="233" t="s">
        <v>19</v>
      </c>
      <c r="L144" s="238"/>
      <c r="M144" s="239" t="s">
        <v>19</v>
      </c>
      <c r="N144" s="240" t="s">
        <v>43</v>
      </c>
      <c r="O144" s="66"/>
      <c r="P144" s="204">
        <f t="shared" si="31"/>
        <v>0</v>
      </c>
      <c r="Q144" s="204">
        <v>0</v>
      </c>
      <c r="R144" s="204">
        <f t="shared" si="32"/>
        <v>0</v>
      </c>
      <c r="S144" s="204">
        <v>0</v>
      </c>
      <c r="T144" s="205">
        <f t="shared" si="33"/>
        <v>0</v>
      </c>
      <c r="U144" s="36"/>
      <c r="V144" s="36"/>
      <c r="W144" s="36"/>
      <c r="X144" s="36"/>
      <c r="Y144" s="36"/>
      <c r="Z144" s="36"/>
      <c r="AA144" s="36"/>
      <c r="AB144" s="36"/>
      <c r="AC144" s="36"/>
      <c r="AD144" s="36"/>
      <c r="AE144" s="36"/>
      <c r="AR144" s="206" t="s">
        <v>248</v>
      </c>
      <c r="AT144" s="206" t="s">
        <v>249</v>
      </c>
      <c r="AU144" s="206" t="s">
        <v>81</v>
      </c>
      <c r="AY144" s="19" t="s">
        <v>207</v>
      </c>
      <c r="BE144" s="207">
        <f t="shared" si="34"/>
        <v>0</v>
      </c>
      <c r="BF144" s="207">
        <f t="shared" si="35"/>
        <v>0</v>
      </c>
      <c r="BG144" s="207">
        <f t="shared" si="36"/>
        <v>0</v>
      </c>
      <c r="BH144" s="207">
        <f t="shared" si="37"/>
        <v>0</v>
      </c>
      <c r="BI144" s="207">
        <f t="shared" si="38"/>
        <v>0</v>
      </c>
      <c r="BJ144" s="19" t="s">
        <v>79</v>
      </c>
      <c r="BK144" s="207">
        <f t="shared" si="39"/>
        <v>0</v>
      </c>
      <c r="BL144" s="19" t="s">
        <v>213</v>
      </c>
      <c r="BM144" s="206" t="s">
        <v>2441</v>
      </c>
    </row>
    <row r="145" spans="1:65" s="2" customFormat="1" ht="12">
      <c r="A145" s="36"/>
      <c r="B145" s="37"/>
      <c r="C145" s="231" t="s">
        <v>495</v>
      </c>
      <c r="D145" s="231" t="s">
        <v>249</v>
      </c>
      <c r="E145" s="232" t="s">
        <v>2442</v>
      </c>
      <c r="F145" s="233" t="s">
        <v>2443</v>
      </c>
      <c r="G145" s="234" t="s">
        <v>683</v>
      </c>
      <c r="H145" s="235">
        <v>15</v>
      </c>
      <c r="I145" s="236"/>
      <c r="J145" s="237">
        <f t="shared" si="30"/>
        <v>0</v>
      </c>
      <c r="K145" s="233" t="s">
        <v>19</v>
      </c>
      <c r="L145" s="238"/>
      <c r="M145" s="239" t="s">
        <v>19</v>
      </c>
      <c r="N145" s="240" t="s">
        <v>43</v>
      </c>
      <c r="O145" s="66"/>
      <c r="P145" s="204">
        <f t="shared" si="31"/>
        <v>0</v>
      </c>
      <c r="Q145" s="204">
        <v>0</v>
      </c>
      <c r="R145" s="204">
        <f t="shared" si="32"/>
        <v>0</v>
      </c>
      <c r="S145" s="204">
        <v>0</v>
      </c>
      <c r="T145" s="205">
        <f t="shared" si="33"/>
        <v>0</v>
      </c>
      <c r="U145" s="36"/>
      <c r="V145" s="36"/>
      <c r="W145" s="36"/>
      <c r="X145" s="36"/>
      <c r="Y145" s="36"/>
      <c r="Z145" s="36"/>
      <c r="AA145" s="36"/>
      <c r="AB145" s="36"/>
      <c r="AC145" s="36"/>
      <c r="AD145" s="36"/>
      <c r="AE145" s="36"/>
      <c r="AR145" s="206" t="s">
        <v>248</v>
      </c>
      <c r="AT145" s="206" t="s">
        <v>249</v>
      </c>
      <c r="AU145" s="206" t="s">
        <v>81</v>
      </c>
      <c r="AY145" s="19" t="s">
        <v>207</v>
      </c>
      <c r="BE145" s="207">
        <f t="shared" si="34"/>
        <v>0</v>
      </c>
      <c r="BF145" s="207">
        <f t="shared" si="35"/>
        <v>0</v>
      </c>
      <c r="BG145" s="207">
        <f t="shared" si="36"/>
        <v>0</v>
      </c>
      <c r="BH145" s="207">
        <f t="shared" si="37"/>
        <v>0</v>
      </c>
      <c r="BI145" s="207">
        <f t="shared" si="38"/>
        <v>0</v>
      </c>
      <c r="BJ145" s="19" t="s">
        <v>79</v>
      </c>
      <c r="BK145" s="207">
        <f t="shared" si="39"/>
        <v>0</v>
      </c>
      <c r="BL145" s="19" t="s">
        <v>213</v>
      </c>
      <c r="BM145" s="206" t="s">
        <v>2444</v>
      </c>
    </row>
    <row r="146" spans="1:65" s="2" customFormat="1" ht="12">
      <c r="A146" s="36"/>
      <c r="B146" s="37"/>
      <c r="C146" s="231" t="s">
        <v>500</v>
      </c>
      <c r="D146" s="231" t="s">
        <v>249</v>
      </c>
      <c r="E146" s="232" t="s">
        <v>2445</v>
      </c>
      <c r="F146" s="233" t="s">
        <v>2446</v>
      </c>
      <c r="G146" s="234" t="s">
        <v>683</v>
      </c>
      <c r="H146" s="235">
        <v>2</v>
      </c>
      <c r="I146" s="236"/>
      <c r="J146" s="237">
        <f t="shared" si="30"/>
        <v>0</v>
      </c>
      <c r="K146" s="233" t="s">
        <v>19</v>
      </c>
      <c r="L146" s="238"/>
      <c r="M146" s="239" t="s">
        <v>19</v>
      </c>
      <c r="N146" s="240" t="s">
        <v>43</v>
      </c>
      <c r="O146" s="66"/>
      <c r="P146" s="204">
        <f t="shared" si="31"/>
        <v>0</v>
      </c>
      <c r="Q146" s="204">
        <v>0</v>
      </c>
      <c r="R146" s="204">
        <f t="shared" si="32"/>
        <v>0</v>
      </c>
      <c r="S146" s="204">
        <v>0</v>
      </c>
      <c r="T146" s="205">
        <f t="shared" si="33"/>
        <v>0</v>
      </c>
      <c r="U146" s="36"/>
      <c r="V146" s="36"/>
      <c r="W146" s="36"/>
      <c r="X146" s="36"/>
      <c r="Y146" s="36"/>
      <c r="Z146" s="36"/>
      <c r="AA146" s="36"/>
      <c r="AB146" s="36"/>
      <c r="AC146" s="36"/>
      <c r="AD146" s="36"/>
      <c r="AE146" s="36"/>
      <c r="AR146" s="206" t="s">
        <v>248</v>
      </c>
      <c r="AT146" s="206" t="s">
        <v>249</v>
      </c>
      <c r="AU146" s="206" t="s">
        <v>81</v>
      </c>
      <c r="AY146" s="19" t="s">
        <v>207</v>
      </c>
      <c r="BE146" s="207">
        <f t="shared" si="34"/>
        <v>0</v>
      </c>
      <c r="BF146" s="207">
        <f t="shared" si="35"/>
        <v>0</v>
      </c>
      <c r="BG146" s="207">
        <f t="shared" si="36"/>
        <v>0</v>
      </c>
      <c r="BH146" s="207">
        <f t="shared" si="37"/>
        <v>0</v>
      </c>
      <c r="BI146" s="207">
        <f t="shared" si="38"/>
        <v>0</v>
      </c>
      <c r="BJ146" s="19" t="s">
        <v>79</v>
      </c>
      <c r="BK146" s="207">
        <f t="shared" si="39"/>
        <v>0</v>
      </c>
      <c r="BL146" s="19" t="s">
        <v>213</v>
      </c>
      <c r="BM146" s="206" t="s">
        <v>2447</v>
      </c>
    </row>
    <row r="147" spans="1:65" s="2" customFormat="1" ht="12">
      <c r="A147" s="36"/>
      <c r="B147" s="37"/>
      <c r="C147" s="231" t="s">
        <v>505</v>
      </c>
      <c r="D147" s="231" t="s">
        <v>249</v>
      </c>
      <c r="E147" s="232" t="s">
        <v>2448</v>
      </c>
      <c r="F147" s="233" t="s">
        <v>2449</v>
      </c>
      <c r="G147" s="234" t="s">
        <v>683</v>
      </c>
      <c r="H147" s="235">
        <v>7</v>
      </c>
      <c r="I147" s="236"/>
      <c r="J147" s="237">
        <f t="shared" si="30"/>
        <v>0</v>
      </c>
      <c r="K147" s="233" t="s">
        <v>19</v>
      </c>
      <c r="L147" s="238"/>
      <c r="M147" s="239" t="s">
        <v>19</v>
      </c>
      <c r="N147" s="240" t="s">
        <v>43</v>
      </c>
      <c r="O147" s="66"/>
      <c r="P147" s="204">
        <f t="shared" si="31"/>
        <v>0</v>
      </c>
      <c r="Q147" s="204">
        <v>0</v>
      </c>
      <c r="R147" s="204">
        <f t="shared" si="32"/>
        <v>0</v>
      </c>
      <c r="S147" s="204">
        <v>0</v>
      </c>
      <c r="T147" s="205">
        <f t="shared" si="33"/>
        <v>0</v>
      </c>
      <c r="U147" s="36"/>
      <c r="V147" s="36"/>
      <c r="W147" s="36"/>
      <c r="X147" s="36"/>
      <c r="Y147" s="36"/>
      <c r="Z147" s="36"/>
      <c r="AA147" s="36"/>
      <c r="AB147" s="36"/>
      <c r="AC147" s="36"/>
      <c r="AD147" s="36"/>
      <c r="AE147" s="36"/>
      <c r="AR147" s="206" t="s">
        <v>248</v>
      </c>
      <c r="AT147" s="206" t="s">
        <v>249</v>
      </c>
      <c r="AU147" s="206" t="s">
        <v>81</v>
      </c>
      <c r="AY147" s="19" t="s">
        <v>207</v>
      </c>
      <c r="BE147" s="207">
        <f t="shared" si="34"/>
        <v>0</v>
      </c>
      <c r="BF147" s="207">
        <f t="shared" si="35"/>
        <v>0</v>
      </c>
      <c r="BG147" s="207">
        <f t="shared" si="36"/>
        <v>0</v>
      </c>
      <c r="BH147" s="207">
        <f t="shared" si="37"/>
        <v>0</v>
      </c>
      <c r="BI147" s="207">
        <f t="shared" si="38"/>
        <v>0</v>
      </c>
      <c r="BJ147" s="19" t="s">
        <v>79</v>
      </c>
      <c r="BK147" s="207">
        <f t="shared" si="39"/>
        <v>0</v>
      </c>
      <c r="BL147" s="19" t="s">
        <v>213</v>
      </c>
      <c r="BM147" s="206" t="s">
        <v>2450</v>
      </c>
    </row>
    <row r="148" spans="1:65" s="2" customFormat="1" ht="12">
      <c r="A148" s="36"/>
      <c r="B148" s="37"/>
      <c r="C148" s="231" t="s">
        <v>510</v>
      </c>
      <c r="D148" s="231" t="s">
        <v>249</v>
      </c>
      <c r="E148" s="232" t="s">
        <v>2451</v>
      </c>
      <c r="F148" s="233" t="s">
        <v>2452</v>
      </c>
      <c r="G148" s="234" t="s">
        <v>683</v>
      </c>
      <c r="H148" s="235">
        <v>2</v>
      </c>
      <c r="I148" s="236"/>
      <c r="J148" s="237">
        <f t="shared" si="30"/>
        <v>0</v>
      </c>
      <c r="K148" s="233" t="s">
        <v>19</v>
      </c>
      <c r="L148" s="238"/>
      <c r="M148" s="239" t="s">
        <v>19</v>
      </c>
      <c r="N148" s="240" t="s">
        <v>43</v>
      </c>
      <c r="O148" s="66"/>
      <c r="P148" s="204">
        <f t="shared" si="31"/>
        <v>0</v>
      </c>
      <c r="Q148" s="204">
        <v>0</v>
      </c>
      <c r="R148" s="204">
        <f t="shared" si="32"/>
        <v>0</v>
      </c>
      <c r="S148" s="204">
        <v>0</v>
      </c>
      <c r="T148" s="205">
        <f t="shared" si="33"/>
        <v>0</v>
      </c>
      <c r="U148" s="36"/>
      <c r="V148" s="36"/>
      <c r="W148" s="36"/>
      <c r="X148" s="36"/>
      <c r="Y148" s="36"/>
      <c r="Z148" s="36"/>
      <c r="AA148" s="36"/>
      <c r="AB148" s="36"/>
      <c r="AC148" s="36"/>
      <c r="AD148" s="36"/>
      <c r="AE148" s="36"/>
      <c r="AR148" s="206" t="s">
        <v>248</v>
      </c>
      <c r="AT148" s="206" t="s">
        <v>249</v>
      </c>
      <c r="AU148" s="206" t="s">
        <v>81</v>
      </c>
      <c r="AY148" s="19" t="s">
        <v>207</v>
      </c>
      <c r="BE148" s="207">
        <f t="shared" si="34"/>
        <v>0</v>
      </c>
      <c r="BF148" s="207">
        <f t="shared" si="35"/>
        <v>0</v>
      </c>
      <c r="BG148" s="207">
        <f t="shared" si="36"/>
        <v>0</v>
      </c>
      <c r="BH148" s="207">
        <f t="shared" si="37"/>
        <v>0</v>
      </c>
      <c r="BI148" s="207">
        <f t="shared" si="38"/>
        <v>0</v>
      </c>
      <c r="BJ148" s="19" t="s">
        <v>79</v>
      </c>
      <c r="BK148" s="207">
        <f t="shared" si="39"/>
        <v>0</v>
      </c>
      <c r="BL148" s="19" t="s">
        <v>213</v>
      </c>
      <c r="BM148" s="206" t="s">
        <v>2453</v>
      </c>
    </row>
    <row r="149" spans="1:65" s="2" customFormat="1" ht="12">
      <c r="A149" s="36"/>
      <c r="B149" s="37"/>
      <c r="C149" s="231" t="s">
        <v>516</v>
      </c>
      <c r="D149" s="231" t="s">
        <v>249</v>
      </c>
      <c r="E149" s="232" t="s">
        <v>2454</v>
      </c>
      <c r="F149" s="233" t="s">
        <v>2455</v>
      </c>
      <c r="G149" s="234" t="s">
        <v>2089</v>
      </c>
      <c r="H149" s="235">
        <v>3</v>
      </c>
      <c r="I149" s="236"/>
      <c r="J149" s="237">
        <f t="shared" si="30"/>
        <v>0</v>
      </c>
      <c r="K149" s="233" t="s">
        <v>19</v>
      </c>
      <c r="L149" s="238"/>
      <c r="M149" s="239" t="s">
        <v>19</v>
      </c>
      <c r="N149" s="240" t="s">
        <v>43</v>
      </c>
      <c r="O149" s="66"/>
      <c r="P149" s="204">
        <f t="shared" si="31"/>
        <v>0</v>
      </c>
      <c r="Q149" s="204">
        <v>0</v>
      </c>
      <c r="R149" s="204">
        <f t="shared" si="32"/>
        <v>0</v>
      </c>
      <c r="S149" s="204">
        <v>0</v>
      </c>
      <c r="T149" s="205">
        <f t="shared" si="33"/>
        <v>0</v>
      </c>
      <c r="U149" s="36"/>
      <c r="V149" s="36"/>
      <c r="W149" s="36"/>
      <c r="X149" s="36"/>
      <c r="Y149" s="36"/>
      <c r="Z149" s="36"/>
      <c r="AA149" s="36"/>
      <c r="AB149" s="36"/>
      <c r="AC149" s="36"/>
      <c r="AD149" s="36"/>
      <c r="AE149" s="36"/>
      <c r="AR149" s="206" t="s">
        <v>248</v>
      </c>
      <c r="AT149" s="206" t="s">
        <v>249</v>
      </c>
      <c r="AU149" s="206" t="s">
        <v>81</v>
      </c>
      <c r="AY149" s="19" t="s">
        <v>207</v>
      </c>
      <c r="BE149" s="207">
        <f t="shared" si="34"/>
        <v>0</v>
      </c>
      <c r="BF149" s="207">
        <f t="shared" si="35"/>
        <v>0</v>
      </c>
      <c r="BG149" s="207">
        <f t="shared" si="36"/>
        <v>0</v>
      </c>
      <c r="BH149" s="207">
        <f t="shared" si="37"/>
        <v>0</v>
      </c>
      <c r="BI149" s="207">
        <f t="shared" si="38"/>
        <v>0</v>
      </c>
      <c r="BJ149" s="19" t="s">
        <v>79</v>
      </c>
      <c r="BK149" s="207">
        <f t="shared" si="39"/>
        <v>0</v>
      </c>
      <c r="BL149" s="19" t="s">
        <v>213</v>
      </c>
      <c r="BM149" s="206" t="s">
        <v>2456</v>
      </c>
    </row>
    <row r="150" spans="1:65" s="2" customFormat="1" ht="24">
      <c r="A150" s="36"/>
      <c r="B150" s="37"/>
      <c r="C150" s="231" t="s">
        <v>521</v>
      </c>
      <c r="D150" s="231" t="s">
        <v>249</v>
      </c>
      <c r="E150" s="232" t="s">
        <v>2457</v>
      </c>
      <c r="F150" s="233" t="s">
        <v>2458</v>
      </c>
      <c r="G150" s="234" t="s">
        <v>2089</v>
      </c>
      <c r="H150" s="235">
        <v>3</v>
      </c>
      <c r="I150" s="236"/>
      <c r="J150" s="237">
        <f t="shared" si="30"/>
        <v>0</v>
      </c>
      <c r="K150" s="233" t="s">
        <v>19</v>
      </c>
      <c r="L150" s="238"/>
      <c r="M150" s="239" t="s">
        <v>19</v>
      </c>
      <c r="N150" s="240" t="s">
        <v>43</v>
      </c>
      <c r="O150" s="66"/>
      <c r="P150" s="204">
        <f t="shared" si="31"/>
        <v>0</v>
      </c>
      <c r="Q150" s="204">
        <v>0</v>
      </c>
      <c r="R150" s="204">
        <f t="shared" si="32"/>
        <v>0</v>
      </c>
      <c r="S150" s="204">
        <v>0</v>
      </c>
      <c r="T150" s="205">
        <f t="shared" si="33"/>
        <v>0</v>
      </c>
      <c r="U150" s="36"/>
      <c r="V150" s="36"/>
      <c r="W150" s="36"/>
      <c r="X150" s="36"/>
      <c r="Y150" s="36"/>
      <c r="Z150" s="36"/>
      <c r="AA150" s="36"/>
      <c r="AB150" s="36"/>
      <c r="AC150" s="36"/>
      <c r="AD150" s="36"/>
      <c r="AE150" s="36"/>
      <c r="AR150" s="206" t="s">
        <v>248</v>
      </c>
      <c r="AT150" s="206" t="s">
        <v>249</v>
      </c>
      <c r="AU150" s="206" t="s">
        <v>81</v>
      </c>
      <c r="AY150" s="19" t="s">
        <v>207</v>
      </c>
      <c r="BE150" s="207">
        <f t="shared" si="34"/>
        <v>0</v>
      </c>
      <c r="BF150" s="207">
        <f t="shared" si="35"/>
        <v>0</v>
      </c>
      <c r="BG150" s="207">
        <f t="shared" si="36"/>
        <v>0</v>
      </c>
      <c r="BH150" s="207">
        <f t="shared" si="37"/>
        <v>0</v>
      </c>
      <c r="BI150" s="207">
        <f t="shared" si="38"/>
        <v>0</v>
      </c>
      <c r="BJ150" s="19" t="s">
        <v>79</v>
      </c>
      <c r="BK150" s="207">
        <f t="shared" si="39"/>
        <v>0</v>
      </c>
      <c r="BL150" s="19" t="s">
        <v>213</v>
      </c>
      <c r="BM150" s="206" t="s">
        <v>2459</v>
      </c>
    </row>
    <row r="151" spans="1:65" s="2" customFormat="1" ht="12">
      <c r="A151" s="36"/>
      <c r="B151" s="37"/>
      <c r="C151" s="231" t="s">
        <v>526</v>
      </c>
      <c r="D151" s="231" t="s">
        <v>249</v>
      </c>
      <c r="E151" s="232" t="s">
        <v>2460</v>
      </c>
      <c r="F151" s="233" t="s">
        <v>2461</v>
      </c>
      <c r="G151" s="234" t="s">
        <v>2089</v>
      </c>
      <c r="H151" s="235">
        <v>2</v>
      </c>
      <c r="I151" s="236"/>
      <c r="J151" s="237">
        <f t="shared" si="30"/>
        <v>0</v>
      </c>
      <c r="K151" s="233" t="s">
        <v>19</v>
      </c>
      <c r="L151" s="238"/>
      <c r="M151" s="239" t="s">
        <v>19</v>
      </c>
      <c r="N151" s="240" t="s">
        <v>43</v>
      </c>
      <c r="O151" s="66"/>
      <c r="P151" s="204">
        <f t="shared" si="31"/>
        <v>0</v>
      </c>
      <c r="Q151" s="204">
        <v>0</v>
      </c>
      <c r="R151" s="204">
        <f t="shared" si="32"/>
        <v>0</v>
      </c>
      <c r="S151" s="204">
        <v>0</v>
      </c>
      <c r="T151" s="205">
        <f t="shared" si="33"/>
        <v>0</v>
      </c>
      <c r="U151" s="36"/>
      <c r="V151" s="36"/>
      <c r="W151" s="36"/>
      <c r="X151" s="36"/>
      <c r="Y151" s="36"/>
      <c r="Z151" s="36"/>
      <c r="AA151" s="36"/>
      <c r="AB151" s="36"/>
      <c r="AC151" s="36"/>
      <c r="AD151" s="36"/>
      <c r="AE151" s="36"/>
      <c r="AR151" s="206" t="s">
        <v>248</v>
      </c>
      <c r="AT151" s="206" t="s">
        <v>249</v>
      </c>
      <c r="AU151" s="206" t="s">
        <v>81</v>
      </c>
      <c r="AY151" s="19" t="s">
        <v>207</v>
      </c>
      <c r="BE151" s="207">
        <f t="shared" si="34"/>
        <v>0</v>
      </c>
      <c r="BF151" s="207">
        <f t="shared" si="35"/>
        <v>0</v>
      </c>
      <c r="BG151" s="207">
        <f t="shared" si="36"/>
        <v>0</v>
      </c>
      <c r="BH151" s="207">
        <f t="shared" si="37"/>
        <v>0</v>
      </c>
      <c r="BI151" s="207">
        <f t="shared" si="38"/>
        <v>0</v>
      </c>
      <c r="BJ151" s="19" t="s">
        <v>79</v>
      </c>
      <c r="BK151" s="207">
        <f t="shared" si="39"/>
        <v>0</v>
      </c>
      <c r="BL151" s="19" t="s">
        <v>213</v>
      </c>
      <c r="BM151" s="206" t="s">
        <v>2462</v>
      </c>
    </row>
    <row r="152" spans="1:65" s="2" customFormat="1" ht="12">
      <c r="A152" s="36"/>
      <c r="B152" s="37"/>
      <c r="C152" s="231" t="s">
        <v>532</v>
      </c>
      <c r="D152" s="231" t="s">
        <v>249</v>
      </c>
      <c r="E152" s="232" t="s">
        <v>2463</v>
      </c>
      <c r="F152" s="233" t="s">
        <v>2464</v>
      </c>
      <c r="G152" s="234" t="s">
        <v>2089</v>
      </c>
      <c r="H152" s="235">
        <v>1</v>
      </c>
      <c r="I152" s="236"/>
      <c r="J152" s="237">
        <f t="shared" si="30"/>
        <v>0</v>
      </c>
      <c r="K152" s="233" t="s">
        <v>19</v>
      </c>
      <c r="L152" s="238"/>
      <c r="M152" s="239" t="s">
        <v>19</v>
      </c>
      <c r="N152" s="240" t="s">
        <v>43</v>
      </c>
      <c r="O152" s="66"/>
      <c r="P152" s="204">
        <f t="shared" si="31"/>
        <v>0</v>
      </c>
      <c r="Q152" s="204">
        <v>0</v>
      </c>
      <c r="R152" s="204">
        <f t="shared" si="32"/>
        <v>0</v>
      </c>
      <c r="S152" s="204">
        <v>0</v>
      </c>
      <c r="T152" s="205">
        <f t="shared" si="33"/>
        <v>0</v>
      </c>
      <c r="U152" s="36"/>
      <c r="V152" s="36"/>
      <c r="W152" s="36"/>
      <c r="X152" s="36"/>
      <c r="Y152" s="36"/>
      <c r="Z152" s="36"/>
      <c r="AA152" s="36"/>
      <c r="AB152" s="36"/>
      <c r="AC152" s="36"/>
      <c r="AD152" s="36"/>
      <c r="AE152" s="36"/>
      <c r="AR152" s="206" t="s">
        <v>248</v>
      </c>
      <c r="AT152" s="206" t="s">
        <v>249</v>
      </c>
      <c r="AU152" s="206" t="s">
        <v>81</v>
      </c>
      <c r="AY152" s="19" t="s">
        <v>207</v>
      </c>
      <c r="BE152" s="207">
        <f t="shared" si="34"/>
        <v>0</v>
      </c>
      <c r="BF152" s="207">
        <f t="shared" si="35"/>
        <v>0</v>
      </c>
      <c r="BG152" s="207">
        <f t="shared" si="36"/>
        <v>0</v>
      </c>
      <c r="BH152" s="207">
        <f t="shared" si="37"/>
        <v>0</v>
      </c>
      <c r="BI152" s="207">
        <f t="shared" si="38"/>
        <v>0</v>
      </c>
      <c r="BJ152" s="19" t="s">
        <v>79</v>
      </c>
      <c r="BK152" s="207">
        <f t="shared" si="39"/>
        <v>0</v>
      </c>
      <c r="BL152" s="19" t="s">
        <v>213</v>
      </c>
      <c r="BM152" s="206" t="s">
        <v>2465</v>
      </c>
    </row>
    <row r="153" spans="1:65" s="2" customFormat="1" ht="12">
      <c r="A153" s="36"/>
      <c r="B153" s="37"/>
      <c r="C153" s="231" t="s">
        <v>537</v>
      </c>
      <c r="D153" s="231" t="s">
        <v>249</v>
      </c>
      <c r="E153" s="232" t="s">
        <v>2466</v>
      </c>
      <c r="F153" s="233" t="s">
        <v>2467</v>
      </c>
      <c r="G153" s="234" t="s">
        <v>2089</v>
      </c>
      <c r="H153" s="235">
        <v>1</v>
      </c>
      <c r="I153" s="236"/>
      <c r="J153" s="237">
        <f t="shared" si="30"/>
        <v>0</v>
      </c>
      <c r="K153" s="233" t="s">
        <v>19</v>
      </c>
      <c r="L153" s="238"/>
      <c r="M153" s="239" t="s">
        <v>19</v>
      </c>
      <c r="N153" s="240" t="s">
        <v>43</v>
      </c>
      <c r="O153" s="66"/>
      <c r="P153" s="204">
        <f t="shared" si="31"/>
        <v>0</v>
      </c>
      <c r="Q153" s="204">
        <v>0</v>
      </c>
      <c r="R153" s="204">
        <f t="shared" si="32"/>
        <v>0</v>
      </c>
      <c r="S153" s="204">
        <v>0</v>
      </c>
      <c r="T153" s="205">
        <f t="shared" si="33"/>
        <v>0</v>
      </c>
      <c r="U153" s="36"/>
      <c r="V153" s="36"/>
      <c r="W153" s="36"/>
      <c r="X153" s="36"/>
      <c r="Y153" s="36"/>
      <c r="Z153" s="36"/>
      <c r="AA153" s="36"/>
      <c r="AB153" s="36"/>
      <c r="AC153" s="36"/>
      <c r="AD153" s="36"/>
      <c r="AE153" s="36"/>
      <c r="AR153" s="206" t="s">
        <v>248</v>
      </c>
      <c r="AT153" s="206" t="s">
        <v>249</v>
      </c>
      <c r="AU153" s="206" t="s">
        <v>81</v>
      </c>
      <c r="AY153" s="19" t="s">
        <v>207</v>
      </c>
      <c r="BE153" s="207">
        <f t="shared" si="34"/>
        <v>0</v>
      </c>
      <c r="BF153" s="207">
        <f t="shared" si="35"/>
        <v>0</v>
      </c>
      <c r="BG153" s="207">
        <f t="shared" si="36"/>
        <v>0</v>
      </c>
      <c r="BH153" s="207">
        <f t="shared" si="37"/>
        <v>0</v>
      </c>
      <c r="BI153" s="207">
        <f t="shared" si="38"/>
        <v>0</v>
      </c>
      <c r="BJ153" s="19" t="s">
        <v>79</v>
      </c>
      <c r="BK153" s="207">
        <f t="shared" si="39"/>
        <v>0</v>
      </c>
      <c r="BL153" s="19" t="s">
        <v>213</v>
      </c>
      <c r="BM153" s="206" t="s">
        <v>2468</v>
      </c>
    </row>
    <row r="154" spans="1:65" s="2" customFormat="1" ht="12">
      <c r="A154" s="36"/>
      <c r="B154" s="37"/>
      <c r="C154" s="231" t="s">
        <v>541</v>
      </c>
      <c r="D154" s="231" t="s">
        <v>249</v>
      </c>
      <c r="E154" s="232" t="s">
        <v>2469</v>
      </c>
      <c r="F154" s="233" t="s">
        <v>2470</v>
      </c>
      <c r="G154" s="234" t="s">
        <v>2089</v>
      </c>
      <c r="H154" s="235">
        <v>3</v>
      </c>
      <c r="I154" s="236"/>
      <c r="J154" s="237">
        <f t="shared" si="30"/>
        <v>0</v>
      </c>
      <c r="K154" s="233" t="s">
        <v>19</v>
      </c>
      <c r="L154" s="238"/>
      <c r="M154" s="239" t="s">
        <v>19</v>
      </c>
      <c r="N154" s="240" t="s">
        <v>43</v>
      </c>
      <c r="O154" s="66"/>
      <c r="P154" s="204">
        <f t="shared" si="31"/>
        <v>0</v>
      </c>
      <c r="Q154" s="204">
        <v>0</v>
      </c>
      <c r="R154" s="204">
        <f t="shared" si="32"/>
        <v>0</v>
      </c>
      <c r="S154" s="204">
        <v>0</v>
      </c>
      <c r="T154" s="205">
        <f t="shared" si="33"/>
        <v>0</v>
      </c>
      <c r="U154" s="36"/>
      <c r="V154" s="36"/>
      <c r="W154" s="36"/>
      <c r="X154" s="36"/>
      <c r="Y154" s="36"/>
      <c r="Z154" s="36"/>
      <c r="AA154" s="36"/>
      <c r="AB154" s="36"/>
      <c r="AC154" s="36"/>
      <c r="AD154" s="36"/>
      <c r="AE154" s="36"/>
      <c r="AR154" s="206" t="s">
        <v>248</v>
      </c>
      <c r="AT154" s="206" t="s">
        <v>249</v>
      </c>
      <c r="AU154" s="206" t="s">
        <v>81</v>
      </c>
      <c r="AY154" s="19" t="s">
        <v>207</v>
      </c>
      <c r="BE154" s="207">
        <f t="shared" si="34"/>
        <v>0</v>
      </c>
      <c r="BF154" s="207">
        <f t="shared" si="35"/>
        <v>0</v>
      </c>
      <c r="BG154" s="207">
        <f t="shared" si="36"/>
        <v>0</v>
      </c>
      <c r="BH154" s="207">
        <f t="shared" si="37"/>
        <v>0</v>
      </c>
      <c r="BI154" s="207">
        <f t="shared" si="38"/>
        <v>0</v>
      </c>
      <c r="BJ154" s="19" t="s">
        <v>79</v>
      </c>
      <c r="BK154" s="207">
        <f t="shared" si="39"/>
        <v>0</v>
      </c>
      <c r="BL154" s="19" t="s">
        <v>213</v>
      </c>
      <c r="BM154" s="206" t="s">
        <v>2471</v>
      </c>
    </row>
    <row r="155" spans="1:65" s="2" customFormat="1" ht="12">
      <c r="A155" s="36"/>
      <c r="B155" s="37"/>
      <c r="C155" s="231" t="s">
        <v>545</v>
      </c>
      <c r="D155" s="231" t="s">
        <v>249</v>
      </c>
      <c r="E155" s="232" t="s">
        <v>2472</v>
      </c>
      <c r="F155" s="233" t="s">
        <v>2473</v>
      </c>
      <c r="G155" s="234" t="s">
        <v>2089</v>
      </c>
      <c r="H155" s="235">
        <v>4</v>
      </c>
      <c r="I155" s="236"/>
      <c r="J155" s="237">
        <f t="shared" si="30"/>
        <v>0</v>
      </c>
      <c r="K155" s="233" t="s">
        <v>19</v>
      </c>
      <c r="L155" s="238"/>
      <c r="M155" s="239" t="s">
        <v>19</v>
      </c>
      <c r="N155" s="240" t="s">
        <v>43</v>
      </c>
      <c r="O155" s="66"/>
      <c r="P155" s="204">
        <f t="shared" si="31"/>
        <v>0</v>
      </c>
      <c r="Q155" s="204">
        <v>0</v>
      </c>
      <c r="R155" s="204">
        <f t="shared" si="32"/>
        <v>0</v>
      </c>
      <c r="S155" s="204">
        <v>0</v>
      </c>
      <c r="T155" s="205">
        <f t="shared" si="33"/>
        <v>0</v>
      </c>
      <c r="U155" s="36"/>
      <c r="V155" s="36"/>
      <c r="W155" s="36"/>
      <c r="X155" s="36"/>
      <c r="Y155" s="36"/>
      <c r="Z155" s="36"/>
      <c r="AA155" s="36"/>
      <c r="AB155" s="36"/>
      <c r="AC155" s="36"/>
      <c r="AD155" s="36"/>
      <c r="AE155" s="36"/>
      <c r="AR155" s="206" t="s">
        <v>248</v>
      </c>
      <c r="AT155" s="206" t="s">
        <v>249</v>
      </c>
      <c r="AU155" s="206" t="s">
        <v>81</v>
      </c>
      <c r="AY155" s="19" t="s">
        <v>207</v>
      </c>
      <c r="BE155" s="207">
        <f t="shared" si="34"/>
        <v>0</v>
      </c>
      <c r="BF155" s="207">
        <f t="shared" si="35"/>
        <v>0</v>
      </c>
      <c r="BG155" s="207">
        <f t="shared" si="36"/>
        <v>0</v>
      </c>
      <c r="BH155" s="207">
        <f t="shared" si="37"/>
        <v>0</v>
      </c>
      <c r="BI155" s="207">
        <f t="shared" si="38"/>
        <v>0</v>
      </c>
      <c r="BJ155" s="19" t="s">
        <v>79</v>
      </c>
      <c r="BK155" s="207">
        <f t="shared" si="39"/>
        <v>0</v>
      </c>
      <c r="BL155" s="19" t="s">
        <v>213</v>
      </c>
      <c r="BM155" s="206" t="s">
        <v>2474</v>
      </c>
    </row>
    <row r="156" spans="1:65" s="2" customFormat="1" ht="12">
      <c r="A156" s="36"/>
      <c r="B156" s="37"/>
      <c r="C156" s="231" t="s">
        <v>550</v>
      </c>
      <c r="D156" s="231" t="s">
        <v>249</v>
      </c>
      <c r="E156" s="232" t="s">
        <v>2475</v>
      </c>
      <c r="F156" s="233" t="s">
        <v>2476</v>
      </c>
      <c r="G156" s="234" t="s">
        <v>2089</v>
      </c>
      <c r="H156" s="235">
        <v>1</v>
      </c>
      <c r="I156" s="236"/>
      <c r="J156" s="237">
        <f t="shared" si="30"/>
        <v>0</v>
      </c>
      <c r="K156" s="233" t="s">
        <v>19</v>
      </c>
      <c r="L156" s="238"/>
      <c r="M156" s="239" t="s">
        <v>19</v>
      </c>
      <c r="N156" s="240" t="s">
        <v>43</v>
      </c>
      <c r="O156" s="66"/>
      <c r="P156" s="204">
        <f t="shared" si="31"/>
        <v>0</v>
      </c>
      <c r="Q156" s="204">
        <v>0</v>
      </c>
      <c r="R156" s="204">
        <f t="shared" si="32"/>
        <v>0</v>
      </c>
      <c r="S156" s="204">
        <v>0</v>
      </c>
      <c r="T156" s="205">
        <f t="shared" si="33"/>
        <v>0</v>
      </c>
      <c r="U156" s="36"/>
      <c r="V156" s="36"/>
      <c r="W156" s="36"/>
      <c r="X156" s="36"/>
      <c r="Y156" s="36"/>
      <c r="Z156" s="36"/>
      <c r="AA156" s="36"/>
      <c r="AB156" s="36"/>
      <c r="AC156" s="36"/>
      <c r="AD156" s="36"/>
      <c r="AE156" s="36"/>
      <c r="AR156" s="206" t="s">
        <v>248</v>
      </c>
      <c r="AT156" s="206" t="s">
        <v>249</v>
      </c>
      <c r="AU156" s="206" t="s">
        <v>81</v>
      </c>
      <c r="AY156" s="19" t="s">
        <v>207</v>
      </c>
      <c r="BE156" s="207">
        <f t="shared" si="34"/>
        <v>0</v>
      </c>
      <c r="BF156" s="207">
        <f t="shared" si="35"/>
        <v>0</v>
      </c>
      <c r="BG156" s="207">
        <f t="shared" si="36"/>
        <v>0</v>
      </c>
      <c r="BH156" s="207">
        <f t="shared" si="37"/>
        <v>0</v>
      </c>
      <c r="BI156" s="207">
        <f t="shared" si="38"/>
        <v>0</v>
      </c>
      <c r="BJ156" s="19" t="s">
        <v>79</v>
      </c>
      <c r="BK156" s="207">
        <f t="shared" si="39"/>
        <v>0</v>
      </c>
      <c r="BL156" s="19" t="s">
        <v>213</v>
      </c>
      <c r="BM156" s="206" t="s">
        <v>2477</v>
      </c>
    </row>
    <row r="157" spans="1:65" s="2" customFormat="1" ht="12">
      <c r="A157" s="36"/>
      <c r="B157" s="37"/>
      <c r="C157" s="231" t="s">
        <v>556</v>
      </c>
      <c r="D157" s="231" t="s">
        <v>249</v>
      </c>
      <c r="E157" s="232" t="s">
        <v>2478</v>
      </c>
      <c r="F157" s="233" t="s">
        <v>2479</v>
      </c>
      <c r="G157" s="234" t="s">
        <v>2089</v>
      </c>
      <c r="H157" s="235">
        <v>3</v>
      </c>
      <c r="I157" s="236"/>
      <c r="J157" s="237">
        <f t="shared" si="30"/>
        <v>0</v>
      </c>
      <c r="K157" s="233" t="s">
        <v>19</v>
      </c>
      <c r="L157" s="238"/>
      <c r="M157" s="239" t="s">
        <v>19</v>
      </c>
      <c r="N157" s="240" t="s">
        <v>43</v>
      </c>
      <c r="O157" s="66"/>
      <c r="P157" s="204">
        <f t="shared" si="31"/>
        <v>0</v>
      </c>
      <c r="Q157" s="204">
        <v>0</v>
      </c>
      <c r="R157" s="204">
        <f t="shared" si="32"/>
        <v>0</v>
      </c>
      <c r="S157" s="204">
        <v>0</v>
      </c>
      <c r="T157" s="205">
        <f t="shared" si="33"/>
        <v>0</v>
      </c>
      <c r="U157" s="36"/>
      <c r="V157" s="36"/>
      <c r="W157" s="36"/>
      <c r="X157" s="36"/>
      <c r="Y157" s="36"/>
      <c r="Z157" s="36"/>
      <c r="AA157" s="36"/>
      <c r="AB157" s="36"/>
      <c r="AC157" s="36"/>
      <c r="AD157" s="36"/>
      <c r="AE157" s="36"/>
      <c r="AR157" s="206" t="s">
        <v>248</v>
      </c>
      <c r="AT157" s="206" t="s">
        <v>249</v>
      </c>
      <c r="AU157" s="206" t="s">
        <v>81</v>
      </c>
      <c r="AY157" s="19" t="s">
        <v>207</v>
      </c>
      <c r="BE157" s="207">
        <f t="shared" si="34"/>
        <v>0</v>
      </c>
      <c r="BF157" s="207">
        <f t="shared" si="35"/>
        <v>0</v>
      </c>
      <c r="BG157" s="207">
        <f t="shared" si="36"/>
        <v>0</v>
      </c>
      <c r="BH157" s="207">
        <f t="shared" si="37"/>
        <v>0</v>
      </c>
      <c r="BI157" s="207">
        <f t="shared" si="38"/>
        <v>0</v>
      </c>
      <c r="BJ157" s="19" t="s">
        <v>79</v>
      </c>
      <c r="BK157" s="207">
        <f t="shared" si="39"/>
        <v>0</v>
      </c>
      <c r="BL157" s="19" t="s">
        <v>213</v>
      </c>
      <c r="BM157" s="206" t="s">
        <v>2480</v>
      </c>
    </row>
    <row r="158" spans="1:65" s="2" customFormat="1" ht="12">
      <c r="A158" s="36"/>
      <c r="B158" s="37"/>
      <c r="C158" s="231" t="s">
        <v>560</v>
      </c>
      <c r="D158" s="231" t="s">
        <v>249</v>
      </c>
      <c r="E158" s="232" t="s">
        <v>2481</v>
      </c>
      <c r="F158" s="233" t="s">
        <v>2482</v>
      </c>
      <c r="G158" s="234" t="s">
        <v>2089</v>
      </c>
      <c r="H158" s="235">
        <v>1</v>
      </c>
      <c r="I158" s="236"/>
      <c r="J158" s="237">
        <f t="shared" si="30"/>
        <v>0</v>
      </c>
      <c r="K158" s="233" t="s">
        <v>19</v>
      </c>
      <c r="L158" s="238"/>
      <c r="M158" s="239" t="s">
        <v>19</v>
      </c>
      <c r="N158" s="240" t="s">
        <v>43</v>
      </c>
      <c r="O158" s="66"/>
      <c r="P158" s="204">
        <f t="shared" si="31"/>
        <v>0</v>
      </c>
      <c r="Q158" s="204">
        <v>0</v>
      </c>
      <c r="R158" s="204">
        <f t="shared" si="32"/>
        <v>0</v>
      </c>
      <c r="S158" s="204">
        <v>0</v>
      </c>
      <c r="T158" s="205">
        <f t="shared" si="33"/>
        <v>0</v>
      </c>
      <c r="U158" s="36"/>
      <c r="V158" s="36"/>
      <c r="W158" s="36"/>
      <c r="X158" s="36"/>
      <c r="Y158" s="36"/>
      <c r="Z158" s="36"/>
      <c r="AA158" s="36"/>
      <c r="AB158" s="36"/>
      <c r="AC158" s="36"/>
      <c r="AD158" s="36"/>
      <c r="AE158" s="36"/>
      <c r="AR158" s="206" t="s">
        <v>248</v>
      </c>
      <c r="AT158" s="206" t="s">
        <v>249</v>
      </c>
      <c r="AU158" s="206" t="s">
        <v>81</v>
      </c>
      <c r="AY158" s="19" t="s">
        <v>207</v>
      </c>
      <c r="BE158" s="207">
        <f t="shared" si="34"/>
        <v>0</v>
      </c>
      <c r="BF158" s="207">
        <f t="shared" si="35"/>
        <v>0</v>
      </c>
      <c r="BG158" s="207">
        <f t="shared" si="36"/>
        <v>0</v>
      </c>
      <c r="BH158" s="207">
        <f t="shared" si="37"/>
        <v>0</v>
      </c>
      <c r="BI158" s="207">
        <f t="shared" si="38"/>
        <v>0</v>
      </c>
      <c r="BJ158" s="19" t="s">
        <v>79</v>
      </c>
      <c r="BK158" s="207">
        <f t="shared" si="39"/>
        <v>0</v>
      </c>
      <c r="BL158" s="19" t="s">
        <v>213</v>
      </c>
      <c r="BM158" s="206" t="s">
        <v>2483</v>
      </c>
    </row>
    <row r="159" spans="1:65" s="2" customFormat="1" ht="12">
      <c r="A159" s="36"/>
      <c r="B159" s="37"/>
      <c r="C159" s="231" t="s">
        <v>564</v>
      </c>
      <c r="D159" s="231" t="s">
        <v>249</v>
      </c>
      <c r="E159" s="232" t="s">
        <v>2484</v>
      </c>
      <c r="F159" s="233" t="s">
        <v>2485</v>
      </c>
      <c r="G159" s="234" t="s">
        <v>2089</v>
      </c>
      <c r="H159" s="235">
        <v>2</v>
      </c>
      <c r="I159" s="236"/>
      <c r="J159" s="237">
        <f t="shared" si="30"/>
        <v>0</v>
      </c>
      <c r="K159" s="233" t="s">
        <v>19</v>
      </c>
      <c r="L159" s="238"/>
      <c r="M159" s="239" t="s">
        <v>19</v>
      </c>
      <c r="N159" s="240" t="s">
        <v>43</v>
      </c>
      <c r="O159" s="66"/>
      <c r="P159" s="204">
        <f t="shared" si="31"/>
        <v>0</v>
      </c>
      <c r="Q159" s="204">
        <v>0</v>
      </c>
      <c r="R159" s="204">
        <f t="shared" si="32"/>
        <v>0</v>
      </c>
      <c r="S159" s="204">
        <v>0</v>
      </c>
      <c r="T159" s="205">
        <f t="shared" si="33"/>
        <v>0</v>
      </c>
      <c r="U159" s="36"/>
      <c r="V159" s="36"/>
      <c r="W159" s="36"/>
      <c r="X159" s="36"/>
      <c r="Y159" s="36"/>
      <c r="Z159" s="36"/>
      <c r="AA159" s="36"/>
      <c r="AB159" s="36"/>
      <c r="AC159" s="36"/>
      <c r="AD159" s="36"/>
      <c r="AE159" s="36"/>
      <c r="AR159" s="206" t="s">
        <v>248</v>
      </c>
      <c r="AT159" s="206" t="s">
        <v>249</v>
      </c>
      <c r="AU159" s="206" t="s">
        <v>81</v>
      </c>
      <c r="AY159" s="19" t="s">
        <v>207</v>
      </c>
      <c r="BE159" s="207">
        <f t="shared" si="34"/>
        <v>0</v>
      </c>
      <c r="BF159" s="207">
        <f t="shared" si="35"/>
        <v>0</v>
      </c>
      <c r="BG159" s="207">
        <f t="shared" si="36"/>
        <v>0</v>
      </c>
      <c r="BH159" s="207">
        <f t="shared" si="37"/>
        <v>0</v>
      </c>
      <c r="BI159" s="207">
        <f t="shared" si="38"/>
        <v>0</v>
      </c>
      <c r="BJ159" s="19" t="s">
        <v>79</v>
      </c>
      <c r="BK159" s="207">
        <f t="shared" si="39"/>
        <v>0</v>
      </c>
      <c r="BL159" s="19" t="s">
        <v>213</v>
      </c>
      <c r="BM159" s="206" t="s">
        <v>2486</v>
      </c>
    </row>
    <row r="160" spans="1:65" s="2" customFormat="1" ht="12">
      <c r="A160" s="36"/>
      <c r="B160" s="37"/>
      <c r="C160" s="231" t="s">
        <v>569</v>
      </c>
      <c r="D160" s="231" t="s">
        <v>249</v>
      </c>
      <c r="E160" s="232" t="s">
        <v>2487</v>
      </c>
      <c r="F160" s="233" t="s">
        <v>2488</v>
      </c>
      <c r="G160" s="234" t="s">
        <v>2089</v>
      </c>
      <c r="H160" s="235">
        <v>3</v>
      </c>
      <c r="I160" s="236"/>
      <c r="J160" s="237">
        <f t="shared" si="30"/>
        <v>0</v>
      </c>
      <c r="K160" s="233" t="s">
        <v>19</v>
      </c>
      <c r="L160" s="238"/>
      <c r="M160" s="239" t="s">
        <v>19</v>
      </c>
      <c r="N160" s="240" t="s">
        <v>43</v>
      </c>
      <c r="O160" s="66"/>
      <c r="P160" s="204">
        <f t="shared" si="31"/>
        <v>0</v>
      </c>
      <c r="Q160" s="204">
        <v>0</v>
      </c>
      <c r="R160" s="204">
        <f t="shared" si="32"/>
        <v>0</v>
      </c>
      <c r="S160" s="204">
        <v>0</v>
      </c>
      <c r="T160" s="205">
        <f t="shared" si="33"/>
        <v>0</v>
      </c>
      <c r="U160" s="36"/>
      <c r="V160" s="36"/>
      <c r="W160" s="36"/>
      <c r="X160" s="36"/>
      <c r="Y160" s="36"/>
      <c r="Z160" s="36"/>
      <c r="AA160" s="36"/>
      <c r="AB160" s="36"/>
      <c r="AC160" s="36"/>
      <c r="AD160" s="36"/>
      <c r="AE160" s="36"/>
      <c r="AR160" s="206" t="s">
        <v>248</v>
      </c>
      <c r="AT160" s="206" t="s">
        <v>249</v>
      </c>
      <c r="AU160" s="206" t="s">
        <v>81</v>
      </c>
      <c r="AY160" s="19" t="s">
        <v>207</v>
      </c>
      <c r="BE160" s="207">
        <f t="shared" si="34"/>
        <v>0</v>
      </c>
      <c r="BF160" s="207">
        <f t="shared" si="35"/>
        <v>0</v>
      </c>
      <c r="BG160" s="207">
        <f t="shared" si="36"/>
        <v>0</v>
      </c>
      <c r="BH160" s="207">
        <f t="shared" si="37"/>
        <v>0</v>
      </c>
      <c r="BI160" s="207">
        <f t="shared" si="38"/>
        <v>0</v>
      </c>
      <c r="BJ160" s="19" t="s">
        <v>79</v>
      </c>
      <c r="BK160" s="207">
        <f t="shared" si="39"/>
        <v>0</v>
      </c>
      <c r="BL160" s="19" t="s">
        <v>213</v>
      </c>
      <c r="BM160" s="206" t="s">
        <v>2489</v>
      </c>
    </row>
    <row r="161" spans="1:65" s="2" customFormat="1" ht="12">
      <c r="A161" s="36"/>
      <c r="B161" s="37"/>
      <c r="C161" s="231" t="s">
        <v>576</v>
      </c>
      <c r="D161" s="231" t="s">
        <v>249</v>
      </c>
      <c r="E161" s="232" t="s">
        <v>2490</v>
      </c>
      <c r="F161" s="233" t="s">
        <v>2491</v>
      </c>
      <c r="G161" s="234" t="s">
        <v>2089</v>
      </c>
      <c r="H161" s="235">
        <v>4</v>
      </c>
      <c r="I161" s="236"/>
      <c r="J161" s="237">
        <f t="shared" si="30"/>
        <v>0</v>
      </c>
      <c r="K161" s="233" t="s">
        <v>19</v>
      </c>
      <c r="L161" s="238"/>
      <c r="M161" s="239" t="s">
        <v>19</v>
      </c>
      <c r="N161" s="240" t="s">
        <v>43</v>
      </c>
      <c r="O161" s="66"/>
      <c r="P161" s="204">
        <f t="shared" si="31"/>
        <v>0</v>
      </c>
      <c r="Q161" s="204">
        <v>0</v>
      </c>
      <c r="R161" s="204">
        <f t="shared" si="32"/>
        <v>0</v>
      </c>
      <c r="S161" s="204">
        <v>0</v>
      </c>
      <c r="T161" s="205">
        <f t="shared" si="33"/>
        <v>0</v>
      </c>
      <c r="U161" s="36"/>
      <c r="V161" s="36"/>
      <c r="W161" s="36"/>
      <c r="X161" s="36"/>
      <c r="Y161" s="36"/>
      <c r="Z161" s="36"/>
      <c r="AA161" s="36"/>
      <c r="AB161" s="36"/>
      <c r="AC161" s="36"/>
      <c r="AD161" s="36"/>
      <c r="AE161" s="36"/>
      <c r="AR161" s="206" t="s">
        <v>248</v>
      </c>
      <c r="AT161" s="206" t="s">
        <v>249</v>
      </c>
      <c r="AU161" s="206" t="s">
        <v>81</v>
      </c>
      <c r="AY161" s="19" t="s">
        <v>207</v>
      </c>
      <c r="BE161" s="207">
        <f t="shared" si="34"/>
        <v>0</v>
      </c>
      <c r="BF161" s="207">
        <f t="shared" si="35"/>
        <v>0</v>
      </c>
      <c r="BG161" s="207">
        <f t="shared" si="36"/>
        <v>0</v>
      </c>
      <c r="BH161" s="207">
        <f t="shared" si="37"/>
        <v>0</v>
      </c>
      <c r="BI161" s="207">
        <f t="shared" si="38"/>
        <v>0</v>
      </c>
      <c r="BJ161" s="19" t="s">
        <v>79</v>
      </c>
      <c r="BK161" s="207">
        <f t="shared" si="39"/>
        <v>0</v>
      </c>
      <c r="BL161" s="19" t="s">
        <v>213</v>
      </c>
      <c r="BM161" s="206" t="s">
        <v>2492</v>
      </c>
    </row>
    <row r="162" spans="1:47" s="2" customFormat="1" ht="29.25">
      <c r="A162" s="36"/>
      <c r="B162" s="37"/>
      <c r="C162" s="38"/>
      <c r="D162" s="210" t="s">
        <v>573</v>
      </c>
      <c r="E162" s="38"/>
      <c r="F162" s="251" t="s">
        <v>2493</v>
      </c>
      <c r="G162" s="38"/>
      <c r="H162" s="38"/>
      <c r="I162" s="118"/>
      <c r="J162" s="38"/>
      <c r="K162" s="38"/>
      <c r="L162" s="41"/>
      <c r="M162" s="252"/>
      <c r="N162" s="253"/>
      <c r="O162" s="66"/>
      <c r="P162" s="66"/>
      <c r="Q162" s="66"/>
      <c r="R162" s="66"/>
      <c r="S162" s="66"/>
      <c r="T162" s="67"/>
      <c r="U162" s="36"/>
      <c r="V162" s="36"/>
      <c r="W162" s="36"/>
      <c r="X162" s="36"/>
      <c r="Y162" s="36"/>
      <c r="Z162" s="36"/>
      <c r="AA162" s="36"/>
      <c r="AB162" s="36"/>
      <c r="AC162" s="36"/>
      <c r="AD162" s="36"/>
      <c r="AE162" s="36"/>
      <c r="AT162" s="19" t="s">
        <v>573</v>
      </c>
      <c r="AU162" s="19" t="s">
        <v>81</v>
      </c>
    </row>
    <row r="163" spans="1:65" s="2" customFormat="1" ht="24">
      <c r="A163" s="36"/>
      <c r="B163" s="37"/>
      <c r="C163" s="231" t="s">
        <v>581</v>
      </c>
      <c r="D163" s="231" t="s">
        <v>249</v>
      </c>
      <c r="E163" s="232" t="s">
        <v>2494</v>
      </c>
      <c r="F163" s="233" t="s">
        <v>2495</v>
      </c>
      <c r="G163" s="234" t="s">
        <v>810</v>
      </c>
      <c r="H163" s="235">
        <v>100</v>
      </c>
      <c r="I163" s="236"/>
      <c r="J163" s="237">
        <f>ROUND(I163*H163,2)</f>
        <v>0</v>
      </c>
      <c r="K163" s="233" t="s">
        <v>19</v>
      </c>
      <c r="L163" s="238"/>
      <c r="M163" s="239" t="s">
        <v>19</v>
      </c>
      <c r="N163" s="240" t="s">
        <v>43</v>
      </c>
      <c r="O163" s="66"/>
      <c r="P163" s="204">
        <f>O163*H163</f>
        <v>0</v>
      </c>
      <c r="Q163" s="204">
        <v>0</v>
      </c>
      <c r="R163" s="204">
        <f>Q163*H163</f>
        <v>0</v>
      </c>
      <c r="S163" s="204">
        <v>0</v>
      </c>
      <c r="T163" s="205">
        <f>S163*H163</f>
        <v>0</v>
      </c>
      <c r="U163" s="36"/>
      <c r="V163" s="36"/>
      <c r="W163" s="36"/>
      <c r="X163" s="36"/>
      <c r="Y163" s="36"/>
      <c r="Z163" s="36"/>
      <c r="AA163" s="36"/>
      <c r="AB163" s="36"/>
      <c r="AC163" s="36"/>
      <c r="AD163" s="36"/>
      <c r="AE163" s="36"/>
      <c r="AR163" s="206" t="s">
        <v>248</v>
      </c>
      <c r="AT163" s="206" t="s">
        <v>249</v>
      </c>
      <c r="AU163" s="206" t="s">
        <v>81</v>
      </c>
      <c r="AY163" s="19" t="s">
        <v>207</v>
      </c>
      <c r="BE163" s="207">
        <f>IF(N163="základní",J163,0)</f>
        <v>0</v>
      </c>
      <c r="BF163" s="207">
        <f>IF(N163="snížená",J163,0)</f>
        <v>0</v>
      </c>
      <c r="BG163" s="207">
        <f>IF(N163="zákl. přenesená",J163,0)</f>
        <v>0</v>
      </c>
      <c r="BH163" s="207">
        <f>IF(N163="sníž. přenesená",J163,0)</f>
        <v>0</v>
      </c>
      <c r="BI163" s="207">
        <f>IF(N163="nulová",J163,0)</f>
        <v>0</v>
      </c>
      <c r="BJ163" s="19" t="s">
        <v>79</v>
      </c>
      <c r="BK163" s="207">
        <f>ROUND(I163*H163,2)</f>
        <v>0</v>
      </c>
      <c r="BL163" s="19" t="s">
        <v>213</v>
      </c>
      <c r="BM163" s="206" t="s">
        <v>2496</v>
      </c>
    </row>
    <row r="164" spans="1:65" s="2" customFormat="1" ht="12">
      <c r="A164" s="36"/>
      <c r="B164" s="37"/>
      <c r="C164" s="231" t="s">
        <v>585</v>
      </c>
      <c r="D164" s="231" t="s">
        <v>249</v>
      </c>
      <c r="E164" s="232" t="s">
        <v>2497</v>
      </c>
      <c r="F164" s="233" t="s">
        <v>2498</v>
      </c>
      <c r="G164" s="234" t="s">
        <v>2089</v>
      </c>
      <c r="H164" s="235">
        <v>32</v>
      </c>
      <c r="I164" s="236"/>
      <c r="J164" s="237">
        <f>ROUND(I164*H164,2)</f>
        <v>0</v>
      </c>
      <c r="K164" s="233" t="s">
        <v>19</v>
      </c>
      <c r="L164" s="238"/>
      <c r="M164" s="239" t="s">
        <v>19</v>
      </c>
      <c r="N164" s="240" t="s">
        <v>43</v>
      </c>
      <c r="O164" s="66"/>
      <c r="P164" s="204">
        <f>O164*H164</f>
        <v>0</v>
      </c>
      <c r="Q164" s="204">
        <v>0</v>
      </c>
      <c r="R164" s="204">
        <f>Q164*H164</f>
        <v>0</v>
      </c>
      <c r="S164" s="204">
        <v>0</v>
      </c>
      <c r="T164" s="205">
        <f>S164*H164</f>
        <v>0</v>
      </c>
      <c r="U164" s="36"/>
      <c r="V164" s="36"/>
      <c r="W164" s="36"/>
      <c r="X164" s="36"/>
      <c r="Y164" s="36"/>
      <c r="Z164" s="36"/>
      <c r="AA164" s="36"/>
      <c r="AB164" s="36"/>
      <c r="AC164" s="36"/>
      <c r="AD164" s="36"/>
      <c r="AE164" s="36"/>
      <c r="AR164" s="206" t="s">
        <v>248</v>
      </c>
      <c r="AT164" s="206" t="s">
        <v>249</v>
      </c>
      <c r="AU164" s="206" t="s">
        <v>81</v>
      </c>
      <c r="AY164" s="19" t="s">
        <v>207</v>
      </c>
      <c r="BE164" s="207">
        <f>IF(N164="základní",J164,0)</f>
        <v>0</v>
      </c>
      <c r="BF164" s="207">
        <f>IF(N164="snížená",J164,0)</f>
        <v>0</v>
      </c>
      <c r="BG164" s="207">
        <f>IF(N164="zákl. přenesená",J164,0)</f>
        <v>0</v>
      </c>
      <c r="BH164" s="207">
        <f>IF(N164="sníž. přenesená",J164,0)</f>
        <v>0</v>
      </c>
      <c r="BI164" s="207">
        <f>IF(N164="nulová",J164,0)</f>
        <v>0</v>
      </c>
      <c r="BJ164" s="19" t="s">
        <v>79</v>
      </c>
      <c r="BK164" s="207">
        <f>ROUND(I164*H164,2)</f>
        <v>0</v>
      </c>
      <c r="BL164" s="19" t="s">
        <v>213</v>
      </c>
      <c r="BM164" s="206" t="s">
        <v>2499</v>
      </c>
    </row>
    <row r="165" spans="1:65" s="2" customFormat="1" ht="12">
      <c r="A165" s="36"/>
      <c r="B165" s="37"/>
      <c r="C165" s="231" t="s">
        <v>590</v>
      </c>
      <c r="D165" s="231" t="s">
        <v>249</v>
      </c>
      <c r="E165" s="232" t="s">
        <v>2500</v>
      </c>
      <c r="F165" s="233" t="s">
        <v>2501</v>
      </c>
      <c r="G165" s="234" t="s">
        <v>2089</v>
      </c>
      <c r="H165" s="235">
        <v>12</v>
      </c>
      <c r="I165" s="236"/>
      <c r="J165" s="237">
        <f>ROUND(I165*H165,2)</f>
        <v>0</v>
      </c>
      <c r="K165" s="233" t="s">
        <v>19</v>
      </c>
      <c r="L165" s="238"/>
      <c r="M165" s="239" t="s">
        <v>19</v>
      </c>
      <c r="N165" s="240" t="s">
        <v>43</v>
      </c>
      <c r="O165" s="66"/>
      <c r="P165" s="204">
        <f>O165*H165</f>
        <v>0</v>
      </c>
      <c r="Q165" s="204">
        <v>0</v>
      </c>
      <c r="R165" s="204">
        <f>Q165*H165</f>
        <v>0</v>
      </c>
      <c r="S165" s="204">
        <v>0</v>
      </c>
      <c r="T165" s="205">
        <f>S165*H165</f>
        <v>0</v>
      </c>
      <c r="U165" s="36"/>
      <c r="V165" s="36"/>
      <c r="W165" s="36"/>
      <c r="X165" s="36"/>
      <c r="Y165" s="36"/>
      <c r="Z165" s="36"/>
      <c r="AA165" s="36"/>
      <c r="AB165" s="36"/>
      <c r="AC165" s="36"/>
      <c r="AD165" s="36"/>
      <c r="AE165" s="36"/>
      <c r="AR165" s="206" t="s">
        <v>248</v>
      </c>
      <c r="AT165" s="206" t="s">
        <v>249</v>
      </c>
      <c r="AU165" s="206" t="s">
        <v>81</v>
      </c>
      <c r="AY165" s="19" t="s">
        <v>207</v>
      </c>
      <c r="BE165" s="207">
        <f>IF(N165="základní",J165,0)</f>
        <v>0</v>
      </c>
      <c r="BF165" s="207">
        <f>IF(N165="snížená",J165,0)</f>
        <v>0</v>
      </c>
      <c r="BG165" s="207">
        <f>IF(N165="zákl. přenesená",J165,0)</f>
        <v>0</v>
      </c>
      <c r="BH165" s="207">
        <f>IF(N165="sníž. přenesená",J165,0)</f>
        <v>0</v>
      </c>
      <c r="BI165" s="207">
        <f>IF(N165="nulová",J165,0)</f>
        <v>0</v>
      </c>
      <c r="BJ165" s="19" t="s">
        <v>79</v>
      </c>
      <c r="BK165" s="207">
        <f>ROUND(I165*H165,2)</f>
        <v>0</v>
      </c>
      <c r="BL165" s="19" t="s">
        <v>213</v>
      </c>
      <c r="BM165" s="206" t="s">
        <v>2502</v>
      </c>
    </row>
    <row r="166" spans="2:63" s="12" customFormat="1" ht="15">
      <c r="B166" s="179"/>
      <c r="C166" s="180"/>
      <c r="D166" s="181" t="s">
        <v>71</v>
      </c>
      <c r="E166" s="182" t="s">
        <v>2503</v>
      </c>
      <c r="F166" s="182" t="s">
        <v>2504</v>
      </c>
      <c r="G166" s="180"/>
      <c r="H166" s="180"/>
      <c r="I166" s="183"/>
      <c r="J166" s="184">
        <f>BK166</f>
        <v>0</v>
      </c>
      <c r="K166" s="180"/>
      <c r="L166" s="185"/>
      <c r="M166" s="186"/>
      <c r="N166" s="187"/>
      <c r="O166" s="187"/>
      <c r="P166" s="188">
        <f>SUM(P167:P172)</f>
        <v>0</v>
      </c>
      <c r="Q166" s="187"/>
      <c r="R166" s="188">
        <f>SUM(R167:R172)</f>
        <v>0</v>
      </c>
      <c r="S166" s="187"/>
      <c r="T166" s="189">
        <f>SUM(T167:T172)</f>
        <v>0</v>
      </c>
      <c r="AR166" s="190" t="s">
        <v>213</v>
      </c>
      <c r="AT166" s="191" t="s">
        <v>71</v>
      </c>
      <c r="AU166" s="191" t="s">
        <v>72</v>
      </c>
      <c r="AY166" s="190" t="s">
        <v>207</v>
      </c>
      <c r="BK166" s="192">
        <f>SUM(BK167:BK172)</f>
        <v>0</v>
      </c>
    </row>
    <row r="167" spans="1:65" s="2" customFormat="1" ht="24">
      <c r="A167" s="36"/>
      <c r="B167" s="37"/>
      <c r="C167" s="195" t="s">
        <v>595</v>
      </c>
      <c r="D167" s="195" t="s">
        <v>209</v>
      </c>
      <c r="E167" s="196" t="s">
        <v>2505</v>
      </c>
      <c r="F167" s="197" t="s">
        <v>2506</v>
      </c>
      <c r="G167" s="198" t="s">
        <v>683</v>
      </c>
      <c r="H167" s="199">
        <v>1</v>
      </c>
      <c r="I167" s="200"/>
      <c r="J167" s="201">
        <f>ROUND(I167*H167,2)</f>
        <v>0</v>
      </c>
      <c r="K167" s="197" t="s">
        <v>19</v>
      </c>
      <c r="L167" s="41"/>
      <c r="M167" s="202" t="s">
        <v>19</v>
      </c>
      <c r="N167" s="203" t="s">
        <v>43</v>
      </c>
      <c r="O167" s="66"/>
      <c r="P167" s="204">
        <f>O167*H167</f>
        <v>0</v>
      </c>
      <c r="Q167" s="204">
        <v>0</v>
      </c>
      <c r="R167" s="204">
        <f>Q167*H167</f>
        <v>0</v>
      </c>
      <c r="S167" s="204">
        <v>0</v>
      </c>
      <c r="T167" s="205">
        <f>S167*H167</f>
        <v>0</v>
      </c>
      <c r="U167" s="36"/>
      <c r="V167" s="36"/>
      <c r="W167" s="36"/>
      <c r="X167" s="36"/>
      <c r="Y167" s="36"/>
      <c r="Z167" s="36"/>
      <c r="AA167" s="36"/>
      <c r="AB167" s="36"/>
      <c r="AC167" s="36"/>
      <c r="AD167" s="36"/>
      <c r="AE167" s="36"/>
      <c r="AR167" s="206" t="s">
        <v>213</v>
      </c>
      <c r="AT167" s="206" t="s">
        <v>209</v>
      </c>
      <c r="AU167" s="206" t="s">
        <v>79</v>
      </c>
      <c r="AY167" s="19" t="s">
        <v>207</v>
      </c>
      <c r="BE167" s="207">
        <f>IF(N167="základní",J167,0)</f>
        <v>0</v>
      </c>
      <c r="BF167" s="207">
        <f>IF(N167="snížená",J167,0)</f>
        <v>0</v>
      </c>
      <c r="BG167" s="207">
        <f>IF(N167="zákl. přenesená",J167,0)</f>
        <v>0</v>
      </c>
      <c r="BH167" s="207">
        <f>IF(N167="sníž. přenesená",J167,0)</f>
        <v>0</v>
      </c>
      <c r="BI167" s="207">
        <f>IF(N167="nulová",J167,0)</f>
        <v>0</v>
      </c>
      <c r="BJ167" s="19" t="s">
        <v>79</v>
      </c>
      <c r="BK167" s="207">
        <f>ROUND(I167*H167,2)</f>
        <v>0</v>
      </c>
      <c r="BL167" s="19" t="s">
        <v>213</v>
      </c>
      <c r="BM167" s="206" t="s">
        <v>2507</v>
      </c>
    </row>
    <row r="168" spans="1:47" s="2" customFormat="1" ht="19.5">
      <c r="A168" s="36"/>
      <c r="B168" s="37"/>
      <c r="C168" s="38"/>
      <c r="D168" s="210" t="s">
        <v>573</v>
      </c>
      <c r="E168" s="38"/>
      <c r="F168" s="251" t="s">
        <v>2508</v>
      </c>
      <c r="G168" s="38"/>
      <c r="H168" s="38"/>
      <c r="I168" s="118"/>
      <c r="J168" s="38"/>
      <c r="K168" s="38"/>
      <c r="L168" s="41"/>
      <c r="M168" s="252"/>
      <c r="N168" s="253"/>
      <c r="O168" s="66"/>
      <c r="P168" s="66"/>
      <c r="Q168" s="66"/>
      <c r="R168" s="66"/>
      <c r="S168" s="66"/>
      <c r="T168" s="67"/>
      <c r="U168" s="36"/>
      <c r="V168" s="36"/>
      <c r="W168" s="36"/>
      <c r="X168" s="36"/>
      <c r="Y168" s="36"/>
      <c r="Z168" s="36"/>
      <c r="AA168" s="36"/>
      <c r="AB168" s="36"/>
      <c r="AC168" s="36"/>
      <c r="AD168" s="36"/>
      <c r="AE168" s="36"/>
      <c r="AT168" s="19" t="s">
        <v>573</v>
      </c>
      <c r="AU168" s="19" t="s">
        <v>79</v>
      </c>
    </row>
    <row r="169" spans="1:65" s="2" customFormat="1" ht="12">
      <c r="A169" s="36"/>
      <c r="B169" s="37"/>
      <c r="C169" s="195" t="s">
        <v>600</v>
      </c>
      <c r="D169" s="195" t="s">
        <v>209</v>
      </c>
      <c r="E169" s="196" t="s">
        <v>2509</v>
      </c>
      <c r="F169" s="197" t="s">
        <v>2510</v>
      </c>
      <c r="G169" s="198" t="s">
        <v>683</v>
      </c>
      <c r="H169" s="199">
        <v>1</v>
      </c>
      <c r="I169" s="200"/>
      <c r="J169" s="201">
        <f>ROUND(I169*H169,2)</f>
        <v>0</v>
      </c>
      <c r="K169" s="197" t="s">
        <v>19</v>
      </c>
      <c r="L169" s="41"/>
      <c r="M169" s="202" t="s">
        <v>19</v>
      </c>
      <c r="N169" s="203" t="s">
        <v>43</v>
      </c>
      <c r="O169" s="66"/>
      <c r="P169" s="204">
        <f>O169*H169</f>
        <v>0</v>
      </c>
      <c r="Q169" s="204">
        <v>0</v>
      </c>
      <c r="R169" s="204">
        <f>Q169*H169</f>
        <v>0</v>
      </c>
      <c r="S169" s="204">
        <v>0</v>
      </c>
      <c r="T169" s="205">
        <f>S169*H169</f>
        <v>0</v>
      </c>
      <c r="U169" s="36"/>
      <c r="V169" s="36"/>
      <c r="W169" s="36"/>
      <c r="X169" s="36"/>
      <c r="Y169" s="36"/>
      <c r="Z169" s="36"/>
      <c r="AA169" s="36"/>
      <c r="AB169" s="36"/>
      <c r="AC169" s="36"/>
      <c r="AD169" s="36"/>
      <c r="AE169" s="36"/>
      <c r="AR169" s="206" t="s">
        <v>213</v>
      </c>
      <c r="AT169" s="206" t="s">
        <v>209</v>
      </c>
      <c r="AU169" s="206" t="s">
        <v>79</v>
      </c>
      <c r="AY169" s="19" t="s">
        <v>207</v>
      </c>
      <c r="BE169" s="207">
        <f>IF(N169="základní",J169,0)</f>
        <v>0</v>
      </c>
      <c r="BF169" s="207">
        <f>IF(N169="snížená",J169,0)</f>
        <v>0</v>
      </c>
      <c r="BG169" s="207">
        <f>IF(N169="zákl. přenesená",J169,0)</f>
        <v>0</v>
      </c>
      <c r="BH169" s="207">
        <f>IF(N169="sníž. přenesená",J169,0)</f>
        <v>0</v>
      </c>
      <c r="BI169" s="207">
        <f>IF(N169="nulová",J169,0)</f>
        <v>0</v>
      </c>
      <c r="BJ169" s="19" t="s">
        <v>79</v>
      </c>
      <c r="BK169" s="207">
        <f>ROUND(I169*H169,2)</f>
        <v>0</v>
      </c>
      <c r="BL169" s="19" t="s">
        <v>213</v>
      </c>
      <c r="BM169" s="206" t="s">
        <v>2511</v>
      </c>
    </row>
    <row r="170" spans="1:47" s="2" customFormat="1" ht="19.5">
      <c r="A170" s="36"/>
      <c r="B170" s="37"/>
      <c r="C170" s="38"/>
      <c r="D170" s="210" t="s">
        <v>573</v>
      </c>
      <c r="E170" s="38"/>
      <c r="F170" s="251" t="s">
        <v>2512</v>
      </c>
      <c r="G170" s="38"/>
      <c r="H170" s="38"/>
      <c r="I170" s="118"/>
      <c r="J170" s="38"/>
      <c r="K170" s="38"/>
      <c r="L170" s="41"/>
      <c r="M170" s="252"/>
      <c r="N170" s="253"/>
      <c r="O170" s="66"/>
      <c r="P170" s="66"/>
      <c r="Q170" s="66"/>
      <c r="R170" s="66"/>
      <c r="S170" s="66"/>
      <c r="T170" s="67"/>
      <c r="U170" s="36"/>
      <c r="V170" s="36"/>
      <c r="W170" s="36"/>
      <c r="X170" s="36"/>
      <c r="Y170" s="36"/>
      <c r="Z170" s="36"/>
      <c r="AA170" s="36"/>
      <c r="AB170" s="36"/>
      <c r="AC170" s="36"/>
      <c r="AD170" s="36"/>
      <c r="AE170" s="36"/>
      <c r="AT170" s="19" t="s">
        <v>573</v>
      </c>
      <c r="AU170" s="19" t="s">
        <v>79</v>
      </c>
    </row>
    <row r="171" spans="1:65" s="2" customFormat="1" ht="36">
      <c r="A171" s="36"/>
      <c r="B171" s="37"/>
      <c r="C171" s="195" t="s">
        <v>605</v>
      </c>
      <c r="D171" s="195" t="s">
        <v>209</v>
      </c>
      <c r="E171" s="196" t="s">
        <v>2513</v>
      </c>
      <c r="F171" s="197" t="s">
        <v>2514</v>
      </c>
      <c r="G171" s="198" t="s">
        <v>2089</v>
      </c>
      <c r="H171" s="199">
        <v>1</v>
      </c>
      <c r="I171" s="200"/>
      <c r="J171" s="201">
        <f>ROUND(I171*H171,2)</f>
        <v>0</v>
      </c>
      <c r="K171" s="197" t="s">
        <v>19</v>
      </c>
      <c r="L171" s="41"/>
      <c r="M171" s="202" t="s">
        <v>19</v>
      </c>
      <c r="N171" s="203" t="s">
        <v>43</v>
      </c>
      <c r="O171" s="66"/>
      <c r="P171" s="204">
        <f>O171*H171</f>
        <v>0</v>
      </c>
      <c r="Q171" s="204">
        <v>0</v>
      </c>
      <c r="R171" s="204">
        <f>Q171*H171</f>
        <v>0</v>
      </c>
      <c r="S171" s="204">
        <v>0</v>
      </c>
      <c r="T171" s="205">
        <f>S171*H171</f>
        <v>0</v>
      </c>
      <c r="U171" s="36"/>
      <c r="V171" s="36"/>
      <c r="W171" s="36"/>
      <c r="X171" s="36"/>
      <c r="Y171" s="36"/>
      <c r="Z171" s="36"/>
      <c r="AA171" s="36"/>
      <c r="AB171" s="36"/>
      <c r="AC171" s="36"/>
      <c r="AD171" s="36"/>
      <c r="AE171" s="36"/>
      <c r="AR171" s="206" t="s">
        <v>213</v>
      </c>
      <c r="AT171" s="206" t="s">
        <v>209</v>
      </c>
      <c r="AU171" s="206" t="s">
        <v>79</v>
      </c>
      <c r="AY171" s="19" t="s">
        <v>207</v>
      </c>
      <c r="BE171" s="207">
        <f>IF(N171="základní",J171,0)</f>
        <v>0</v>
      </c>
      <c r="BF171" s="207">
        <f>IF(N171="snížená",J171,0)</f>
        <v>0</v>
      </c>
      <c r="BG171" s="207">
        <f>IF(N171="zákl. přenesená",J171,0)</f>
        <v>0</v>
      </c>
      <c r="BH171" s="207">
        <f>IF(N171="sníž. přenesená",J171,0)</f>
        <v>0</v>
      </c>
      <c r="BI171" s="207">
        <f>IF(N171="nulová",J171,0)</f>
        <v>0</v>
      </c>
      <c r="BJ171" s="19" t="s">
        <v>79</v>
      </c>
      <c r="BK171" s="207">
        <f>ROUND(I171*H171,2)</f>
        <v>0</v>
      </c>
      <c r="BL171" s="19" t="s">
        <v>213</v>
      </c>
      <c r="BM171" s="206" t="s">
        <v>2515</v>
      </c>
    </row>
    <row r="172" spans="1:47" s="2" customFormat="1" ht="39">
      <c r="A172" s="36"/>
      <c r="B172" s="37"/>
      <c r="C172" s="38"/>
      <c r="D172" s="210" t="s">
        <v>573</v>
      </c>
      <c r="E172" s="38"/>
      <c r="F172" s="251" t="s">
        <v>2516</v>
      </c>
      <c r="G172" s="38"/>
      <c r="H172" s="38"/>
      <c r="I172" s="118"/>
      <c r="J172" s="38"/>
      <c r="K172" s="38"/>
      <c r="L172" s="41"/>
      <c r="M172" s="274"/>
      <c r="N172" s="275"/>
      <c r="O172" s="260"/>
      <c r="P172" s="260"/>
      <c r="Q172" s="260"/>
      <c r="R172" s="260"/>
      <c r="S172" s="260"/>
      <c r="T172" s="276"/>
      <c r="U172" s="36"/>
      <c r="V172" s="36"/>
      <c r="W172" s="36"/>
      <c r="X172" s="36"/>
      <c r="Y172" s="36"/>
      <c r="Z172" s="36"/>
      <c r="AA172" s="36"/>
      <c r="AB172" s="36"/>
      <c r="AC172" s="36"/>
      <c r="AD172" s="36"/>
      <c r="AE172" s="36"/>
      <c r="AT172" s="19" t="s">
        <v>573</v>
      </c>
      <c r="AU172" s="19" t="s">
        <v>79</v>
      </c>
    </row>
    <row r="173" spans="1:31" s="2" customFormat="1" ht="12">
      <c r="A173" s="36"/>
      <c r="B173" s="49"/>
      <c r="C173" s="50"/>
      <c r="D173" s="50"/>
      <c r="E173" s="50"/>
      <c r="F173" s="50"/>
      <c r="G173" s="50"/>
      <c r="H173" s="50"/>
      <c r="I173" s="145"/>
      <c r="J173" s="50"/>
      <c r="K173" s="50"/>
      <c r="L173" s="41"/>
      <c r="M173" s="36"/>
      <c r="O173" s="36"/>
      <c r="P173" s="36"/>
      <c r="Q173" s="36"/>
      <c r="R173" s="36"/>
      <c r="S173" s="36"/>
      <c r="T173" s="36"/>
      <c r="U173" s="36"/>
      <c r="V173" s="36"/>
      <c r="W173" s="36"/>
      <c r="X173" s="36"/>
      <c r="Y173" s="36"/>
      <c r="Z173" s="36"/>
      <c r="AA173" s="36"/>
      <c r="AB173" s="36"/>
      <c r="AC173" s="36"/>
      <c r="AD173" s="36"/>
      <c r="AE173" s="36"/>
    </row>
  </sheetData>
  <sheetProtection algorithmName="SHA-512" hashValue="LZ4fzraMPUENBXvSqJaGJs6R4QCic7pBBra5bZyYMJUIHfpHwqbKdZ4foa/F3fgkSyzm2cWqAgmw4e2PUX6kgQ==" saltValue="1Ja+v7makO+TrjKQ09tg4/8DDV3Nu6u+ZcAcv6CklrpvpLFzwkmPM22YfWMMM6kji1sQbM/Rh3YVzBSrrmH2Uw==" spinCount="100000" sheet="1" objects="1" scenarios="1" formatColumns="0" formatRows="0" autoFilter="0"/>
  <autoFilter ref="C83:K172"/>
  <mergeCells count="9">
    <mergeCell ref="E50:H50"/>
    <mergeCell ref="E74:H74"/>
    <mergeCell ref="E76:H76"/>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2:BM99"/>
  <sheetViews>
    <sheetView showGridLines="0" workbookViewId="0" topLeftCell="A85">
      <selection activeCell="J31" sqref="J31"/>
    </sheetView>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1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12">
      <c r="I2" s="110"/>
      <c r="L2" s="384"/>
      <c r="M2" s="384"/>
      <c r="N2" s="384"/>
      <c r="O2" s="384"/>
      <c r="P2" s="384"/>
      <c r="Q2" s="384"/>
      <c r="R2" s="384"/>
      <c r="S2" s="384"/>
      <c r="T2" s="384"/>
      <c r="U2" s="384"/>
      <c r="V2" s="384"/>
      <c r="AT2" s="19" t="s">
        <v>114</v>
      </c>
    </row>
    <row r="3" spans="2:46" s="1" customFormat="1" ht="12">
      <c r="B3" s="112"/>
      <c r="C3" s="113"/>
      <c r="D3" s="113"/>
      <c r="E3" s="113"/>
      <c r="F3" s="113"/>
      <c r="G3" s="113"/>
      <c r="H3" s="113"/>
      <c r="I3" s="114"/>
      <c r="J3" s="113"/>
      <c r="K3" s="113"/>
      <c r="L3" s="22"/>
      <c r="AT3" s="19" t="s">
        <v>81</v>
      </c>
    </row>
    <row r="4" spans="2:46" s="1" customFormat="1" ht="18">
      <c r="B4" s="22"/>
      <c r="D4" s="115" t="s">
        <v>146</v>
      </c>
      <c r="I4" s="110"/>
      <c r="L4" s="22"/>
      <c r="M4" s="116" t="s">
        <v>10</v>
      </c>
      <c r="AT4" s="19" t="s">
        <v>4</v>
      </c>
    </row>
    <row r="5" spans="2:12" s="1" customFormat="1" ht="12">
      <c r="B5" s="22"/>
      <c r="I5" s="110"/>
      <c r="L5" s="22"/>
    </row>
    <row r="6" spans="2:12" s="1" customFormat="1" ht="12.75">
      <c r="B6" s="22"/>
      <c r="D6" s="117" t="s">
        <v>16</v>
      </c>
      <c r="I6" s="110"/>
      <c r="L6" s="22"/>
    </row>
    <row r="7" spans="2:12" s="1" customFormat="1" ht="12.75">
      <c r="B7" s="22"/>
      <c r="E7" s="417" t="str">
        <f>'Rekapitulace stavby'!K6</f>
        <v>HULICE - ČERPACÍ STANICE PEVAK</v>
      </c>
      <c r="F7" s="418"/>
      <c r="G7" s="418"/>
      <c r="H7" s="418"/>
      <c r="I7" s="110"/>
      <c r="L7" s="22"/>
    </row>
    <row r="8" spans="2:12" s="1" customFormat="1" ht="12.75">
      <c r="B8" s="22"/>
      <c r="D8" s="117" t="s">
        <v>159</v>
      </c>
      <c r="I8" s="110"/>
      <c r="L8" s="22"/>
    </row>
    <row r="9" spans="1:31" s="2" customFormat="1" ht="12">
      <c r="A9" s="36"/>
      <c r="B9" s="41"/>
      <c r="C9" s="36"/>
      <c r="D9" s="36"/>
      <c r="E9" s="417" t="s">
        <v>2517</v>
      </c>
      <c r="F9" s="419"/>
      <c r="G9" s="419"/>
      <c r="H9" s="419"/>
      <c r="I9" s="118"/>
      <c r="J9" s="36"/>
      <c r="K9" s="36"/>
      <c r="L9" s="119"/>
      <c r="S9" s="36"/>
      <c r="T9" s="36"/>
      <c r="U9" s="36"/>
      <c r="V9" s="36"/>
      <c r="W9" s="36"/>
      <c r="X9" s="36"/>
      <c r="Y9" s="36"/>
      <c r="Z9" s="36"/>
      <c r="AA9" s="36"/>
      <c r="AB9" s="36"/>
      <c r="AC9" s="36"/>
      <c r="AD9" s="36"/>
      <c r="AE9" s="36"/>
    </row>
    <row r="10" spans="1:31" s="2" customFormat="1" ht="12.75">
      <c r="A10" s="36"/>
      <c r="B10" s="41"/>
      <c r="C10" s="36"/>
      <c r="D10" s="117" t="s">
        <v>161</v>
      </c>
      <c r="E10" s="36"/>
      <c r="F10" s="36"/>
      <c r="G10" s="36"/>
      <c r="H10" s="36"/>
      <c r="I10" s="118"/>
      <c r="J10" s="36"/>
      <c r="K10" s="36"/>
      <c r="L10" s="119"/>
      <c r="S10" s="36"/>
      <c r="T10" s="36"/>
      <c r="U10" s="36"/>
      <c r="V10" s="36"/>
      <c r="W10" s="36"/>
      <c r="X10" s="36"/>
      <c r="Y10" s="36"/>
      <c r="Z10" s="36"/>
      <c r="AA10" s="36"/>
      <c r="AB10" s="36"/>
      <c r="AC10" s="36"/>
      <c r="AD10" s="36"/>
      <c r="AE10" s="36"/>
    </row>
    <row r="11" spans="1:31" s="2" customFormat="1" ht="12">
      <c r="A11" s="36"/>
      <c r="B11" s="41"/>
      <c r="C11" s="36"/>
      <c r="D11" s="36"/>
      <c r="E11" s="420" t="s">
        <v>2518</v>
      </c>
      <c r="F11" s="419"/>
      <c r="G11" s="419"/>
      <c r="H11" s="419"/>
      <c r="I11" s="118"/>
      <c r="J11" s="36"/>
      <c r="K11" s="36"/>
      <c r="L11" s="119"/>
      <c r="S11" s="36"/>
      <c r="T11" s="36"/>
      <c r="U11" s="36"/>
      <c r="V11" s="36"/>
      <c r="W11" s="36"/>
      <c r="X11" s="36"/>
      <c r="Y11" s="36"/>
      <c r="Z11" s="36"/>
      <c r="AA11" s="36"/>
      <c r="AB11" s="36"/>
      <c r="AC11" s="36"/>
      <c r="AD11" s="36"/>
      <c r="AE11" s="36"/>
    </row>
    <row r="12" spans="1:31" s="2" customFormat="1" ht="12">
      <c r="A12" s="36"/>
      <c r="B12" s="41"/>
      <c r="C12" s="36"/>
      <c r="D12" s="36"/>
      <c r="E12" s="36"/>
      <c r="F12" s="36"/>
      <c r="G12" s="36"/>
      <c r="H12" s="36"/>
      <c r="I12" s="118"/>
      <c r="J12" s="36"/>
      <c r="K12" s="36"/>
      <c r="L12" s="119"/>
      <c r="S12" s="36"/>
      <c r="T12" s="36"/>
      <c r="U12" s="36"/>
      <c r="V12" s="36"/>
      <c r="W12" s="36"/>
      <c r="X12" s="36"/>
      <c r="Y12" s="36"/>
      <c r="Z12" s="36"/>
      <c r="AA12" s="36"/>
      <c r="AB12" s="36"/>
      <c r="AC12" s="36"/>
      <c r="AD12" s="36"/>
      <c r="AE12" s="36"/>
    </row>
    <row r="13" spans="1:31" s="2" customFormat="1" ht="12.75">
      <c r="A13" s="36"/>
      <c r="B13" s="41"/>
      <c r="C13" s="36"/>
      <c r="D13" s="117" t="s">
        <v>18</v>
      </c>
      <c r="E13" s="36"/>
      <c r="F13" s="105" t="s">
        <v>19</v>
      </c>
      <c r="G13" s="36"/>
      <c r="H13" s="36"/>
      <c r="I13" s="120" t="s">
        <v>20</v>
      </c>
      <c r="J13" s="105" t="s">
        <v>19</v>
      </c>
      <c r="K13" s="36"/>
      <c r="L13" s="119"/>
      <c r="S13" s="36"/>
      <c r="T13" s="36"/>
      <c r="U13" s="36"/>
      <c r="V13" s="36"/>
      <c r="W13" s="36"/>
      <c r="X13" s="36"/>
      <c r="Y13" s="36"/>
      <c r="Z13" s="36"/>
      <c r="AA13" s="36"/>
      <c r="AB13" s="36"/>
      <c r="AC13" s="36"/>
      <c r="AD13" s="36"/>
      <c r="AE13" s="36"/>
    </row>
    <row r="14" spans="1:31" s="2" customFormat="1" ht="12.75">
      <c r="A14" s="36"/>
      <c r="B14" s="41"/>
      <c r="C14" s="36"/>
      <c r="D14" s="117" t="s">
        <v>21</v>
      </c>
      <c r="E14" s="36"/>
      <c r="F14" s="105" t="s">
        <v>22</v>
      </c>
      <c r="G14" s="36"/>
      <c r="H14" s="36"/>
      <c r="I14" s="120" t="s">
        <v>23</v>
      </c>
      <c r="J14" s="121" t="str">
        <f>'Rekapitulace stavby'!AN8</f>
        <v>12. 5. 2020</v>
      </c>
      <c r="K14" s="36"/>
      <c r="L14" s="119"/>
      <c r="S14" s="36"/>
      <c r="T14" s="36"/>
      <c r="U14" s="36"/>
      <c r="V14" s="36"/>
      <c r="W14" s="36"/>
      <c r="X14" s="36"/>
      <c r="Y14" s="36"/>
      <c r="Z14" s="36"/>
      <c r="AA14" s="36"/>
      <c r="AB14" s="36"/>
      <c r="AC14" s="36"/>
      <c r="AD14" s="36"/>
      <c r="AE14" s="36"/>
    </row>
    <row r="15" spans="1:31" s="2" customFormat="1" ht="12">
      <c r="A15" s="36"/>
      <c r="B15" s="41"/>
      <c r="C15" s="36"/>
      <c r="D15" s="36"/>
      <c r="E15" s="36"/>
      <c r="F15" s="36"/>
      <c r="G15" s="36"/>
      <c r="H15" s="36"/>
      <c r="I15" s="118"/>
      <c r="J15" s="36"/>
      <c r="K15" s="36"/>
      <c r="L15" s="119"/>
      <c r="S15" s="36"/>
      <c r="T15" s="36"/>
      <c r="U15" s="36"/>
      <c r="V15" s="36"/>
      <c r="W15" s="36"/>
      <c r="X15" s="36"/>
      <c r="Y15" s="36"/>
      <c r="Z15" s="36"/>
      <c r="AA15" s="36"/>
      <c r="AB15" s="36"/>
      <c r="AC15" s="36"/>
      <c r="AD15" s="36"/>
      <c r="AE15" s="36"/>
    </row>
    <row r="16" spans="1:31" s="2" customFormat="1" ht="12.75">
      <c r="A16" s="36"/>
      <c r="B16" s="41"/>
      <c r="C16" s="36"/>
      <c r="D16" s="117" t="s">
        <v>25</v>
      </c>
      <c r="E16" s="36"/>
      <c r="F16" s="36"/>
      <c r="G16" s="36"/>
      <c r="H16" s="36"/>
      <c r="I16" s="120" t="s">
        <v>26</v>
      </c>
      <c r="J16" s="105" t="s">
        <v>19</v>
      </c>
      <c r="K16" s="36"/>
      <c r="L16" s="119"/>
      <c r="S16" s="36"/>
      <c r="T16" s="36"/>
      <c r="U16" s="36"/>
      <c r="V16" s="36"/>
      <c r="W16" s="36"/>
      <c r="X16" s="36"/>
      <c r="Y16" s="36"/>
      <c r="Z16" s="36"/>
      <c r="AA16" s="36"/>
      <c r="AB16" s="36"/>
      <c r="AC16" s="36"/>
      <c r="AD16" s="36"/>
      <c r="AE16" s="36"/>
    </row>
    <row r="17" spans="1:31" s="2" customFormat="1" ht="12.75">
      <c r="A17" s="36"/>
      <c r="B17" s="41"/>
      <c r="C17" s="36"/>
      <c r="D17" s="36"/>
      <c r="E17" s="105" t="s">
        <v>27</v>
      </c>
      <c r="F17" s="36"/>
      <c r="G17" s="36"/>
      <c r="H17" s="36"/>
      <c r="I17" s="120" t="s">
        <v>28</v>
      </c>
      <c r="J17" s="105" t="s">
        <v>19</v>
      </c>
      <c r="K17" s="36"/>
      <c r="L17" s="119"/>
      <c r="S17" s="36"/>
      <c r="T17" s="36"/>
      <c r="U17" s="36"/>
      <c r="V17" s="36"/>
      <c r="W17" s="36"/>
      <c r="X17" s="36"/>
      <c r="Y17" s="36"/>
      <c r="Z17" s="36"/>
      <c r="AA17" s="36"/>
      <c r="AB17" s="36"/>
      <c r="AC17" s="36"/>
      <c r="AD17" s="36"/>
      <c r="AE17" s="36"/>
    </row>
    <row r="18" spans="1:31" s="2" customFormat="1" ht="12">
      <c r="A18" s="36"/>
      <c r="B18" s="41"/>
      <c r="C18" s="36"/>
      <c r="D18" s="36"/>
      <c r="E18" s="36"/>
      <c r="F18" s="36"/>
      <c r="G18" s="36"/>
      <c r="H18" s="36"/>
      <c r="I18" s="118"/>
      <c r="J18" s="36"/>
      <c r="K18" s="36"/>
      <c r="L18" s="119"/>
      <c r="S18" s="36"/>
      <c r="T18" s="36"/>
      <c r="U18" s="36"/>
      <c r="V18" s="36"/>
      <c r="W18" s="36"/>
      <c r="X18" s="36"/>
      <c r="Y18" s="36"/>
      <c r="Z18" s="36"/>
      <c r="AA18" s="36"/>
      <c r="AB18" s="36"/>
      <c r="AC18" s="36"/>
      <c r="AD18" s="36"/>
      <c r="AE18" s="36"/>
    </row>
    <row r="19" spans="1:31" s="2" customFormat="1" ht="12.75">
      <c r="A19" s="36"/>
      <c r="B19" s="41"/>
      <c r="C19" s="36"/>
      <c r="D19" s="117" t="s">
        <v>29</v>
      </c>
      <c r="E19" s="36"/>
      <c r="F19" s="36"/>
      <c r="G19" s="36"/>
      <c r="H19" s="36"/>
      <c r="I19" s="120" t="s">
        <v>26</v>
      </c>
      <c r="J19" s="32" t="str">
        <f>'Rekapitulace stavby'!AN13</f>
        <v>Vyplň údaj</v>
      </c>
      <c r="K19" s="36"/>
      <c r="L19" s="119"/>
      <c r="S19" s="36"/>
      <c r="T19" s="36"/>
      <c r="U19" s="36"/>
      <c r="V19" s="36"/>
      <c r="W19" s="36"/>
      <c r="X19" s="36"/>
      <c r="Y19" s="36"/>
      <c r="Z19" s="36"/>
      <c r="AA19" s="36"/>
      <c r="AB19" s="36"/>
      <c r="AC19" s="36"/>
      <c r="AD19" s="36"/>
      <c r="AE19" s="36"/>
    </row>
    <row r="20" spans="1:31" s="2" customFormat="1" ht="12.75">
      <c r="A20" s="36"/>
      <c r="B20" s="41"/>
      <c r="C20" s="36"/>
      <c r="D20" s="36"/>
      <c r="E20" s="421" t="str">
        <f>'Rekapitulace stavby'!E14</f>
        <v>Vyplň údaj</v>
      </c>
      <c r="F20" s="422"/>
      <c r="G20" s="422"/>
      <c r="H20" s="422"/>
      <c r="I20" s="120" t="s">
        <v>28</v>
      </c>
      <c r="J20" s="32" t="str">
        <f>'Rekapitulace stavby'!AN14</f>
        <v>Vyplň údaj</v>
      </c>
      <c r="K20" s="36"/>
      <c r="L20" s="119"/>
      <c r="S20" s="36"/>
      <c r="T20" s="36"/>
      <c r="U20" s="36"/>
      <c r="V20" s="36"/>
      <c r="W20" s="36"/>
      <c r="X20" s="36"/>
      <c r="Y20" s="36"/>
      <c r="Z20" s="36"/>
      <c r="AA20" s="36"/>
      <c r="AB20" s="36"/>
      <c r="AC20" s="36"/>
      <c r="AD20" s="36"/>
      <c r="AE20" s="36"/>
    </row>
    <row r="21" spans="1:31" s="2" customFormat="1" ht="12">
      <c r="A21" s="36"/>
      <c r="B21" s="41"/>
      <c r="C21" s="36"/>
      <c r="D21" s="36"/>
      <c r="E21" s="36"/>
      <c r="F21" s="36"/>
      <c r="G21" s="36"/>
      <c r="H21" s="36"/>
      <c r="I21" s="118"/>
      <c r="J21" s="36"/>
      <c r="K21" s="36"/>
      <c r="L21" s="119"/>
      <c r="S21" s="36"/>
      <c r="T21" s="36"/>
      <c r="U21" s="36"/>
      <c r="V21" s="36"/>
      <c r="W21" s="36"/>
      <c r="X21" s="36"/>
      <c r="Y21" s="36"/>
      <c r="Z21" s="36"/>
      <c r="AA21" s="36"/>
      <c r="AB21" s="36"/>
      <c r="AC21" s="36"/>
      <c r="AD21" s="36"/>
      <c r="AE21" s="36"/>
    </row>
    <row r="22" spans="1:31" s="2" customFormat="1" ht="12.75">
      <c r="A22" s="36"/>
      <c r="B22" s="41"/>
      <c r="C22" s="36"/>
      <c r="D22" s="117" t="s">
        <v>31</v>
      </c>
      <c r="E22" s="36"/>
      <c r="F22" s="36"/>
      <c r="G22" s="36"/>
      <c r="H22" s="36"/>
      <c r="I22" s="120" t="s">
        <v>26</v>
      </c>
      <c r="J22" s="105" t="s">
        <v>19</v>
      </c>
      <c r="K22" s="36"/>
      <c r="L22" s="119"/>
      <c r="S22" s="36"/>
      <c r="T22" s="36"/>
      <c r="U22" s="36"/>
      <c r="V22" s="36"/>
      <c r="W22" s="36"/>
      <c r="X22" s="36"/>
      <c r="Y22" s="36"/>
      <c r="Z22" s="36"/>
      <c r="AA22" s="36"/>
      <c r="AB22" s="36"/>
      <c r="AC22" s="36"/>
      <c r="AD22" s="36"/>
      <c r="AE22" s="36"/>
    </row>
    <row r="23" spans="1:31" s="2" customFormat="1" ht="12.75">
      <c r="A23" s="36"/>
      <c r="B23" s="41"/>
      <c r="C23" s="36"/>
      <c r="D23" s="36"/>
      <c r="E23" s="105" t="s">
        <v>32</v>
      </c>
      <c r="F23" s="36"/>
      <c r="G23" s="36"/>
      <c r="H23" s="36"/>
      <c r="I23" s="120" t="s">
        <v>28</v>
      </c>
      <c r="J23" s="105" t="s">
        <v>19</v>
      </c>
      <c r="K23" s="36"/>
      <c r="L23" s="119"/>
      <c r="S23" s="36"/>
      <c r="T23" s="36"/>
      <c r="U23" s="36"/>
      <c r="V23" s="36"/>
      <c r="W23" s="36"/>
      <c r="X23" s="36"/>
      <c r="Y23" s="36"/>
      <c r="Z23" s="36"/>
      <c r="AA23" s="36"/>
      <c r="AB23" s="36"/>
      <c r="AC23" s="36"/>
      <c r="AD23" s="36"/>
      <c r="AE23" s="36"/>
    </row>
    <row r="24" spans="1:31" s="2" customFormat="1" ht="12">
      <c r="A24" s="36"/>
      <c r="B24" s="41"/>
      <c r="C24" s="36"/>
      <c r="D24" s="36"/>
      <c r="E24" s="36"/>
      <c r="F24" s="36"/>
      <c r="G24" s="36"/>
      <c r="H24" s="36"/>
      <c r="I24" s="118"/>
      <c r="J24" s="36"/>
      <c r="K24" s="36"/>
      <c r="L24" s="119"/>
      <c r="S24" s="36"/>
      <c r="T24" s="36"/>
      <c r="U24" s="36"/>
      <c r="V24" s="36"/>
      <c r="W24" s="36"/>
      <c r="X24" s="36"/>
      <c r="Y24" s="36"/>
      <c r="Z24" s="36"/>
      <c r="AA24" s="36"/>
      <c r="AB24" s="36"/>
      <c r="AC24" s="36"/>
      <c r="AD24" s="36"/>
      <c r="AE24" s="36"/>
    </row>
    <row r="25" spans="1:31" s="2" customFormat="1" ht="12.75">
      <c r="A25" s="36"/>
      <c r="B25" s="41"/>
      <c r="C25" s="36"/>
      <c r="D25" s="117" t="s">
        <v>34</v>
      </c>
      <c r="E25" s="36"/>
      <c r="F25" s="36"/>
      <c r="G25" s="36"/>
      <c r="H25" s="36"/>
      <c r="I25" s="120" t="s">
        <v>26</v>
      </c>
      <c r="J25" s="105" t="s">
        <v>19</v>
      </c>
      <c r="K25" s="36"/>
      <c r="L25" s="119"/>
      <c r="S25" s="36"/>
      <c r="T25" s="36"/>
      <c r="U25" s="36"/>
      <c r="V25" s="36"/>
      <c r="W25" s="36"/>
      <c r="X25" s="36"/>
      <c r="Y25" s="36"/>
      <c r="Z25" s="36"/>
      <c r="AA25" s="36"/>
      <c r="AB25" s="36"/>
      <c r="AC25" s="36"/>
      <c r="AD25" s="36"/>
      <c r="AE25" s="36"/>
    </row>
    <row r="26" spans="1:31" s="2" customFormat="1" ht="12.75">
      <c r="A26" s="36"/>
      <c r="B26" s="41"/>
      <c r="C26" s="36"/>
      <c r="D26" s="36"/>
      <c r="E26" s="105" t="s">
        <v>35</v>
      </c>
      <c r="F26" s="36"/>
      <c r="G26" s="36"/>
      <c r="H26" s="36"/>
      <c r="I26" s="120" t="s">
        <v>28</v>
      </c>
      <c r="J26" s="105" t="s">
        <v>19</v>
      </c>
      <c r="K26" s="36"/>
      <c r="L26" s="119"/>
      <c r="S26" s="36"/>
      <c r="T26" s="36"/>
      <c r="U26" s="36"/>
      <c r="V26" s="36"/>
      <c r="W26" s="36"/>
      <c r="X26" s="36"/>
      <c r="Y26" s="36"/>
      <c r="Z26" s="36"/>
      <c r="AA26" s="36"/>
      <c r="AB26" s="36"/>
      <c r="AC26" s="36"/>
      <c r="AD26" s="36"/>
      <c r="AE26" s="36"/>
    </row>
    <row r="27" spans="1:31" s="2" customFormat="1" ht="12">
      <c r="A27" s="36"/>
      <c r="B27" s="41"/>
      <c r="C27" s="36"/>
      <c r="D27" s="36"/>
      <c r="E27" s="36"/>
      <c r="F27" s="36"/>
      <c r="G27" s="36"/>
      <c r="H27" s="36"/>
      <c r="I27" s="118"/>
      <c r="J27" s="36"/>
      <c r="K27" s="36"/>
      <c r="L27" s="119"/>
      <c r="S27" s="36"/>
      <c r="T27" s="36"/>
      <c r="U27" s="36"/>
      <c r="V27" s="36"/>
      <c r="W27" s="36"/>
      <c r="X27" s="36"/>
      <c r="Y27" s="36"/>
      <c r="Z27" s="36"/>
      <c r="AA27" s="36"/>
      <c r="AB27" s="36"/>
      <c r="AC27" s="36"/>
      <c r="AD27" s="36"/>
      <c r="AE27" s="36"/>
    </row>
    <row r="28" spans="1:31" s="2" customFormat="1" ht="12.75">
      <c r="A28" s="36"/>
      <c r="B28" s="41"/>
      <c r="C28" s="36"/>
      <c r="D28" s="117" t="s">
        <v>36</v>
      </c>
      <c r="E28" s="36"/>
      <c r="F28" s="36"/>
      <c r="G28" s="36"/>
      <c r="H28" s="36"/>
      <c r="I28" s="118"/>
      <c r="J28" s="36"/>
      <c r="K28" s="36"/>
      <c r="L28" s="119"/>
      <c r="S28" s="36"/>
      <c r="T28" s="36"/>
      <c r="U28" s="36"/>
      <c r="V28" s="36"/>
      <c r="W28" s="36"/>
      <c r="X28" s="36"/>
      <c r="Y28" s="36"/>
      <c r="Z28" s="36"/>
      <c r="AA28" s="36"/>
      <c r="AB28" s="36"/>
      <c r="AC28" s="36"/>
      <c r="AD28" s="36"/>
      <c r="AE28" s="36"/>
    </row>
    <row r="29" spans="1:31" s="8" customFormat="1" ht="12.75">
      <c r="A29" s="122"/>
      <c r="B29" s="123"/>
      <c r="C29" s="122"/>
      <c r="D29" s="122"/>
      <c r="E29" s="423" t="s">
        <v>19</v>
      </c>
      <c r="F29" s="423"/>
      <c r="G29" s="423"/>
      <c r="H29" s="423"/>
      <c r="I29" s="124"/>
      <c r="J29" s="122"/>
      <c r="K29" s="122"/>
      <c r="L29" s="125"/>
      <c r="S29" s="122"/>
      <c r="T29" s="122"/>
      <c r="U29" s="122"/>
      <c r="V29" s="122"/>
      <c r="W29" s="122"/>
      <c r="X29" s="122"/>
      <c r="Y29" s="122"/>
      <c r="Z29" s="122"/>
      <c r="AA29" s="122"/>
      <c r="AB29" s="122"/>
      <c r="AC29" s="122"/>
      <c r="AD29" s="122"/>
      <c r="AE29" s="122"/>
    </row>
    <row r="30" spans="1:31" s="2" customFormat="1" ht="12">
      <c r="A30" s="36"/>
      <c r="B30" s="41"/>
      <c r="C30" s="36"/>
      <c r="D30" s="36"/>
      <c r="E30" s="36"/>
      <c r="F30" s="36"/>
      <c r="G30" s="36"/>
      <c r="H30" s="36"/>
      <c r="I30" s="118"/>
      <c r="J30" s="36"/>
      <c r="K30" s="36"/>
      <c r="L30" s="119"/>
      <c r="S30" s="36"/>
      <c r="T30" s="36"/>
      <c r="U30" s="36"/>
      <c r="V30" s="36"/>
      <c r="W30" s="36"/>
      <c r="X30" s="36"/>
      <c r="Y30" s="36"/>
      <c r="Z30" s="36"/>
      <c r="AA30" s="36"/>
      <c r="AB30" s="36"/>
      <c r="AC30" s="36"/>
      <c r="AD30" s="36"/>
      <c r="AE30" s="36"/>
    </row>
    <row r="31" spans="1:31" s="2" customFormat="1" ht="12">
      <c r="A31" s="36"/>
      <c r="B31" s="41"/>
      <c r="C31" s="36"/>
      <c r="D31" s="126"/>
      <c r="E31" s="126"/>
      <c r="F31" s="126"/>
      <c r="G31" s="126"/>
      <c r="H31" s="126"/>
      <c r="I31" s="127"/>
      <c r="J31" s="126"/>
      <c r="K31" s="126"/>
      <c r="L31" s="119"/>
      <c r="S31" s="36"/>
      <c r="T31" s="36"/>
      <c r="U31" s="36"/>
      <c r="V31" s="36"/>
      <c r="W31" s="36"/>
      <c r="X31" s="36"/>
      <c r="Y31" s="36"/>
      <c r="Z31" s="36"/>
      <c r="AA31" s="36"/>
      <c r="AB31" s="36"/>
      <c r="AC31" s="36"/>
      <c r="AD31" s="36"/>
      <c r="AE31" s="36"/>
    </row>
    <row r="32" spans="1:31" s="2" customFormat="1" ht="15.75">
      <c r="A32" s="36"/>
      <c r="B32" s="41"/>
      <c r="C32" s="36"/>
      <c r="D32" s="128" t="s">
        <v>38</v>
      </c>
      <c r="E32" s="36"/>
      <c r="F32" s="36"/>
      <c r="G32" s="36"/>
      <c r="H32" s="36"/>
      <c r="I32" s="118"/>
      <c r="J32" s="129">
        <f>ROUND(J89,2)</f>
        <v>0</v>
      </c>
      <c r="K32" s="36"/>
      <c r="L32" s="119"/>
      <c r="S32" s="36"/>
      <c r="T32" s="36"/>
      <c r="U32" s="36"/>
      <c r="V32" s="36"/>
      <c r="W32" s="36"/>
      <c r="X32" s="36"/>
      <c r="Y32" s="36"/>
      <c r="Z32" s="36"/>
      <c r="AA32" s="36"/>
      <c r="AB32" s="36"/>
      <c r="AC32" s="36"/>
      <c r="AD32" s="36"/>
      <c r="AE32" s="36"/>
    </row>
    <row r="33" spans="1:31" s="2" customFormat="1" ht="12">
      <c r="A33" s="36"/>
      <c r="B33" s="41"/>
      <c r="C33" s="36"/>
      <c r="D33" s="126"/>
      <c r="E33" s="126"/>
      <c r="F33" s="126"/>
      <c r="G33" s="126"/>
      <c r="H33" s="126"/>
      <c r="I33" s="127"/>
      <c r="J33" s="126"/>
      <c r="K33" s="126"/>
      <c r="L33" s="119"/>
      <c r="S33" s="36"/>
      <c r="T33" s="36"/>
      <c r="U33" s="36"/>
      <c r="V33" s="36"/>
      <c r="W33" s="36"/>
      <c r="X33" s="36"/>
      <c r="Y33" s="36"/>
      <c r="Z33" s="36"/>
      <c r="AA33" s="36"/>
      <c r="AB33" s="36"/>
      <c r="AC33" s="36"/>
      <c r="AD33" s="36"/>
      <c r="AE33" s="36"/>
    </row>
    <row r="34" spans="1:31" s="2" customFormat="1" ht="12.75">
      <c r="A34" s="36"/>
      <c r="B34" s="41"/>
      <c r="C34" s="36"/>
      <c r="D34" s="36"/>
      <c r="E34" s="36"/>
      <c r="F34" s="130" t="s">
        <v>40</v>
      </c>
      <c r="G34" s="36"/>
      <c r="H34" s="36"/>
      <c r="I34" s="131" t="s">
        <v>39</v>
      </c>
      <c r="J34" s="130" t="s">
        <v>41</v>
      </c>
      <c r="K34" s="36"/>
      <c r="L34" s="119"/>
      <c r="S34" s="36"/>
      <c r="T34" s="36"/>
      <c r="U34" s="36"/>
      <c r="V34" s="36"/>
      <c r="W34" s="36"/>
      <c r="X34" s="36"/>
      <c r="Y34" s="36"/>
      <c r="Z34" s="36"/>
      <c r="AA34" s="36"/>
      <c r="AB34" s="36"/>
      <c r="AC34" s="36"/>
      <c r="AD34" s="36"/>
      <c r="AE34" s="36"/>
    </row>
    <row r="35" spans="1:31" s="2" customFormat="1" ht="12.75">
      <c r="A35" s="36"/>
      <c r="B35" s="41"/>
      <c r="C35" s="36"/>
      <c r="D35" s="132" t="s">
        <v>42</v>
      </c>
      <c r="E35" s="117" t="s">
        <v>43</v>
      </c>
      <c r="F35" s="133">
        <f>ROUND((SUM(BE89:BE98)),2)</f>
        <v>0</v>
      </c>
      <c r="G35" s="36"/>
      <c r="H35" s="36"/>
      <c r="I35" s="134">
        <v>0.21</v>
      </c>
      <c r="J35" s="133">
        <f>ROUND(((SUM(BE89:BE98))*I35),2)</f>
        <v>0</v>
      </c>
      <c r="K35" s="36"/>
      <c r="L35" s="119"/>
      <c r="S35" s="36"/>
      <c r="T35" s="36"/>
      <c r="U35" s="36"/>
      <c r="V35" s="36"/>
      <c r="W35" s="36"/>
      <c r="X35" s="36"/>
      <c r="Y35" s="36"/>
      <c r="Z35" s="36"/>
      <c r="AA35" s="36"/>
      <c r="AB35" s="36"/>
      <c r="AC35" s="36"/>
      <c r="AD35" s="36"/>
      <c r="AE35" s="36"/>
    </row>
    <row r="36" spans="1:31" s="2" customFormat="1" ht="12.75">
      <c r="A36" s="36"/>
      <c r="B36" s="41"/>
      <c r="C36" s="36"/>
      <c r="D36" s="36"/>
      <c r="E36" s="117" t="s">
        <v>44</v>
      </c>
      <c r="F36" s="133">
        <f>ROUND((SUM(BF89:BF98)),2)</f>
        <v>0</v>
      </c>
      <c r="G36" s="36"/>
      <c r="H36" s="36"/>
      <c r="I36" s="134">
        <v>0.15</v>
      </c>
      <c r="J36" s="133">
        <f>ROUND(((SUM(BF89:BF98))*I36),2)</f>
        <v>0</v>
      </c>
      <c r="K36" s="36"/>
      <c r="L36" s="119"/>
      <c r="S36" s="36"/>
      <c r="T36" s="36"/>
      <c r="U36" s="36"/>
      <c r="V36" s="36"/>
      <c r="W36" s="36"/>
      <c r="X36" s="36"/>
      <c r="Y36" s="36"/>
      <c r="Z36" s="36"/>
      <c r="AA36" s="36"/>
      <c r="AB36" s="36"/>
      <c r="AC36" s="36"/>
      <c r="AD36" s="36"/>
      <c r="AE36" s="36"/>
    </row>
    <row r="37" spans="1:31" s="2" customFormat="1" ht="12.75">
      <c r="A37" s="36"/>
      <c r="B37" s="41"/>
      <c r="C37" s="36"/>
      <c r="D37" s="36"/>
      <c r="E37" s="117" t="s">
        <v>45</v>
      </c>
      <c r="F37" s="133">
        <f>ROUND((SUM(BG89:BG98)),2)</f>
        <v>0</v>
      </c>
      <c r="G37" s="36"/>
      <c r="H37" s="36"/>
      <c r="I37" s="134">
        <v>0.21</v>
      </c>
      <c r="J37" s="133">
        <f>0</f>
        <v>0</v>
      </c>
      <c r="K37" s="36"/>
      <c r="L37" s="119"/>
      <c r="S37" s="36"/>
      <c r="T37" s="36"/>
      <c r="U37" s="36"/>
      <c r="V37" s="36"/>
      <c r="W37" s="36"/>
      <c r="X37" s="36"/>
      <c r="Y37" s="36"/>
      <c r="Z37" s="36"/>
      <c r="AA37" s="36"/>
      <c r="AB37" s="36"/>
      <c r="AC37" s="36"/>
      <c r="AD37" s="36"/>
      <c r="AE37" s="36"/>
    </row>
    <row r="38" spans="1:31" s="2" customFormat="1" ht="12.75">
      <c r="A38" s="36"/>
      <c r="B38" s="41"/>
      <c r="C38" s="36"/>
      <c r="D38" s="36"/>
      <c r="E38" s="117" t="s">
        <v>46</v>
      </c>
      <c r="F38" s="133">
        <f>ROUND((SUM(BH89:BH98)),2)</f>
        <v>0</v>
      </c>
      <c r="G38" s="36"/>
      <c r="H38" s="36"/>
      <c r="I38" s="134">
        <v>0.15</v>
      </c>
      <c r="J38" s="133">
        <f>0</f>
        <v>0</v>
      </c>
      <c r="K38" s="36"/>
      <c r="L38" s="119"/>
      <c r="S38" s="36"/>
      <c r="T38" s="36"/>
      <c r="U38" s="36"/>
      <c r="V38" s="36"/>
      <c r="W38" s="36"/>
      <c r="X38" s="36"/>
      <c r="Y38" s="36"/>
      <c r="Z38" s="36"/>
      <c r="AA38" s="36"/>
      <c r="AB38" s="36"/>
      <c r="AC38" s="36"/>
      <c r="AD38" s="36"/>
      <c r="AE38" s="36"/>
    </row>
    <row r="39" spans="1:31" s="2" customFormat="1" ht="12.75">
      <c r="A39" s="36"/>
      <c r="B39" s="41"/>
      <c r="C39" s="36"/>
      <c r="D39" s="36"/>
      <c r="E39" s="117" t="s">
        <v>47</v>
      </c>
      <c r="F39" s="133">
        <f>ROUND((SUM(BI89:BI98)),2)</f>
        <v>0</v>
      </c>
      <c r="G39" s="36"/>
      <c r="H39" s="36"/>
      <c r="I39" s="134">
        <v>0</v>
      </c>
      <c r="J39" s="133">
        <f>0</f>
        <v>0</v>
      </c>
      <c r="K39" s="36"/>
      <c r="L39" s="119"/>
      <c r="S39" s="36"/>
      <c r="T39" s="36"/>
      <c r="U39" s="36"/>
      <c r="V39" s="36"/>
      <c r="W39" s="36"/>
      <c r="X39" s="36"/>
      <c r="Y39" s="36"/>
      <c r="Z39" s="36"/>
      <c r="AA39" s="36"/>
      <c r="AB39" s="36"/>
      <c r="AC39" s="36"/>
      <c r="AD39" s="36"/>
      <c r="AE39" s="36"/>
    </row>
    <row r="40" spans="1:31" s="2" customFormat="1" ht="12">
      <c r="A40" s="36"/>
      <c r="B40" s="41"/>
      <c r="C40" s="36"/>
      <c r="D40" s="36"/>
      <c r="E40" s="36"/>
      <c r="F40" s="36"/>
      <c r="G40" s="36"/>
      <c r="H40" s="36"/>
      <c r="I40" s="118"/>
      <c r="J40" s="36"/>
      <c r="K40" s="36"/>
      <c r="L40" s="119"/>
      <c r="S40" s="36"/>
      <c r="T40" s="36"/>
      <c r="U40" s="36"/>
      <c r="V40" s="36"/>
      <c r="W40" s="36"/>
      <c r="X40" s="36"/>
      <c r="Y40" s="36"/>
      <c r="Z40" s="36"/>
      <c r="AA40" s="36"/>
      <c r="AB40" s="36"/>
      <c r="AC40" s="36"/>
      <c r="AD40" s="36"/>
      <c r="AE40" s="36"/>
    </row>
    <row r="41" spans="1:31" s="2" customFormat="1" ht="15.75">
      <c r="A41" s="36"/>
      <c r="B41" s="41"/>
      <c r="C41" s="135"/>
      <c r="D41" s="136" t="s">
        <v>48</v>
      </c>
      <c r="E41" s="137"/>
      <c r="F41" s="137"/>
      <c r="G41" s="138" t="s">
        <v>49</v>
      </c>
      <c r="H41" s="139" t="s">
        <v>50</v>
      </c>
      <c r="I41" s="140"/>
      <c r="J41" s="141">
        <f>SUM(J32:J39)</f>
        <v>0</v>
      </c>
      <c r="K41" s="142"/>
      <c r="L41" s="119"/>
      <c r="S41" s="36"/>
      <c r="T41" s="36"/>
      <c r="U41" s="36"/>
      <c r="V41" s="36"/>
      <c r="W41" s="36"/>
      <c r="X41" s="36"/>
      <c r="Y41" s="36"/>
      <c r="Z41" s="36"/>
      <c r="AA41" s="36"/>
      <c r="AB41" s="36"/>
      <c r="AC41" s="36"/>
      <c r="AD41" s="36"/>
      <c r="AE41" s="36"/>
    </row>
    <row r="42" spans="1:31" s="2" customFormat="1" ht="12">
      <c r="A42" s="36"/>
      <c r="B42" s="143"/>
      <c r="C42" s="144"/>
      <c r="D42" s="144"/>
      <c r="E42" s="144"/>
      <c r="F42" s="144"/>
      <c r="G42" s="144"/>
      <c r="H42" s="144"/>
      <c r="I42" s="145"/>
      <c r="J42" s="144"/>
      <c r="K42" s="144"/>
      <c r="L42" s="119"/>
      <c r="S42" s="36"/>
      <c r="T42" s="36"/>
      <c r="U42" s="36"/>
      <c r="V42" s="36"/>
      <c r="W42" s="36"/>
      <c r="X42" s="36"/>
      <c r="Y42" s="36"/>
      <c r="Z42" s="36"/>
      <c r="AA42" s="36"/>
      <c r="AB42" s="36"/>
      <c r="AC42" s="36"/>
      <c r="AD42" s="36"/>
      <c r="AE42" s="36"/>
    </row>
    <row r="46" spans="1:31" s="2" customFormat="1" ht="12">
      <c r="A46" s="36"/>
      <c r="B46" s="146"/>
      <c r="C46" s="147"/>
      <c r="D46" s="147"/>
      <c r="E46" s="147"/>
      <c r="F46" s="147"/>
      <c r="G46" s="147"/>
      <c r="H46" s="147"/>
      <c r="I46" s="148"/>
      <c r="J46" s="147"/>
      <c r="K46" s="147"/>
      <c r="L46" s="119"/>
      <c r="S46" s="36"/>
      <c r="T46" s="36"/>
      <c r="U46" s="36"/>
      <c r="V46" s="36"/>
      <c r="W46" s="36"/>
      <c r="X46" s="36"/>
      <c r="Y46" s="36"/>
      <c r="Z46" s="36"/>
      <c r="AA46" s="36"/>
      <c r="AB46" s="36"/>
      <c r="AC46" s="36"/>
      <c r="AD46" s="36"/>
      <c r="AE46" s="36"/>
    </row>
    <row r="47" spans="1:31" s="2" customFormat="1" ht="18">
      <c r="A47" s="36"/>
      <c r="B47" s="37"/>
      <c r="C47" s="25" t="s">
        <v>163</v>
      </c>
      <c r="D47" s="38"/>
      <c r="E47" s="38"/>
      <c r="F47" s="38"/>
      <c r="G47" s="38"/>
      <c r="H47" s="38"/>
      <c r="I47" s="118"/>
      <c r="J47" s="38"/>
      <c r="K47" s="38"/>
      <c r="L47" s="119"/>
      <c r="S47" s="36"/>
      <c r="T47" s="36"/>
      <c r="U47" s="36"/>
      <c r="V47" s="36"/>
      <c r="W47" s="36"/>
      <c r="X47" s="36"/>
      <c r="Y47" s="36"/>
      <c r="Z47" s="36"/>
      <c r="AA47" s="36"/>
      <c r="AB47" s="36"/>
      <c r="AC47" s="36"/>
      <c r="AD47" s="36"/>
      <c r="AE47" s="36"/>
    </row>
    <row r="48" spans="1:31" s="2" customFormat="1" ht="12">
      <c r="A48" s="36"/>
      <c r="B48" s="37"/>
      <c r="C48" s="38"/>
      <c r="D48" s="38"/>
      <c r="E48" s="38"/>
      <c r="F48" s="38"/>
      <c r="G48" s="38"/>
      <c r="H48" s="38"/>
      <c r="I48" s="118"/>
      <c r="J48" s="38"/>
      <c r="K48" s="38"/>
      <c r="L48" s="119"/>
      <c r="S48" s="36"/>
      <c r="T48" s="36"/>
      <c r="U48" s="36"/>
      <c r="V48" s="36"/>
      <c r="W48" s="36"/>
      <c r="X48" s="36"/>
      <c r="Y48" s="36"/>
      <c r="Z48" s="36"/>
      <c r="AA48" s="36"/>
      <c r="AB48" s="36"/>
      <c r="AC48" s="36"/>
      <c r="AD48" s="36"/>
      <c r="AE48" s="36"/>
    </row>
    <row r="49" spans="1:31" s="2" customFormat="1" ht="12.75">
      <c r="A49" s="36"/>
      <c r="B49" s="37"/>
      <c r="C49" s="31" t="s">
        <v>16</v>
      </c>
      <c r="D49" s="38"/>
      <c r="E49" s="38"/>
      <c r="F49" s="38"/>
      <c r="G49" s="38"/>
      <c r="H49" s="38"/>
      <c r="I49" s="118"/>
      <c r="J49" s="38"/>
      <c r="K49" s="38"/>
      <c r="L49" s="119"/>
      <c r="S49" s="36"/>
      <c r="T49" s="36"/>
      <c r="U49" s="36"/>
      <c r="V49" s="36"/>
      <c r="W49" s="36"/>
      <c r="X49" s="36"/>
      <c r="Y49" s="36"/>
      <c r="Z49" s="36"/>
      <c r="AA49" s="36"/>
      <c r="AB49" s="36"/>
      <c r="AC49" s="36"/>
      <c r="AD49" s="36"/>
      <c r="AE49" s="36"/>
    </row>
    <row r="50" spans="1:31" s="2" customFormat="1" ht="12.75">
      <c r="A50" s="36"/>
      <c r="B50" s="37"/>
      <c r="C50" s="38"/>
      <c r="D50" s="38"/>
      <c r="E50" s="415" t="str">
        <f>E7</f>
        <v>HULICE - ČERPACÍ STANICE PEVAK</v>
      </c>
      <c r="F50" s="416"/>
      <c r="G50" s="416"/>
      <c r="H50" s="416"/>
      <c r="I50" s="118"/>
      <c r="J50" s="38"/>
      <c r="K50" s="38"/>
      <c r="L50" s="119"/>
      <c r="S50" s="36"/>
      <c r="T50" s="36"/>
      <c r="U50" s="36"/>
      <c r="V50" s="36"/>
      <c r="W50" s="36"/>
      <c r="X50" s="36"/>
      <c r="Y50" s="36"/>
      <c r="Z50" s="36"/>
      <c r="AA50" s="36"/>
      <c r="AB50" s="36"/>
      <c r="AC50" s="36"/>
      <c r="AD50" s="36"/>
      <c r="AE50" s="36"/>
    </row>
    <row r="51" spans="2:12" s="1" customFormat="1" ht="12.75">
      <c r="B51" s="23"/>
      <c r="C51" s="31" t="s">
        <v>159</v>
      </c>
      <c r="D51" s="24"/>
      <c r="E51" s="24"/>
      <c r="F51" s="24"/>
      <c r="G51" s="24"/>
      <c r="H51" s="24"/>
      <c r="I51" s="110"/>
      <c r="J51" s="24"/>
      <c r="K51" s="24"/>
      <c r="L51" s="22"/>
    </row>
    <row r="52" spans="1:31" s="2" customFormat="1" ht="12">
      <c r="A52" s="36"/>
      <c r="B52" s="37"/>
      <c r="C52" s="38"/>
      <c r="D52" s="38"/>
      <c r="E52" s="415" t="s">
        <v>2517</v>
      </c>
      <c r="F52" s="414"/>
      <c r="G52" s="414"/>
      <c r="H52" s="414"/>
      <c r="I52" s="118"/>
      <c r="J52" s="38"/>
      <c r="K52" s="38"/>
      <c r="L52" s="119"/>
      <c r="S52" s="36"/>
      <c r="T52" s="36"/>
      <c r="U52" s="36"/>
      <c r="V52" s="36"/>
      <c r="W52" s="36"/>
      <c r="X52" s="36"/>
      <c r="Y52" s="36"/>
      <c r="Z52" s="36"/>
      <c r="AA52" s="36"/>
      <c r="AB52" s="36"/>
      <c r="AC52" s="36"/>
      <c r="AD52" s="36"/>
      <c r="AE52" s="36"/>
    </row>
    <row r="53" spans="1:31" s="2" customFormat="1" ht="12.75">
      <c r="A53" s="36"/>
      <c r="B53" s="37"/>
      <c r="C53" s="31" t="s">
        <v>161</v>
      </c>
      <c r="D53" s="38"/>
      <c r="E53" s="38"/>
      <c r="F53" s="38"/>
      <c r="G53" s="38"/>
      <c r="H53" s="38"/>
      <c r="I53" s="118"/>
      <c r="J53" s="38"/>
      <c r="K53" s="38"/>
      <c r="L53" s="119"/>
      <c r="S53" s="36"/>
      <c r="T53" s="36"/>
      <c r="U53" s="36"/>
      <c r="V53" s="36"/>
      <c r="W53" s="36"/>
      <c r="X53" s="36"/>
      <c r="Y53" s="36"/>
      <c r="Z53" s="36"/>
      <c r="AA53" s="36"/>
      <c r="AB53" s="36"/>
      <c r="AC53" s="36"/>
      <c r="AD53" s="36"/>
      <c r="AE53" s="36"/>
    </row>
    <row r="54" spans="1:31" s="2" customFormat="1" ht="12">
      <c r="A54" s="36"/>
      <c r="B54" s="37"/>
      <c r="C54" s="38"/>
      <c r="D54" s="38"/>
      <c r="E54" s="402" t="str">
        <f>E11</f>
        <v>01 - PS_02.1 - Strojnětechnologická část šachty VD č.1</v>
      </c>
      <c r="F54" s="414"/>
      <c r="G54" s="414"/>
      <c r="H54" s="414"/>
      <c r="I54" s="118"/>
      <c r="J54" s="38"/>
      <c r="K54" s="38"/>
      <c r="L54" s="119"/>
      <c r="S54" s="36"/>
      <c r="T54" s="36"/>
      <c r="U54" s="36"/>
      <c r="V54" s="36"/>
      <c r="W54" s="36"/>
      <c r="X54" s="36"/>
      <c r="Y54" s="36"/>
      <c r="Z54" s="36"/>
      <c r="AA54" s="36"/>
      <c r="AB54" s="36"/>
      <c r="AC54" s="36"/>
      <c r="AD54" s="36"/>
      <c r="AE54" s="36"/>
    </row>
    <row r="55" spans="1:31" s="2" customFormat="1" ht="12">
      <c r="A55" s="36"/>
      <c r="B55" s="37"/>
      <c r="C55" s="38"/>
      <c r="D55" s="38"/>
      <c r="E55" s="38"/>
      <c r="F55" s="38"/>
      <c r="G55" s="38"/>
      <c r="H55" s="38"/>
      <c r="I55" s="118"/>
      <c r="J55" s="38"/>
      <c r="K55" s="38"/>
      <c r="L55" s="119"/>
      <c r="S55" s="36"/>
      <c r="T55" s="36"/>
      <c r="U55" s="36"/>
      <c r="V55" s="36"/>
      <c r="W55" s="36"/>
      <c r="X55" s="36"/>
      <c r="Y55" s="36"/>
      <c r="Z55" s="36"/>
      <c r="AA55" s="36"/>
      <c r="AB55" s="36"/>
      <c r="AC55" s="36"/>
      <c r="AD55" s="36"/>
      <c r="AE55" s="36"/>
    </row>
    <row r="56" spans="1:31" s="2" customFormat="1" ht="12.75">
      <c r="A56" s="36"/>
      <c r="B56" s="37"/>
      <c r="C56" s="31" t="s">
        <v>21</v>
      </c>
      <c r="D56" s="38"/>
      <c r="E56" s="38"/>
      <c r="F56" s="29" t="str">
        <f>F14</f>
        <v>Hulice</v>
      </c>
      <c r="G56" s="38"/>
      <c r="H56" s="38"/>
      <c r="I56" s="120" t="s">
        <v>23</v>
      </c>
      <c r="J56" s="61" t="str">
        <f>IF(J14="","",J14)</f>
        <v>12. 5. 2020</v>
      </c>
      <c r="K56" s="38"/>
      <c r="L56" s="119"/>
      <c r="S56" s="36"/>
      <c r="T56" s="36"/>
      <c r="U56" s="36"/>
      <c r="V56" s="36"/>
      <c r="W56" s="36"/>
      <c r="X56" s="36"/>
      <c r="Y56" s="36"/>
      <c r="Z56" s="36"/>
      <c r="AA56" s="36"/>
      <c r="AB56" s="36"/>
      <c r="AC56" s="36"/>
      <c r="AD56" s="36"/>
      <c r="AE56" s="36"/>
    </row>
    <row r="57" spans="1:31" s="2" customFormat="1" ht="12">
      <c r="A57" s="36"/>
      <c r="B57" s="37"/>
      <c r="C57" s="38"/>
      <c r="D57" s="38"/>
      <c r="E57" s="38"/>
      <c r="F57" s="38"/>
      <c r="G57" s="38"/>
      <c r="H57" s="38"/>
      <c r="I57" s="118"/>
      <c r="J57" s="38"/>
      <c r="K57" s="38"/>
      <c r="L57" s="119"/>
      <c r="S57" s="36"/>
      <c r="T57" s="36"/>
      <c r="U57" s="36"/>
      <c r="V57" s="36"/>
      <c r="W57" s="36"/>
      <c r="X57" s="36"/>
      <c r="Y57" s="36"/>
      <c r="Z57" s="36"/>
      <c r="AA57" s="36"/>
      <c r="AB57" s="36"/>
      <c r="AC57" s="36"/>
      <c r="AD57" s="36"/>
      <c r="AE57" s="36"/>
    </row>
    <row r="58" spans="1:31" s="2" customFormat="1" ht="38.25">
      <c r="A58" s="36"/>
      <c r="B58" s="37"/>
      <c r="C58" s="31" t="s">
        <v>25</v>
      </c>
      <c r="D58" s="38"/>
      <c r="E58" s="38"/>
      <c r="F58" s="29" t="str">
        <f>E17</f>
        <v>PEVAK Pelhřimov</v>
      </c>
      <c r="G58" s="38"/>
      <c r="H58" s="38"/>
      <c r="I58" s="120" t="s">
        <v>31</v>
      </c>
      <c r="J58" s="34" t="str">
        <f>E23</f>
        <v>Vodohospodářské inženýrské služby a.s.</v>
      </c>
      <c r="K58" s="38"/>
      <c r="L58" s="119"/>
      <c r="S58" s="36"/>
      <c r="T58" s="36"/>
      <c r="U58" s="36"/>
      <c r="V58" s="36"/>
      <c r="W58" s="36"/>
      <c r="X58" s="36"/>
      <c r="Y58" s="36"/>
      <c r="Z58" s="36"/>
      <c r="AA58" s="36"/>
      <c r="AB58" s="36"/>
      <c r="AC58" s="36"/>
      <c r="AD58" s="36"/>
      <c r="AE58" s="36"/>
    </row>
    <row r="59" spans="1:31" s="2" customFormat="1" ht="12.75">
      <c r="A59" s="36"/>
      <c r="B59" s="37"/>
      <c r="C59" s="31" t="s">
        <v>29</v>
      </c>
      <c r="D59" s="38"/>
      <c r="E59" s="38"/>
      <c r="F59" s="29" t="str">
        <f>IF(E20="","",E20)</f>
        <v>Vyplň údaj</v>
      </c>
      <c r="G59" s="38"/>
      <c r="H59" s="38"/>
      <c r="I59" s="120" t="s">
        <v>34</v>
      </c>
      <c r="J59" s="34" t="str">
        <f>E26</f>
        <v>Ing.Josef Němeček</v>
      </c>
      <c r="K59" s="38"/>
      <c r="L59" s="119"/>
      <c r="S59" s="36"/>
      <c r="T59" s="36"/>
      <c r="U59" s="36"/>
      <c r="V59" s="36"/>
      <c r="W59" s="36"/>
      <c r="X59" s="36"/>
      <c r="Y59" s="36"/>
      <c r="Z59" s="36"/>
      <c r="AA59" s="36"/>
      <c r="AB59" s="36"/>
      <c r="AC59" s="36"/>
      <c r="AD59" s="36"/>
      <c r="AE59" s="36"/>
    </row>
    <row r="60" spans="1:31" s="2" customFormat="1" ht="12">
      <c r="A60" s="36"/>
      <c r="B60" s="37"/>
      <c r="C60" s="38"/>
      <c r="D60" s="38"/>
      <c r="E60" s="38"/>
      <c r="F60" s="38"/>
      <c r="G60" s="38"/>
      <c r="H60" s="38"/>
      <c r="I60" s="118"/>
      <c r="J60" s="38"/>
      <c r="K60" s="38"/>
      <c r="L60" s="119"/>
      <c r="S60" s="36"/>
      <c r="T60" s="36"/>
      <c r="U60" s="36"/>
      <c r="V60" s="36"/>
      <c r="W60" s="36"/>
      <c r="X60" s="36"/>
      <c r="Y60" s="36"/>
      <c r="Z60" s="36"/>
      <c r="AA60" s="36"/>
      <c r="AB60" s="36"/>
      <c r="AC60" s="36"/>
      <c r="AD60" s="36"/>
      <c r="AE60" s="36"/>
    </row>
    <row r="61" spans="1:31" s="2" customFormat="1" ht="12">
      <c r="A61" s="36"/>
      <c r="B61" s="37"/>
      <c r="C61" s="149" t="s">
        <v>164</v>
      </c>
      <c r="D61" s="150"/>
      <c r="E61" s="150"/>
      <c r="F61" s="150"/>
      <c r="G61" s="150"/>
      <c r="H61" s="150"/>
      <c r="I61" s="151"/>
      <c r="J61" s="152" t="s">
        <v>165</v>
      </c>
      <c r="K61" s="150"/>
      <c r="L61" s="119"/>
      <c r="S61" s="36"/>
      <c r="T61" s="36"/>
      <c r="U61" s="36"/>
      <c r="V61" s="36"/>
      <c r="W61" s="36"/>
      <c r="X61" s="36"/>
      <c r="Y61" s="36"/>
      <c r="Z61" s="36"/>
      <c r="AA61" s="36"/>
      <c r="AB61" s="36"/>
      <c r="AC61" s="36"/>
      <c r="AD61" s="36"/>
      <c r="AE61" s="36"/>
    </row>
    <row r="62" spans="1:31" s="2" customFormat="1" ht="12">
      <c r="A62" s="36"/>
      <c r="B62" s="37"/>
      <c r="C62" s="38"/>
      <c r="D62" s="38"/>
      <c r="E62" s="38"/>
      <c r="F62" s="38"/>
      <c r="G62" s="38"/>
      <c r="H62" s="38"/>
      <c r="I62" s="118"/>
      <c r="J62" s="38"/>
      <c r="K62" s="38"/>
      <c r="L62" s="119"/>
      <c r="S62" s="36"/>
      <c r="T62" s="36"/>
      <c r="U62" s="36"/>
      <c r="V62" s="36"/>
      <c r="W62" s="36"/>
      <c r="X62" s="36"/>
      <c r="Y62" s="36"/>
      <c r="Z62" s="36"/>
      <c r="AA62" s="36"/>
      <c r="AB62" s="36"/>
      <c r="AC62" s="36"/>
      <c r="AD62" s="36"/>
      <c r="AE62" s="36"/>
    </row>
    <row r="63" spans="1:47" s="2" customFormat="1" ht="15.75">
      <c r="A63" s="36"/>
      <c r="B63" s="37"/>
      <c r="C63" s="153" t="s">
        <v>70</v>
      </c>
      <c r="D63" s="38"/>
      <c r="E63" s="38"/>
      <c r="F63" s="38"/>
      <c r="G63" s="38"/>
      <c r="H63" s="38"/>
      <c r="I63" s="118"/>
      <c r="J63" s="79">
        <f>J89</f>
        <v>0</v>
      </c>
      <c r="K63" s="38"/>
      <c r="L63" s="119"/>
      <c r="S63" s="36"/>
      <c r="T63" s="36"/>
      <c r="U63" s="36"/>
      <c r="V63" s="36"/>
      <c r="W63" s="36"/>
      <c r="X63" s="36"/>
      <c r="Y63" s="36"/>
      <c r="Z63" s="36"/>
      <c r="AA63" s="36"/>
      <c r="AB63" s="36"/>
      <c r="AC63" s="36"/>
      <c r="AD63" s="36"/>
      <c r="AE63" s="36"/>
      <c r="AU63" s="19" t="s">
        <v>166</v>
      </c>
    </row>
    <row r="64" spans="2:12" s="9" customFormat="1" ht="15">
      <c r="B64" s="154"/>
      <c r="C64" s="155"/>
      <c r="D64" s="156" t="s">
        <v>2519</v>
      </c>
      <c r="E64" s="157"/>
      <c r="F64" s="157"/>
      <c r="G64" s="157"/>
      <c r="H64" s="157"/>
      <c r="I64" s="158"/>
      <c r="J64" s="159">
        <f>J90</f>
        <v>0</v>
      </c>
      <c r="K64" s="155"/>
      <c r="L64" s="160"/>
    </row>
    <row r="65" spans="2:12" s="9" customFormat="1" ht="15">
      <c r="B65" s="154"/>
      <c r="C65" s="155"/>
      <c r="D65" s="156" t="s">
        <v>1976</v>
      </c>
      <c r="E65" s="157"/>
      <c r="F65" s="157"/>
      <c r="G65" s="157"/>
      <c r="H65" s="157"/>
      <c r="I65" s="158"/>
      <c r="J65" s="159">
        <f>J92</f>
        <v>0</v>
      </c>
      <c r="K65" s="155"/>
      <c r="L65" s="160"/>
    </row>
    <row r="66" spans="2:12" s="10" customFormat="1" ht="12.75">
      <c r="B66" s="161"/>
      <c r="C66" s="99"/>
      <c r="D66" s="162" t="s">
        <v>2274</v>
      </c>
      <c r="E66" s="163"/>
      <c r="F66" s="163"/>
      <c r="G66" s="163"/>
      <c r="H66" s="163"/>
      <c r="I66" s="164"/>
      <c r="J66" s="165">
        <f>J93</f>
        <v>0</v>
      </c>
      <c r="K66" s="99"/>
      <c r="L66" s="166"/>
    </row>
    <row r="67" spans="2:12" s="9" customFormat="1" ht="15">
      <c r="B67" s="154"/>
      <c r="C67" s="155"/>
      <c r="D67" s="156" t="s">
        <v>2275</v>
      </c>
      <c r="E67" s="157"/>
      <c r="F67" s="157"/>
      <c r="G67" s="157"/>
      <c r="H67" s="157"/>
      <c r="I67" s="158"/>
      <c r="J67" s="159">
        <f>J97</f>
        <v>0</v>
      </c>
      <c r="K67" s="155"/>
      <c r="L67" s="160"/>
    </row>
    <row r="68" spans="1:31" s="2" customFormat="1" ht="12">
      <c r="A68" s="36"/>
      <c r="B68" s="37"/>
      <c r="C68" s="38"/>
      <c r="D68" s="38"/>
      <c r="E68" s="38"/>
      <c r="F68" s="38"/>
      <c r="G68" s="38"/>
      <c r="H68" s="38"/>
      <c r="I68" s="118"/>
      <c r="J68" s="38"/>
      <c r="K68" s="38"/>
      <c r="L68" s="119"/>
      <c r="S68" s="36"/>
      <c r="T68" s="36"/>
      <c r="U68" s="36"/>
      <c r="V68" s="36"/>
      <c r="W68" s="36"/>
      <c r="X68" s="36"/>
      <c r="Y68" s="36"/>
      <c r="Z68" s="36"/>
      <c r="AA68" s="36"/>
      <c r="AB68" s="36"/>
      <c r="AC68" s="36"/>
      <c r="AD68" s="36"/>
      <c r="AE68" s="36"/>
    </row>
    <row r="69" spans="1:31" s="2" customFormat="1" ht="12">
      <c r="A69" s="36"/>
      <c r="B69" s="49"/>
      <c r="C69" s="50"/>
      <c r="D69" s="50"/>
      <c r="E69" s="50"/>
      <c r="F69" s="50"/>
      <c r="G69" s="50"/>
      <c r="H69" s="50"/>
      <c r="I69" s="145"/>
      <c r="J69" s="50"/>
      <c r="K69" s="50"/>
      <c r="L69" s="119"/>
      <c r="S69" s="36"/>
      <c r="T69" s="36"/>
      <c r="U69" s="36"/>
      <c r="V69" s="36"/>
      <c r="W69" s="36"/>
      <c r="X69" s="36"/>
      <c r="Y69" s="36"/>
      <c r="Z69" s="36"/>
      <c r="AA69" s="36"/>
      <c r="AB69" s="36"/>
      <c r="AC69" s="36"/>
      <c r="AD69" s="36"/>
      <c r="AE69" s="36"/>
    </row>
    <row r="73" spans="1:31" s="2" customFormat="1" ht="12">
      <c r="A73" s="36"/>
      <c r="B73" s="51"/>
      <c r="C73" s="52"/>
      <c r="D73" s="52"/>
      <c r="E73" s="52"/>
      <c r="F73" s="52"/>
      <c r="G73" s="52"/>
      <c r="H73" s="52"/>
      <c r="I73" s="148"/>
      <c r="J73" s="52"/>
      <c r="K73" s="52"/>
      <c r="L73" s="119"/>
      <c r="S73" s="36"/>
      <c r="T73" s="36"/>
      <c r="U73" s="36"/>
      <c r="V73" s="36"/>
      <c r="W73" s="36"/>
      <c r="X73" s="36"/>
      <c r="Y73" s="36"/>
      <c r="Z73" s="36"/>
      <c r="AA73" s="36"/>
      <c r="AB73" s="36"/>
      <c r="AC73" s="36"/>
      <c r="AD73" s="36"/>
      <c r="AE73" s="36"/>
    </row>
    <row r="74" spans="1:31" s="2" customFormat="1" ht="18">
      <c r="A74" s="36"/>
      <c r="B74" s="37"/>
      <c r="C74" s="25" t="s">
        <v>192</v>
      </c>
      <c r="D74" s="38"/>
      <c r="E74" s="38"/>
      <c r="F74" s="38"/>
      <c r="G74" s="38"/>
      <c r="H74" s="38"/>
      <c r="I74" s="118"/>
      <c r="J74" s="38"/>
      <c r="K74" s="38"/>
      <c r="L74" s="119"/>
      <c r="S74" s="36"/>
      <c r="T74" s="36"/>
      <c r="U74" s="36"/>
      <c r="V74" s="36"/>
      <c r="W74" s="36"/>
      <c r="X74" s="36"/>
      <c r="Y74" s="36"/>
      <c r="Z74" s="36"/>
      <c r="AA74" s="36"/>
      <c r="AB74" s="36"/>
      <c r="AC74" s="36"/>
      <c r="AD74" s="36"/>
      <c r="AE74" s="36"/>
    </row>
    <row r="75" spans="1:31" s="2" customFormat="1" ht="12">
      <c r="A75" s="36"/>
      <c r="B75" s="37"/>
      <c r="C75" s="38"/>
      <c r="D75" s="38"/>
      <c r="E75" s="38"/>
      <c r="F75" s="38"/>
      <c r="G75" s="38"/>
      <c r="H75" s="38"/>
      <c r="I75" s="118"/>
      <c r="J75" s="38"/>
      <c r="K75" s="38"/>
      <c r="L75" s="119"/>
      <c r="S75" s="36"/>
      <c r="T75" s="36"/>
      <c r="U75" s="36"/>
      <c r="V75" s="36"/>
      <c r="W75" s="36"/>
      <c r="X75" s="36"/>
      <c r="Y75" s="36"/>
      <c r="Z75" s="36"/>
      <c r="AA75" s="36"/>
      <c r="AB75" s="36"/>
      <c r="AC75" s="36"/>
      <c r="AD75" s="36"/>
      <c r="AE75" s="36"/>
    </row>
    <row r="76" spans="1:31" s="2" customFormat="1" ht="12.75">
      <c r="A76" s="36"/>
      <c r="B76" s="37"/>
      <c r="C76" s="31" t="s">
        <v>16</v>
      </c>
      <c r="D76" s="38"/>
      <c r="E76" s="38"/>
      <c r="F76" s="38"/>
      <c r="G76" s="38"/>
      <c r="H76" s="38"/>
      <c r="I76" s="118"/>
      <c r="J76" s="38"/>
      <c r="K76" s="38"/>
      <c r="L76" s="119"/>
      <c r="S76" s="36"/>
      <c r="T76" s="36"/>
      <c r="U76" s="36"/>
      <c r="V76" s="36"/>
      <c r="W76" s="36"/>
      <c r="X76" s="36"/>
      <c r="Y76" s="36"/>
      <c r="Z76" s="36"/>
      <c r="AA76" s="36"/>
      <c r="AB76" s="36"/>
      <c r="AC76" s="36"/>
      <c r="AD76" s="36"/>
      <c r="AE76" s="36"/>
    </row>
    <row r="77" spans="1:31" s="2" customFormat="1" ht="12.75">
      <c r="A77" s="36"/>
      <c r="B77" s="37"/>
      <c r="C77" s="38"/>
      <c r="D77" s="38"/>
      <c r="E77" s="415" t="str">
        <f>E7</f>
        <v>HULICE - ČERPACÍ STANICE PEVAK</v>
      </c>
      <c r="F77" s="416"/>
      <c r="G77" s="416"/>
      <c r="H77" s="416"/>
      <c r="I77" s="118"/>
      <c r="J77" s="38"/>
      <c r="K77" s="38"/>
      <c r="L77" s="119"/>
      <c r="S77" s="36"/>
      <c r="T77" s="36"/>
      <c r="U77" s="36"/>
      <c r="V77" s="36"/>
      <c r="W77" s="36"/>
      <c r="X77" s="36"/>
      <c r="Y77" s="36"/>
      <c r="Z77" s="36"/>
      <c r="AA77" s="36"/>
      <c r="AB77" s="36"/>
      <c r="AC77" s="36"/>
      <c r="AD77" s="36"/>
      <c r="AE77" s="36"/>
    </row>
    <row r="78" spans="2:12" s="1" customFormat="1" ht="12.75">
      <c r="B78" s="23"/>
      <c r="C78" s="31" t="s">
        <v>159</v>
      </c>
      <c r="D78" s="24"/>
      <c r="E78" s="24"/>
      <c r="F78" s="24"/>
      <c r="G78" s="24"/>
      <c r="H78" s="24"/>
      <c r="I78" s="110"/>
      <c r="J78" s="24"/>
      <c r="K78" s="24"/>
      <c r="L78" s="22"/>
    </row>
    <row r="79" spans="1:31" s="2" customFormat="1" ht="12">
      <c r="A79" s="36"/>
      <c r="B79" s="37"/>
      <c r="C79" s="38"/>
      <c r="D79" s="38"/>
      <c r="E79" s="415" t="s">
        <v>2517</v>
      </c>
      <c r="F79" s="414"/>
      <c r="G79" s="414"/>
      <c r="H79" s="414"/>
      <c r="I79" s="118"/>
      <c r="J79" s="38"/>
      <c r="K79" s="38"/>
      <c r="L79" s="119"/>
      <c r="S79" s="36"/>
      <c r="T79" s="36"/>
      <c r="U79" s="36"/>
      <c r="V79" s="36"/>
      <c r="W79" s="36"/>
      <c r="X79" s="36"/>
      <c r="Y79" s="36"/>
      <c r="Z79" s="36"/>
      <c r="AA79" s="36"/>
      <c r="AB79" s="36"/>
      <c r="AC79" s="36"/>
      <c r="AD79" s="36"/>
      <c r="AE79" s="36"/>
    </row>
    <row r="80" spans="1:31" s="2" customFormat="1" ht="12.75">
      <c r="A80" s="36"/>
      <c r="B80" s="37"/>
      <c r="C80" s="31" t="s">
        <v>161</v>
      </c>
      <c r="D80" s="38"/>
      <c r="E80" s="38"/>
      <c r="F80" s="38"/>
      <c r="G80" s="38"/>
      <c r="H80" s="38"/>
      <c r="I80" s="118"/>
      <c r="J80" s="38"/>
      <c r="K80" s="38"/>
      <c r="L80" s="119"/>
      <c r="S80" s="36"/>
      <c r="T80" s="36"/>
      <c r="U80" s="36"/>
      <c r="V80" s="36"/>
      <c r="W80" s="36"/>
      <c r="X80" s="36"/>
      <c r="Y80" s="36"/>
      <c r="Z80" s="36"/>
      <c r="AA80" s="36"/>
      <c r="AB80" s="36"/>
      <c r="AC80" s="36"/>
      <c r="AD80" s="36"/>
      <c r="AE80" s="36"/>
    </row>
    <row r="81" spans="1:31" s="2" customFormat="1" ht="12">
      <c r="A81" s="36"/>
      <c r="B81" s="37"/>
      <c r="C81" s="38"/>
      <c r="D81" s="38"/>
      <c r="E81" s="402" t="str">
        <f>E11</f>
        <v>01 - PS_02.1 - Strojnětechnologická část šachty VD č.1</v>
      </c>
      <c r="F81" s="414"/>
      <c r="G81" s="414"/>
      <c r="H81" s="414"/>
      <c r="I81" s="118"/>
      <c r="J81" s="38"/>
      <c r="K81" s="38"/>
      <c r="L81" s="119"/>
      <c r="S81" s="36"/>
      <c r="T81" s="36"/>
      <c r="U81" s="36"/>
      <c r="V81" s="36"/>
      <c r="W81" s="36"/>
      <c r="X81" s="36"/>
      <c r="Y81" s="36"/>
      <c r="Z81" s="36"/>
      <c r="AA81" s="36"/>
      <c r="AB81" s="36"/>
      <c r="AC81" s="36"/>
      <c r="AD81" s="36"/>
      <c r="AE81" s="36"/>
    </row>
    <row r="82" spans="1:31" s="2" customFormat="1" ht="12">
      <c r="A82" s="36"/>
      <c r="B82" s="37"/>
      <c r="C82" s="38"/>
      <c r="D82" s="38"/>
      <c r="E82" s="38"/>
      <c r="F82" s="38"/>
      <c r="G82" s="38"/>
      <c r="H82" s="38"/>
      <c r="I82" s="118"/>
      <c r="J82" s="38"/>
      <c r="K82" s="38"/>
      <c r="L82" s="119"/>
      <c r="S82" s="36"/>
      <c r="T82" s="36"/>
      <c r="U82" s="36"/>
      <c r="V82" s="36"/>
      <c r="W82" s="36"/>
      <c r="X82" s="36"/>
      <c r="Y82" s="36"/>
      <c r="Z82" s="36"/>
      <c r="AA82" s="36"/>
      <c r="AB82" s="36"/>
      <c r="AC82" s="36"/>
      <c r="AD82" s="36"/>
      <c r="AE82" s="36"/>
    </row>
    <row r="83" spans="1:31" s="2" customFormat="1" ht="12.75">
      <c r="A83" s="36"/>
      <c r="B83" s="37"/>
      <c r="C83" s="31" t="s">
        <v>21</v>
      </c>
      <c r="D83" s="38"/>
      <c r="E83" s="38"/>
      <c r="F83" s="29" t="str">
        <f>F14</f>
        <v>Hulice</v>
      </c>
      <c r="G83" s="38"/>
      <c r="H83" s="38"/>
      <c r="I83" s="120" t="s">
        <v>23</v>
      </c>
      <c r="J83" s="61" t="str">
        <f>IF(J14="","",J14)</f>
        <v>12. 5. 2020</v>
      </c>
      <c r="K83" s="38"/>
      <c r="L83" s="119"/>
      <c r="S83" s="36"/>
      <c r="T83" s="36"/>
      <c r="U83" s="36"/>
      <c r="V83" s="36"/>
      <c r="W83" s="36"/>
      <c r="X83" s="36"/>
      <c r="Y83" s="36"/>
      <c r="Z83" s="36"/>
      <c r="AA83" s="36"/>
      <c r="AB83" s="36"/>
      <c r="AC83" s="36"/>
      <c r="AD83" s="36"/>
      <c r="AE83" s="36"/>
    </row>
    <row r="84" spans="1:31" s="2" customFormat="1" ht="12">
      <c r="A84" s="36"/>
      <c r="B84" s="37"/>
      <c r="C84" s="38"/>
      <c r="D84" s="38"/>
      <c r="E84" s="38"/>
      <c r="F84" s="38"/>
      <c r="G84" s="38"/>
      <c r="H84" s="38"/>
      <c r="I84" s="118"/>
      <c r="J84" s="38"/>
      <c r="K84" s="38"/>
      <c r="L84" s="119"/>
      <c r="S84" s="36"/>
      <c r="T84" s="36"/>
      <c r="U84" s="36"/>
      <c r="V84" s="36"/>
      <c r="W84" s="36"/>
      <c r="X84" s="36"/>
      <c r="Y84" s="36"/>
      <c r="Z84" s="36"/>
      <c r="AA84" s="36"/>
      <c r="AB84" s="36"/>
      <c r="AC84" s="36"/>
      <c r="AD84" s="36"/>
      <c r="AE84" s="36"/>
    </row>
    <row r="85" spans="1:31" s="2" customFormat="1" ht="38.25">
      <c r="A85" s="36"/>
      <c r="B85" s="37"/>
      <c r="C85" s="31" t="s">
        <v>25</v>
      </c>
      <c r="D85" s="38"/>
      <c r="E85" s="38"/>
      <c r="F85" s="29" t="str">
        <f>E17</f>
        <v>PEVAK Pelhřimov</v>
      </c>
      <c r="G85" s="38"/>
      <c r="H85" s="38"/>
      <c r="I85" s="120" t="s">
        <v>31</v>
      </c>
      <c r="J85" s="34" t="str">
        <f>E23</f>
        <v>Vodohospodářské inženýrské služby a.s.</v>
      </c>
      <c r="K85" s="38"/>
      <c r="L85" s="119"/>
      <c r="S85" s="36"/>
      <c r="T85" s="36"/>
      <c r="U85" s="36"/>
      <c r="V85" s="36"/>
      <c r="W85" s="36"/>
      <c r="X85" s="36"/>
      <c r="Y85" s="36"/>
      <c r="Z85" s="36"/>
      <c r="AA85" s="36"/>
      <c r="AB85" s="36"/>
      <c r="AC85" s="36"/>
      <c r="AD85" s="36"/>
      <c r="AE85" s="36"/>
    </row>
    <row r="86" spans="1:31" s="2" customFormat="1" ht="12.75">
      <c r="A86" s="36"/>
      <c r="B86" s="37"/>
      <c r="C86" s="31" t="s">
        <v>29</v>
      </c>
      <c r="D86" s="38"/>
      <c r="E86" s="38"/>
      <c r="F86" s="29" t="str">
        <f>IF(E20="","",E20)</f>
        <v>Vyplň údaj</v>
      </c>
      <c r="G86" s="38"/>
      <c r="H86" s="38"/>
      <c r="I86" s="120" t="s">
        <v>34</v>
      </c>
      <c r="J86" s="34" t="str">
        <f>E26</f>
        <v>Ing.Josef Němeček</v>
      </c>
      <c r="K86" s="38"/>
      <c r="L86" s="119"/>
      <c r="S86" s="36"/>
      <c r="T86" s="36"/>
      <c r="U86" s="36"/>
      <c r="V86" s="36"/>
      <c r="W86" s="36"/>
      <c r="X86" s="36"/>
      <c r="Y86" s="36"/>
      <c r="Z86" s="36"/>
      <c r="AA86" s="36"/>
      <c r="AB86" s="36"/>
      <c r="AC86" s="36"/>
      <c r="AD86" s="36"/>
      <c r="AE86" s="36"/>
    </row>
    <row r="87" spans="1:31" s="2" customFormat="1" ht="12">
      <c r="A87" s="36"/>
      <c r="B87" s="37"/>
      <c r="C87" s="38"/>
      <c r="D87" s="38"/>
      <c r="E87" s="38"/>
      <c r="F87" s="38"/>
      <c r="G87" s="38"/>
      <c r="H87" s="38"/>
      <c r="I87" s="118"/>
      <c r="J87" s="38"/>
      <c r="K87" s="38"/>
      <c r="L87" s="119"/>
      <c r="S87" s="36"/>
      <c r="T87" s="36"/>
      <c r="U87" s="36"/>
      <c r="V87" s="36"/>
      <c r="W87" s="36"/>
      <c r="X87" s="36"/>
      <c r="Y87" s="36"/>
      <c r="Z87" s="36"/>
      <c r="AA87" s="36"/>
      <c r="AB87" s="36"/>
      <c r="AC87" s="36"/>
      <c r="AD87" s="36"/>
      <c r="AE87" s="36"/>
    </row>
    <row r="88" spans="1:31" s="11" customFormat="1" ht="24">
      <c r="A88" s="167"/>
      <c r="B88" s="168"/>
      <c r="C88" s="169" t="s">
        <v>193</v>
      </c>
      <c r="D88" s="170" t="s">
        <v>57</v>
      </c>
      <c r="E88" s="170" t="s">
        <v>53</v>
      </c>
      <c r="F88" s="170" t="s">
        <v>54</v>
      </c>
      <c r="G88" s="170" t="s">
        <v>194</v>
      </c>
      <c r="H88" s="170" t="s">
        <v>195</v>
      </c>
      <c r="I88" s="171" t="s">
        <v>196</v>
      </c>
      <c r="J88" s="170" t="s">
        <v>165</v>
      </c>
      <c r="K88" s="172" t="s">
        <v>197</v>
      </c>
      <c r="L88" s="173"/>
      <c r="M88" s="70" t="s">
        <v>19</v>
      </c>
      <c r="N88" s="71" t="s">
        <v>42</v>
      </c>
      <c r="O88" s="71" t="s">
        <v>198</v>
      </c>
      <c r="P88" s="71" t="s">
        <v>199</v>
      </c>
      <c r="Q88" s="71" t="s">
        <v>200</v>
      </c>
      <c r="R88" s="71" t="s">
        <v>201</v>
      </c>
      <c r="S88" s="71" t="s">
        <v>202</v>
      </c>
      <c r="T88" s="72" t="s">
        <v>203</v>
      </c>
      <c r="U88" s="167"/>
      <c r="V88" s="167"/>
      <c r="W88" s="167"/>
      <c r="X88" s="167"/>
      <c r="Y88" s="167"/>
      <c r="Z88" s="167"/>
      <c r="AA88" s="167"/>
      <c r="AB88" s="167"/>
      <c r="AC88" s="167"/>
      <c r="AD88" s="167"/>
      <c r="AE88" s="167"/>
    </row>
    <row r="89" spans="1:63" s="2" customFormat="1" ht="15.75">
      <c r="A89" s="36"/>
      <c r="B89" s="37"/>
      <c r="C89" s="77" t="s">
        <v>204</v>
      </c>
      <c r="D89" s="38"/>
      <c r="E89" s="38"/>
      <c r="F89" s="38"/>
      <c r="G89" s="38"/>
      <c r="H89" s="38"/>
      <c r="I89" s="118"/>
      <c r="J89" s="174">
        <f>BK89</f>
        <v>0</v>
      </c>
      <c r="K89" s="38"/>
      <c r="L89" s="41"/>
      <c r="M89" s="73"/>
      <c r="N89" s="175"/>
      <c r="O89" s="74"/>
      <c r="P89" s="176">
        <f>P90+P92+P97</f>
        <v>0</v>
      </c>
      <c r="Q89" s="74"/>
      <c r="R89" s="176">
        <f>R90+R92+R97</f>
        <v>0.00115</v>
      </c>
      <c r="S89" s="74"/>
      <c r="T89" s="177">
        <f>T90+T92+T97</f>
        <v>0</v>
      </c>
      <c r="U89" s="36"/>
      <c r="V89" s="36"/>
      <c r="W89" s="36"/>
      <c r="X89" s="36"/>
      <c r="Y89" s="36"/>
      <c r="Z89" s="36"/>
      <c r="AA89" s="36"/>
      <c r="AB89" s="36"/>
      <c r="AC89" s="36"/>
      <c r="AD89" s="36"/>
      <c r="AE89" s="36"/>
      <c r="AT89" s="19" t="s">
        <v>71</v>
      </c>
      <c r="AU89" s="19" t="s">
        <v>166</v>
      </c>
      <c r="BK89" s="178">
        <f>BK90+BK92+BK97</f>
        <v>0</v>
      </c>
    </row>
    <row r="90" spans="2:63" s="12" customFormat="1" ht="15">
      <c r="B90" s="179"/>
      <c r="C90" s="180"/>
      <c r="D90" s="181" t="s">
        <v>71</v>
      </c>
      <c r="E90" s="182" t="s">
        <v>2276</v>
      </c>
      <c r="F90" s="182" t="s">
        <v>2277</v>
      </c>
      <c r="G90" s="180"/>
      <c r="H90" s="180"/>
      <c r="I90" s="183"/>
      <c r="J90" s="184">
        <f>BK90</f>
        <v>0</v>
      </c>
      <c r="K90" s="180"/>
      <c r="L90" s="185"/>
      <c r="M90" s="186"/>
      <c r="N90" s="187"/>
      <c r="O90" s="187"/>
      <c r="P90" s="188">
        <f>P91</f>
        <v>0</v>
      </c>
      <c r="Q90" s="187"/>
      <c r="R90" s="188">
        <f>R91</f>
        <v>0</v>
      </c>
      <c r="S90" s="187"/>
      <c r="T90" s="189">
        <f>T91</f>
        <v>0</v>
      </c>
      <c r="AR90" s="190" t="s">
        <v>81</v>
      </c>
      <c r="AT90" s="191" t="s">
        <v>71</v>
      </c>
      <c r="AU90" s="191" t="s">
        <v>72</v>
      </c>
      <c r="AY90" s="190" t="s">
        <v>207</v>
      </c>
      <c r="BK90" s="192">
        <f>BK91</f>
        <v>0</v>
      </c>
    </row>
    <row r="91" spans="1:65" s="2" customFormat="1" ht="12">
      <c r="A91" s="36"/>
      <c r="B91" s="37"/>
      <c r="C91" s="195" t="s">
        <v>79</v>
      </c>
      <c r="D91" s="195" t="s">
        <v>209</v>
      </c>
      <c r="E91" s="196" t="s">
        <v>2278</v>
      </c>
      <c r="F91" s="197" t="s">
        <v>2279</v>
      </c>
      <c r="G91" s="198" t="s">
        <v>2280</v>
      </c>
      <c r="H91" s="199">
        <v>1</v>
      </c>
      <c r="I91" s="200"/>
      <c r="J91" s="201">
        <f>ROUND(I91*H91,2)</f>
        <v>0</v>
      </c>
      <c r="K91" s="197" t="s">
        <v>19</v>
      </c>
      <c r="L91" s="41"/>
      <c r="M91" s="202" t="s">
        <v>19</v>
      </c>
      <c r="N91" s="203" t="s">
        <v>43</v>
      </c>
      <c r="O91" s="66"/>
      <c r="P91" s="204">
        <f>O91*H91</f>
        <v>0</v>
      </c>
      <c r="Q91" s="204">
        <v>0</v>
      </c>
      <c r="R91" s="204">
        <f>Q91*H91</f>
        <v>0</v>
      </c>
      <c r="S91" s="204">
        <v>0</v>
      </c>
      <c r="T91" s="205">
        <f>S91*H91</f>
        <v>0</v>
      </c>
      <c r="U91" s="36"/>
      <c r="V91" s="36"/>
      <c r="W91" s="36"/>
      <c r="X91" s="36"/>
      <c r="Y91" s="36"/>
      <c r="Z91" s="36"/>
      <c r="AA91" s="36"/>
      <c r="AB91" s="36"/>
      <c r="AC91" s="36"/>
      <c r="AD91" s="36"/>
      <c r="AE91" s="36"/>
      <c r="AR91" s="206" t="s">
        <v>79</v>
      </c>
      <c r="AT91" s="206" t="s">
        <v>209</v>
      </c>
      <c r="AU91" s="206" t="s">
        <v>79</v>
      </c>
      <c r="AY91" s="19" t="s">
        <v>207</v>
      </c>
      <c r="BE91" s="207">
        <f>IF(N91="základní",J91,0)</f>
        <v>0</v>
      </c>
      <c r="BF91" s="207">
        <f>IF(N91="snížená",J91,0)</f>
        <v>0</v>
      </c>
      <c r="BG91" s="207">
        <f>IF(N91="zákl. přenesená",J91,0)</f>
        <v>0</v>
      </c>
      <c r="BH91" s="207">
        <f>IF(N91="sníž. přenesená",J91,0)</f>
        <v>0</v>
      </c>
      <c r="BI91" s="207">
        <f>IF(N91="nulová",J91,0)</f>
        <v>0</v>
      </c>
      <c r="BJ91" s="19" t="s">
        <v>79</v>
      </c>
      <c r="BK91" s="207">
        <f>ROUND(I91*H91,2)</f>
        <v>0</v>
      </c>
      <c r="BL91" s="19" t="s">
        <v>79</v>
      </c>
      <c r="BM91" s="206" t="s">
        <v>2520</v>
      </c>
    </row>
    <row r="92" spans="2:63" s="12" customFormat="1" ht="15">
      <c r="B92" s="179"/>
      <c r="C92" s="180"/>
      <c r="D92" s="181" t="s">
        <v>71</v>
      </c>
      <c r="E92" s="182" t="s">
        <v>249</v>
      </c>
      <c r="F92" s="182" t="s">
        <v>1989</v>
      </c>
      <c r="G92" s="180"/>
      <c r="H92" s="180"/>
      <c r="I92" s="183"/>
      <c r="J92" s="184">
        <f>BK92</f>
        <v>0</v>
      </c>
      <c r="K92" s="180"/>
      <c r="L92" s="185"/>
      <c r="M92" s="186"/>
      <c r="N92" s="187"/>
      <c r="O92" s="187"/>
      <c r="P92" s="188">
        <f>P93</f>
        <v>0</v>
      </c>
      <c r="Q92" s="187"/>
      <c r="R92" s="188">
        <f>R93</f>
        <v>0</v>
      </c>
      <c r="S92" s="187"/>
      <c r="T92" s="189">
        <f>T93</f>
        <v>0</v>
      </c>
      <c r="AR92" s="190" t="s">
        <v>221</v>
      </c>
      <c r="AT92" s="191" t="s">
        <v>71</v>
      </c>
      <c r="AU92" s="191" t="s">
        <v>72</v>
      </c>
      <c r="AY92" s="190" t="s">
        <v>207</v>
      </c>
      <c r="BK92" s="192">
        <f>BK93</f>
        <v>0</v>
      </c>
    </row>
    <row r="93" spans="2:63" s="12" customFormat="1" ht="12.75">
      <c r="B93" s="179"/>
      <c r="C93" s="180"/>
      <c r="D93" s="181" t="s">
        <v>71</v>
      </c>
      <c r="E93" s="193" t="s">
        <v>2283</v>
      </c>
      <c r="F93" s="193" t="s">
        <v>2284</v>
      </c>
      <c r="G93" s="180"/>
      <c r="H93" s="180"/>
      <c r="I93" s="183"/>
      <c r="J93" s="194">
        <f>BK93</f>
        <v>0</v>
      </c>
      <c r="K93" s="180"/>
      <c r="L93" s="185"/>
      <c r="M93" s="186"/>
      <c r="N93" s="187"/>
      <c r="O93" s="187"/>
      <c r="P93" s="188">
        <f>SUM(P94:P96)</f>
        <v>0</v>
      </c>
      <c r="Q93" s="187"/>
      <c r="R93" s="188">
        <f>SUM(R94:R96)</f>
        <v>0</v>
      </c>
      <c r="S93" s="187"/>
      <c r="T93" s="189">
        <f>SUM(T94:T96)</f>
        <v>0</v>
      </c>
      <c r="AR93" s="190" t="s">
        <v>221</v>
      </c>
      <c r="AT93" s="191" t="s">
        <v>71</v>
      </c>
      <c r="AU93" s="191" t="s">
        <v>79</v>
      </c>
      <c r="AY93" s="190" t="s">
        <v>207</v>
      </c>
      <c r="BK93" s="192">
        <f>SUM(BK94:BK96)</f>
        <v>0</v>
      </c>
    </row>
    <row r="94" spans="1:65" s="2" customFormat="1" ht="24">
      <c r="A94" s="36"/>
      <c r="B94" s="37"/>
      <c r="C94" s="231" t="s">
        <v>81</v>
      </c>
      <c r="D94" s="231" t="s">
        <v>249</v>
      </c>
      <c r="E94" s="232" t="s">
        <v>2521</v>
      </c>
      <c r="F94" s="233" t="s">
        <v>2522</v>
      </c>
      <c r="G94" s="234" t="s">
        <v>2089</v>
      </c>
      <c r="H94" s="235">
        <v>1</v>
      </c>
      <c r="I94" s="236"/>
      <c r="J94" s="237">
        <f>ROUND(I94*H94,2)</f>
        <v>0</v>
      </c>
      <c r="K94" s="233" t="s">
        <v>19</v>
      </c>
      <c r="L94" s="238"/>
      <c r="M94" s="239" t="s">
        <v>19</v>
      </c>
      <c r="N94" s="240" t="s">
        <v>43</v>
      </c>
      <c r="O94" s="66"/>
      <c r="P94" s="204">
        <f>O94*H94</f>
        <v>0</v>
      </c>
      <c r="Q94" s="204">
        <v>0</v>
      </c>
      <c r="R94" s="204">
        <f>Q94*H94</f>
        <v>0</v>
      </c>
      <c r="S94" s="204">
        <v>0</v>
      </c>
      <c r="T94" s="205">
        <f>S94*H94</f>
        <v>0</v>
      </c>
      <c r="U94" s="36"/>
      <c r="V94" s="36"/>
      <c r="W94" s="36"/>
      <c r="X94" s="36"/>
      <c r="Y94" s="36"/>
      <c r="Z94" s="36"/>
      <c r="AA94" s="36"/>
      <c r="AB94" s="36"/>
      <c r="AC94" s="36"/>
      <c r="AD94" s="36"/>
      <c r="AE94" s="36"/>
      <c r="AR94" s="206" t="s">
        <v>2000</v>
      </c>
      <c r="AT94" s="206" t="s">
        <v>249</v>
      </c>
      <c r="AU94" s="206" t="s">
        <v>81</v>
      </c>
      <c r="AY94" s="19" t="s">
        <v>207</v>
      </c>
      <c r="BE94" s="207">
        <f>IF(N94="základní",J94,0)</f>
        <v>0</v>
      </c>
      <c r="BF94" s="207">
        <f>IF(N94="snížená",J94,0)</f>
        <v>0</v>
      </c>
      <c r="BG94" s="207">
        <f>IF(N94="zákl. přenesená",J94,0)</f>
        <v>0</v>
      </c>
      <c r="BH94" s="207">
        <f>IF(N94="sníž. přenesená",J94,0)</f>
        <v>0</v>
      </c>
      <c r="BI94" s="207">
        <f>IF(N94="nulová",J94,0)</f>
        <v>0</v>
      </c>
      <c r="BJ94" s="19" t="s">
        <v>79</v>
      </c>
      <c r="BK94" s="207">
        <f>ROUND(I94*H94,2)</f>
        <v>0</v>
      </c>
      <c r="BL94" s="19" t="s">
        <v>550</v>
      </c>
      <c r="BM94" s="206" t="s">
        <v>2523</v>
      </c>
    </row>
    <row r="95" spans="1:65" s="2" customFormat="1" ht="12">
      <c r="A95" s="36"/>
      <c r="B95" s="37"/>
      <c r="C95" s="231" t="s">
        <v>221</v>
      </c>
      <c r="D95" s="231" t="s">
        <v>249</v>
      </c>
      <c r="E95" s="232" t="s">
        <v>2524</v>
      </c>
      <c r="F95" s="233" t="s">
        <v>2525</v>
      </c>
      <c r="G95" s="234" t="s">
        <v>2089</v>
      </c>
      <c r="H95" s="235">
        <v>1</v>
      </c>
      <c r="I95" s="236"/>
      <c r="J95" s="237">
        <f>ROUND(I95*H95,2)</f>
        <v>0</v>
      </c>
      <c r="K95" s="233" t="s">
        <v>19</v>
      </c>
      <c r="L95" s="238"/>
      <c r="M95" s="239" t="s">
        <v>19</v>
      </c>
      <c r="N95" s="240" t="s">
        <v>43</v>
      </c>
      <c r="O95" s="66"/>
      <c r="P95" s="204">
        <f>O95*H95</f>
        <v>0</v>
      </c>
      <c r="Q95" s="204">
        <v>0</v>
      </c>
      <c r="R95" s="204">
        <f>Q95*H95</f>
        <v>0</v>
      </c>
      <c r="S95" s="204">
        <v>0</v>
      </c>
      <c r="T95" s="205">
        <f>S95*H95</f>
        <v>0</v>
      </c>
      <c r="U95" s="36"/>
      <c r="V95" s="36"/>
      <c r="W95" s="36"/>
      <c r="X95" s="36"/>
      <c r="Y95" s="36"/>
      <c r="Z95" s="36"/>
      <c r="AA95" s="36"/>
      <c r="AB95" s="36"/>
      <c r="AC95" s="36"/>
      <c r="AD95" s="36"/>
      <c r="AE95" s="36"/>
      <c r="AR95" s="206" t="s">
        <v>2000</v>
      </c>
      <c r="AT95" s="206" t="s">
        <v>249</v>
      </c>
      <c r="AU95" s="206" t="s">
        <v>81</v>
      </c>
      <c r="AY95" s="19" t="s">
        <v>207</v>
      </c>
      <c r="BE95" s="207">
        <f>IF(N95="základní",J95,0)</f>
        <v>0</v>
      </c>
      <c r="BF95" s="207">
        <f>IF(N95="snížená",J95,0)</f>
        <v>0</v>
      </c>
      <c r="BG95" s="207">
        <f>IF(N95="zákl. přenesená",J95,0)</f>
        <v>0</v>
      </c>
      <c r="BH95" s="207">
        <f>IF(N95="sníž. přenesená",J95,0)</f>
        <v>0</v>
      </c>
      <c r="BI95" s="207">
        <f>IF(N95="nulová",J95,0)</f>
        <v>0</v>
      </c>
      <c r="BJ95" s="19" t="s">
        <v>79</v>
      </c>
      <c r="BK95" s="207">
        <f>ROUND(I95*H95,2)</f>
        <v>0</v>
      </c>
      <c r="BL95" s="19" t="s">
        <v>550</v>
      </c>
      <c r="BM95" s="206" t="s">
        <v>2526</v>
      </c>
    </row>
    <row r="96" spans="1:65" s="2" customFormat="1" ht="12">
      <c r="A96" s="36"/>
      <c r="B96" s="37"/>
      <c r="C96" s="231" t="s">
        <v>213</v>
      </c>
      <c r="D96" s="231" t="s">
        <v>249</v>
      </c>
      <c r="E96" s="232" t="s">
        <v>2527</v>
      </c>
      <c r="F96" s="233" t="s">
        <v>2528</v>
      </c>
      <c r="G96" s="234" t="s">
        <v>683</v>
      </c>
      <c r="H96" s="235">
        <v>2</v>
      </c>
      <c r="I96" s="236"/>
      <c r="J96" s="237">
        <f>ROUND(I96*H96,2)</f>
        <v>0</v>
      </c>
      <c r="K96" s="233" t="s">
        <v>19</v>
      </c>
      <c r="L96" s="238"/>
      <c r="M96" s="239" t="s">
        <v>19</v>
      </c>
      <c r="N96" s="240" t="s">
        <v>43</v>
      </c>
      <c r="O96" s="66"/>
      <c r="P96" s="204">
        <f>O96*H96</f>
        <v>0</v>
      </c>
      <c r="Q96" s="204">
        <v>0</v>
      </c>
      <c r="R96" s="204">
        <f>Q96*H96</f>
        <v>0</v>
      </c>
      <c r="S96" s="204">
        <v>0</v>
      </c>
      <c r="T96" s="205">
        <f>S96*H96</f>
        <v>0</v>
      </c>
      <c r="U96" s="36"/>
      <c r="V96" s="36"/>
      <c r="W96" s="36"/>
      <c r="X96" s="36"/>
      <c r="Y96" s="36"/>
      <c r="Z96" s="36"/>
      <c r="AA96" s="36"/>
      <c r="AB96" s="36"/>
      <c r="AC96" s="36"/>
      <c r="AD96" s="36"/>
      <c r="AE96" s="36"/>
      <c r="AR96" s="206" t="s">
        <v>2000</v>
      </c>
      <c r="AT96" s="206" t="s">
        <v>249</v>
      </c>
      <c r="AU96" s="206" t="s">
        <v>81</v>
      </c>
      <c r="AY96" s="19" t="s">
        <v>207</v>
      </c>
      <c r="BE96" s="207">
        <f>IF(N96="základní",J96,0)</f>
        <v>0</v>
      </c>
      <c r="BF96" s="207">
        <f>IF(N96="snížená",J96,0)</f>
        <v>0</v>
      </c>
      <c r="BG96" s="207">
        <f>IF(N96="zákl. přenesená",J96,0)</f>
        <v>0</v>
      </c>
      <c r="BH96" s="207">
        <f>IF(N96="sníž. přenesená",J96,0)</f>
        <v>0</v>
      </c>
      <c r="BI96" s="207">
        <f>IF(N96="nulová",J96,0)</f>
        <v>0</v>
      </c>
      <c r="BJ96" s="19" t="s">
        <v>79</v>
      </c>
      <c r="BK96" s="207">
        <f>ROUND(I96*H96,2)</f>
        <v>0</v>
      </c>
      <c r="BL96" s="19" t="s">
        <v>550</v>
      </c>
      <c r="BM96" s="206" t="s">
        <v>2529</v>
      </c>
    </row>
    <row r="97" spans="2:63" s="12" customFormat="1" ht="15">
      <c r="B97" s="179"/>
      <c r="C97" s="180"/>
      <c r="D97" s="181" t="s">
        <v>71</v>
      </c>
      <c r="E97" s="182" t="s">
        <v>2503</v>
      </c>
      <c r="F97" s="182" t="s">
        <v>2504</v>
      </c>
      <c r="G97" s="180"/>
      <c r="H97" s="180"/>
      <c r="I97" s="183"/>
      <c r="J97" s="184">
        <f>BK97</f>
        <v>0</v>
      </c>
      <c r="K97" s="180"/>
      <c r="L97" s="185"/>
      <c r="M97" s="186"/>
      <c r="N97" s="187"/>
      <c r="O97" s="187"/>
      <c r="P97" s="188">
        <f>P98</f>
        <v>0</v>
      </c>
      <c r="Q97" s="187"/>
      <c r="R97" s="188">
        <f>R98</f>
        <v>0.00115</v>
      </c>
      <c r="S97" s="187"/>
      <c r="T97" s="189">
        <f>T98</f>
        <v>0</v>
      </c>
      <c r="AR97" s="190" t="s">
        <v>213</v>
      </c>
      <c r="AT97" s="191" t="s">
        <v>71</v>
      </c>
      <c r="AU97" s="191" t="s">
        <v>72</v>
      </c>
      <c r="AY97" s="190" t="s">
        <v>207</v>
      </c>
      <c r="BK97" s="192">
        <f>BK98</f>
        <v>0</v>
      </c>
    </row>
    <row r="98" spans="1:65" s="2" customFormat="1" ht="12">
      <c r="A98" s="36"/>
      <c r="B98" s="37"/>
      <c r="C98" s="195" t="s">
        <v>234</v>
      </c>
      <c r="D98" s="195" t="s">
        <v>209</v>
      </c>
      <c r="E98" s="196" t="s">
        <v>2530</v>
      </c>
      <c r="F98" s="197" t="s">
        <v>2531</v>
      </c>
      <c r="G98" s="198" t="s">
        <v>683</v>
      </c>
      <c r="H98" s="199">
        <v>1</v>
      </c>
      <c r="I98" s="200"/>
      <c r="J98" s="201">
        <f>ROUND(I98*H98,2)</f>
        <v>0</v>
      </c>
      <c r="K98" s="197" t="s">
        <v>19</v>
      </c>
      <c r="L98" s="41"/>
      <c r="M98" s="258" t="s">
        <v>19</v>
      </c>
      <c r="N98" s="259" t="s">
        <v>43</v>
      </c>
      <c r="O98" s="260"/>
      <c r="P98" s="261">
        <f>O98*H98</f>
        <v>0</v>
      </c>
      <c r="Q98" s="261">
        <v>0.00115</v>
      </c>
      <c r="R98" s="261">
        <f>Q98*H98</f>
        <v>0.00115</v>
      </c>
      <c r="S98" s="261">
        <v>0</v>
      </c>
      <c r="T98" s="262">
        <f>S98*H98</f>
        <v>0</v>
      </c>
      <c r="U98" s="36"/>
      <c r="V98" s="36"/>
      <c r="W98" s="36"/>
      <c r="X98" s="36"/>
      <c r="Y98" s="36"/>
      <c r="Z98" s="36"/>
      <c r="AA98" s="36"/>
      <c r="AB98" s="36"/>
      <c r="AC98" s="36"/>
      <c r="AD98" s="36"/>
      <c r="AE98" s="36"/>
      <c r="AR98" s="206" t="s">
        <v>550</v>
      </c>
      <c r="AT98" s="206" t="s">
        <v>209</v>
      </c>
      <c r="AU98" s="206" t="s">
        <v>79</v>
      </c>
      <c r="AY98" s="19" t="s">
        <v>207</v>
      </c>
      <c r="BE98" s="207">
        <f>IF(N98="základní",J98,0)</f>
        <v>0</v>
      </c>
      <c r="BF98" s="207">
        <f>IF(N98="snížená",J98,0)</f>
        <v>0</v>
      </c>
      <c r="BG98" s="207">
        <f>IF(N98="zákl. přenesená",J98,0)</f>
        <v>0</v>
      </c>
      <c r="BH98" s="207">
        <f>IF(N98="sníž. přenesená",J98,0)</f>
        <v>0</v>
      </c>
      <c r="BI98" s="207">
        <f>IF(N98="nulová",J98,0)</f>
        <v>0</v>
      </c>
      <c r="BJ98" s="19" t="s">
        <v>79</v>
      </c>
      <c r="BK98" s="207">
        <f>ROUND(I98*H98,2)</f>
        <v>0</v>
      </c>
      <c r="BL98" s="19" t="s">
        <v>550</v>
      </c>
      <c r="BM98" s="206" t="s">
        <v>2532</v>
      </c>
    </row>
    <row r="99" spans="1:31" s="2" customFormat="1" ht="12">
      <c r="A99" s="36"/>
      <c r="B99" s="49"/>
      <c r="C99" s="50"/>
      <c r="D99" s="50"/>
      <c r="E99" s="50"/>
      <c r="F99" s="50"/>
      <c r="G99" s="50"/>
      <c r="H99" s="50"/>
      <c r="I99" s="145"/>
      <c r="J99" s="50"/>
      <c r="K99" s="50"/>
      <c r="L99" s="41"/>
      <c r="M99" s="36"/>
      <c r="O99" s="36"/>
      <c r="P99" s="36"/>
      <c r="Q99" s="36"/>
      <c r="R99" s="36"/>
      <c r="S99" s="36"/>
      <c r="T99" s="36"/>
      <c r="U99" s="36"/>
      <c r="V99" s="36"/>
      <c r="W99" s="36"/>
      <c r="X99" s="36"/>
      <c r="Y99" s="36"/>
      <c r="Z99" s="36"/>
      <c r="AA99" s="36"/>
      <c r="AB99" s="36"/>
      <c r="AC99" s="36"/>
      <c r="AD99" s="36"/>
      <c r="AE99" s="36"/>
    </row>
  </sheetData>
  <sheetProtection algorithmName="SHA-512" hashValue="4EMNxrjl7aHo7cH2mGN+cvbcmZHm+jDDLtCA8ZuExIENInVIKnYsd2bbYxZipJCZip+gS+j2DCFXndTBzgykSw==" saltValue="dzsUoV812kvLi+718jre1MleTK10uunMHb79HEXAwu/UPPk9x+GhlzrUCmpYOySbBI786vG3UAY5RvmtjciqRA==" spinCount="100000" sheet="1" objects="1" scenarios="1" formatColumns="0" formatRows="0" autoFilter="0"/>
  <autoFilter ref="C88:K98"/>
  <mergeCells count="12">
    <mergeCell ref="E81:H81"/>
    <mergeCell ref="L2:V2"/>
    <mergeCell ref="E50:H50"/>
    <mergeCell ref="E52:H52"/>
    <mergeCell ref="E54:H54"/>
    <mergeCell ref="E77:H77"/>
    <mergeCell ref="E79:H79"/>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2:BM99"/>
  <sheetViews>
    <sheetView showGridLines="0" workbookViewId="0" topLeftCell="A82">
      <selection activeCell="J12" sqref="J12"/>
    </sheetView>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1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12">
      <c r="I2" s="110"/>
      <c r="L2" s="384"/>
      <c r="M2" s="384"/>
      <c r="N2" s="384"/>
      <c r="O2" s="384"/>
      <c r="P2" s="384"/>
      <c r="Q2" s="384"/>
      <c r="R2" s="384"/>
      <c r="S2" s="384"/>
      <c r="T2" s="384"/>
      <c r="U2" s="384"/>
      <c r="V2" s="384"/>
      <c r="AT2" s="19" t="s">
        <v>116</v>
      </c>
    </row>
    <row r="3" spans="2:46" s="1" customFormat="1" ht="12">
      <c r="B3" s="112"/>
      <c r="C3" s="113"/>
      <c r="D3" s="113"/>
      <c r="E3" s="113"/>
      <c r="F3" s="113"/>
      <c r="G3" s="113"/>
      <c r="H3" s="113"/>
      <c r="I3" s="114"/>
      <c r="J3" s="113"/>
      <c r="K3" s="113"/>
      <c r="L3" s="22"/>
      <c r="AT3" s="19" t="s">
        <v>81</v>
      </c>
    </row>
    <row r="4" spans="2:46" s="1" customFormat="1" ht="18">
      <c r="B4" s="22"/>
      <c r="D4" s="115" t="s">
        <v>146</v>
      </c>
      <c r="I4" s="110"/>
      <c r="L4" s="22"/>
      <c r="M4" s="116" t="s">
        <v>10</v>
      </c>
      <c r="AT4" s="19" t="s">
        <v>4</v>
      </c>
    </row>
    <row r="5" spans="2:12" s="1" customFormat="1" ht="12">
      <c r="B5" s="22"/>
      <c r="I5" s="110"/>
      <c r="L5" s="22"/>
    </row>
    <row r="6" spans="2:12" s="1" customFormat="1" ht="12.75">
      <c r="B6" s="22"/>
      <c r="D6" s="117" t="s">
        <v>16</v>
      </c>
      <c r="I6" s="110"/>
      <c r="L6" s="22"/>
    </row>
    <row r="7" spans="2:12" s="1" customFormat="1" ht="12.75">
      <c r="B7" s="22"/>
      <c r="E7" s="417" t="str">
        <f>'Rekapitulace stavby'!K6</f>
        <v>HULICE - ČERPACÍ STANICE PEVAK</v>
      </c>
      <c r="F7" s="418"/>
      <c r="G7" s="418"/>
      <c r="H7" s="418"/>
      <c r="I7" s="110"/>
      <c r="L7" s="22"/>
    </row>
    <row r="8" spans="2:12" s="1" customFormat="1" ht="12.75">
      <c r="B8" s="22"/>
      <c r="D8" s="117" t="s">
        <v>159</v>
      </c>
      <c r="I8" s="110"/>
      <c r="L8" s="22"/>
    </row>
    <row r="9" spans="1:31" s="2" customFormat="1" ht="12">
      <c r="A9" s="36"/>
      <c r="B9" s="41"/>
      <c r="C9" s="36"/>
      <c r="D9" s="36"/>
      <c r="E9" s="417" t="s">
        <v>2517</v>
      </c>
      <c r="F9" s="419"/>
      <c r="G9" s="419"/>
      <c r="H9" s="419"/>
      <c r="I9" s="118"/>
      <c r="J9" s="36"/>
      <c r="K9" s="36"/>
      <c r="L9" s="119"/>
      <c r="S9" s="36"/>
      <c r="T9" s="36"/>
      <c r="U9" s="36"/>
      <c r="V9" s="36"/>
      <c r="W9" s="36"/>
      <c r="X9" s="36"/>
      <c r="Y9" s="36"/>
      <c r="Z9" s="36"/>
      <c r="AA9" s="36"/>
      <c r="AB9" s="36"/>
      <c r="AC9" s="36"/>
      <c r="AD9" s="36"/>
      <c r="AE9" s="36"/>
    </row>
    <row r="10" spans="1:31" s="2" customFormat="1" ht="12.75">
      <c r="A10" s="36"/>
      <c r="B10" s="41"/>
      <c r="C10" s="36"/>
      <c r="D10" s="117" t="s">
        <v>161</v>
      </c>
      <c r="E10" s="36"/>
      <c r="F10" s="36"/>
      <c r="G10" s="36"/>
      <c r="H10" s="36"/>
      <c r="I10" s="118"/>
      <c r="J10" s="36"/>
      <c r="K10" s="36"/>
      <c r="L10" s="119"/>
      <c r="S10" s="36"/>
      <c r="T10" s="36"/>
      <c r="U10" s="36"/>
      <c r="V10" s="36"/>
      <c r="W10" s="36"/>
      <c r="X10" s="36"/>
      <c r="Y10" s="36"/>
      <c r="Z10" s="36"/>
      <c r="AA10" s="36"/>
      <c r="AB10" s="36"/>
      <c r="AC10" s="36"/>
      <c r="AD10" s="36"/>
      <c r="AE10" s="36"/>
    </row>
    <row r="11" spans="1:31" s="2" customFormat="1" ht="12">
      <c r="A11" s="36"/>
      <c r="B11" s="41"/>
      <c r="C11" s="36"/>
      <c r="D11" s="36"/>
      <c r="E11" s="420" t="s">
        <v>2533</v>
      </c>
      <c r="F11" s="419"/>
      <c r="G11" s="419"/>
      <c r="H11" s="419"/>
      <c r="I11" s="118"/>
      <c r="J11" s="36"/>
      <c r="K11" s="36"/>
      <c r="L11" s="119"/>
      <c r="S11" s="36"/>
      <c r="T11" s="36"/>
      <c r="U11" s="36"/>
      <c r="V11" s="36"/>
      <c r="W11" s="36"/>
      <c r="X11" s="36"/>
      <c r="Y11" s="36"/>
      <c r="Z11" s="36"/>
      <c r="AA11" s="36"/>
      <c r="AB11" s="36"/>
      <c r="AC11" s="36"/>
      <c r="AD11" s="36"/>
      <c r="AE11" s="36"/>
    </row>
    <row r="12" spans="1:31" s="2" customFormat="1" ht="12">
      <c r="A12" s="36"/>
      <c r="B12" s="41"/>
      <c r="C12" s="36"/>
      <c r="D12" s="36"/>
      <c r="E12" s="36"/>
      <c r="F12" s="36"/>
      <c r="G12" s="36"/>
      <c r="H12" s="36"/>
      <c r="I12" s="118"/>
      <c r="J12" s="36"/>
      <c r="K12" s="36"/>
      <c r="L12" s="119"/>
      <c r="S12" s="36"/>
      <c r="T12" s="36"/>
      <c r="U12" s="36"/>
      <c r="V12" s="36"/>
      <c r="W12" s="36"/>
      <c r="X12" s="36"/>
      <c r="Y12" s="36"/>
      <c r="Z12" s="36"/>
      <c r="AA12" s="36"/>
      <c r="AB12" s="36"/>
      <c r="AC12" s="36"/>
      <c r="AD12" s="36"/>
      <c r="AE12" s="36"/>
    </row>
    <row r="13" spans="1:31" s="2" customFormat="1" ht="12.75">
      <c r="A13" s="36"/>
      <c r="B13" s="41"/>
      <c r="C13" s="36"/>
      <c r="D13" s="117" t="s">
        <v>18</v>
      </c>
      <c r="E13" s="36"/>
      <c r="F13" s="105" t="s">
        <v>19</v>
      </c>
      <c r="G13" s="36"/>
      <c r="H13" s="36"/>
      <c r="I13" s="120" t="s">
        <v>20</v>
      </c>
      <c r="J13" s="105" t="s">
        <v>19</v>
      </c>
      <c r="K13" s="36"/>
      <c r="L13" s="119"/>
      <c r="S13" s="36"/>
      <c r="T13" s="36"/>
      <c r="U13" s="36"/>
      <c r="V13" s="36"/>
      <c r="W13" s="36"/>
      <c r="X13" s="36"/>
      <c r="Y13" s="36"/>
      <c r="Z13" s="36"/>
      <c r="AA13" s="36"/>
      <c r="AB13" s="36"/>
      <c r="AC13" s="36"/>
      <c r="AD13" s="36"/>
      <c r="AE13" s="36"/>
    </row>
    <row r="14" spans="1:31" s="2" customFormat="1" ht="12.75">
      <c r="A14" s="36"/>
      <c r="B14" s="41"/>
      <c r="C14" s="36"/>
      <c r="D14" s="117" t="s">
        <v>21</v>
      </c>
      <c r="E14" s="36"/>
      <c r="F14" s="105" t="s">
        <v>22</v>
      </c>
      <c r="G14" s="36"/>
      <c r="H14" s="36"/>
      <c r="I14" s="120" t="s">
        <v>23</v>
      </c>
      <c r="J14" s="121" t="str">
        <f>'Rekapitulace stavby'!AN8</f>
        <v>12. 5. 2020</v>
      </c>
      <c r="K14" s="36"/>
      <c r="L14" s="119"/>
      <c r="S14" s="36"/>
      <c r="T14" s="36"/>
      <c r="U14" s="36"/>
      <c r="V14" s="36"/>
      <c r="W14" s="36"/>
      <c r="X14" s="36"/>
      <c r="Y14" s="36"/>
      <c r="Z14" s="36"/>
      <c r="AA14" s="36"/>
      <c r="AB14" s="36"/>
      <c r="AC14" s="36"/>
      <c r="AD14" s="36"/>
      <c r="AE14" s="36"/>
    </row>
    <row r="15" spans="1:31" s="2" customFormat="1" ht="12">
      <c r="A15" s="36"/>
      <c r="B15" s="41"/>
      <c r="C15" s="36"/>
      <c r="D15" s="36"/>
      <c r="E15" s="36"/>
      <c r="F15" s="36"/>
      <c r="G15" s="36"/>
      <c r="H15" s="36"/>
      <c r="I15" s="118"/>
      <c r="J15" s="36"/>
      <c r="K15" s="36"/>
      <c r="L15" s="119"/>
      <c r="S15" s="36"/>
      <c r="T15" s="36"/>
      <c r="U15" s="36"/>
      <c r="V15" s="36"/>
      <c r="W15" s="36"/>
      <c r="X15" s="36"/>
      <c r="Y15" s="36"/>
      <c r="Z15" s="36"/>
      <c r="AA15" s="36"/>
      <c r="AB15" s="36"/>
      <c r="AC15" s="36"/>
      <c r="AD15" s="36"/>
      <c r="AE15" s="36"/>
    </row>
    <row r="16" spans="1:31" s="2" customFormat="1" ht="12.75">
      <c r="A16" s="36"/>
      <c r="B16" s="41"/>
      <c r="C16" s="36"/>
      <c r="D16" s="117" t="s">
        <v>25</v>
      </c>
      <c r="E16" s="36"/>
      <c r="F16" s="36"/>
      <c r="G16" s="36"/>
      <c r="H16" s="36"/>
      <c r="I16" s="120" t="s">
        <v>26</v>
      </c>
      <c r="J16" s="105" t="s">
        <v>19</v>
      </c>
      <c r="K16" s="36"/>
      <c r="L16" s="119"/>
      <c r="S16" s="36"/>
      <c r="T16" s="36"/>
      <c r="U16" s="36"/>
      <c r="V16" s="36"/>
      <c r="W16" s="36"/>
      <c r="X16" s="36"/>
      <c r="Y16" s="36"/>
      <c r="Z16" s="36"/>
      <c r="AA16" s="36"/>
      <c r="AB16" s="36"/>
      <c r="AC16" s="36"/>
      <c r="AD16" s="36"/>
      <c r="AE16" s="36"/>
    </row>
    <row r="17" spans="1:31" s="2" customFormat="1" ht="12.75">
      <c r="A17" s="36"/>
      <c r="B17" s="41"/>
      <c r="C17" s="36"/>
      <c r="D17" s="36"/>
      <c r="E17" s="105" t="s">
        <v>27</v>
      </c>
      <c r="F17" s="36"/>
      <c r="G17" s="36"/>
      <c r="H17" s="36"/>
      <c r="I17" s="120" t="s">
        <v>28</v>
      </c>
      <c r="J17" s="105" t="s">
        <v>19</v>
      </c>
      <c r="K17" s="36"/>
      <c r="L17" s="119"/>
      <c r="S17" s="36"/>
      <c r="T17" s="36"/>
      <c r="U17" s="36"/>
      <c r="V17" s="36"/>
      <c r="W17" s="36"/>
      <c r="X17" s="36"/>
      <c r="Y17" s="36"/>
      <c r="Z17" s="36"/>
      <c r="AA17" s="36"/>
      <c r="AB17" s="36"/>
      <c r="AC17" s="36"/>
      <c r="AD17" s="36"/>
      <c r="AE17" s="36"/>
    </row>
    <row r="18" spans="1:31" s="2" customFormat="1" ht="12">
      <c r="A18" s="36"/>
      <c r="B18" s="41"/>
      <c r="C18" s="36"/>
      <c r="D18" s="36"/>
      <c r="E18" s="36"/>
      <c r="F18" s="36"/>
      <c r="G18" s="36"/>
      <c r="H18" s="36"/>
      <c r="I18" s="118"/>
      <c r="J18" s="36"/>
      <c r="K18" s="36"/>
      <c r="L18" s="119"/>
      <c r="S18" s="36"/>
      <c r="T18" s="36"/>
      <c r="U18" s="36"/>
      <c r="V18" s="36"/>
      <c r="W18" s="36"/>
      <c r="X18" s="36"/>
      <c r="Y18" s="36"/>
      <c r="Z18" s="36"/>
      <c r="AA18" s="36"/>
      <c r="AB18" s="36"/>
      <c r="AC18" s="36"/>
      <c r="AD18" s="36"/>
      <c r="AE18" s="36"/>
    </row>
    <row r="19" spans="1:31" s="2" customFormat="1" ht="12.75">
      <c r="A19" s="36"/>
      <c r="B19" s="41"/>
      <c r="C19" s="36"/>
      <c r="D19" s="117" t="s">
        <v>29</v>
      </c>
      <c r="E19" s="36"/>
      <c r="F19" s="36"/>
      <c r="G19" s="36"/>
      <c r="H19" s="36"/>
      <c r="I19" s="120" t="s">
        <v>26</v>
      </c>
      <c r="J19" s="32" t="str">
        <f>'Rekapitulace stavby'!AN13</f>
        <v>Vyplň údaj</v>
      </c>
      <c r="K19" s="36"/>
      <c r="L19" s="119"/>
      <c r="S19" s="36"/>
      <c r="T19" s="36"/>
      <c r="U19" s="36"/>
      <c r="V19" s="36"/>
      <c r="W19" s="36"/>
      <c r="X19" s="36"/>
      <c r="Y19" s="36"/>
      <c r="Z19" s="36"/>
      <c r="AA19" s="36"/>
      <c r="AB19" s="36"/>
      <c r="AC19" s="36"/>
      <c r="AD19" s="36"/>
      <c r="AE19" s="36"/>
    </row>
    <row r="20" spans="1:31" s="2" customFormat="1" ht="12.75">
      <c r="A20" s="36"/>
      <c r="B20" s="41"/>
      <c r="C20" s="36"/>
      <c r="D20" s="36"/>
      <c r="E20" s="421" t="str">
        <f>'Rekapitulace stavby'!E14</f>
        <v>Vyplň údaj</v>
      </c>
      <c r="F20" s="422"/>
      <c r="G20" s="422"/>
      <c r="H20" s="422"/>
      <c r="I20" s="120" t="s">
        <v>28</v>
      </c>
      <c r="J20" s="32" t="str">
        <f>'Rekapitulace stavby'!AN14</f>
        <v>Vyplň údaj</v>
      </c>
      <c r="K20" s="36"/>
      <c r="L20" s="119"/>
      <c r="S20" s="36"/>
      <c r="T20" s="36"/>
      <c r="U20" s="36"/>
      <c r="V20" s="36"/>
      <c r="W20" s="36"/>
      <c r="X20" s="36"/>
      <c r="Y20" s="36"/>
      <c r="Z20" s="36"/>
      <c r="AA20" s="36"/>
      <c r="AB20" s="36"/>
      <c r="AC20" s="36"/>
      <c r="AD20" s="36"/>
      <c r="AE20" s="36"/>
    </row>
    <row r="21" spans="1:31" s="2" customFormat="1" ht="12">
      <c r="A21" s="36"/>
      <c r="B21" s="41"/>
      <c r="C21" s="36"/>
      <c r="D21" s="36"/>
      <c r="E21" s="36"/>
      <c r="F21" s="36"/>
      <c r="G21" s="36"/>
      <c r="H21" s="36"/>
      <c r="I21" s="118"/>
      <c r="J21" s="36"/>
      <c r="K21" s="36"/>
      <c r="L21" s="119"/>
      <c r="S21" s="36"/>
      <c r="T21" s="36"/>
      <c r="U21" s="36"/>
      <c r="V21" s="36"/>
      <c r="W21" s="36"/>
      <c r="X21" s="36"/>
      <c r="Y21" s="36"/>
      <c r="Z21" s="36"/>
      <c r="AA21" s="36"/>
      <c r="AB21" s="36"/>
      <c r="AC21" s="36"/>
      <c r="AD21" s="36"/>
      <c r="AE21" s="36"/>
    </row>
    <row r="22" spans="1:31" s="2" customFormat="1" ht="12.75">
      <c r="A22" s="36"/>
      <c r="B22" s="41"/>
      <c r="C22" s="36"/>
      <c r="D22" s="117" t="s">
        <v>31</v>
      </c>
      <c r="E22" s="36"/>
      <c r="F22" s="36"/>
      <c r="G22" s="36"/>
      <c r="H22" s="36"/>
      <c r="I22" s="120" t="s">
        <v>26</v>
      </c>
      <c r="J22" s="105" t="s">
        <v>19</v>
      </c>
      <c r="K22" s="36"/>
      <c r="L22" s="119"/>
      <c r="S22" s="36"/>
      <c r="T22" s="36"/>
      <c r="U22" s="36"/>
      <c r="V22" s="36"/>
      <c r="W22" s="36"/>
      <c r="X22" s="36"/>
      <c r="Y22" s="36"/>
      <c r="Z22" s="36"/>
      <c r="AA22" s="36"/>
      <c r="AB22" s="36"/>
      <c r="AC22" s="36"/>
      <c r="AD22" s="36"/>
      <c r="AE22" s="36"/>
    </row>
    <row r="23" spans="1:31" s="2" customFormat="1" ht="12.75">
      <c r="A23" s="36"/>
      <c r="B23" s="41"/>
      <c r="C23" s="36"/>
      <c r="D23" s="36"/>
      <c r="E23" s="105" t="s">
        <v>32</v>
      </c>
      <c r="F23" s="36"/>
      <c r="G23" s="36"/>
      <c r="H23" s="36"/>
      <c r="I23" s="120" t="s">
        <v>28</v>
      </c>
      <c r="J23" s="105" t="s">
        <v>19</v>
      </c>
      <c r="K23" s="36"/>
      <c r="L23" s="119"/>
      <c r="S23" s="36"/>
      <c r="T23" s="36"/>
      <c r="U23" s="36"/>
      <c r="V23" s="36"/>
      <c r="W23" s="36"/>
      <c r="X23" s="36"/>
      <c r="Y23" s="36"/>
      <c r="Z23" s="36"/>
      <c r="AA23" s="36"/>
      <c r="AB23" s="36"/>
      <c r="AC23" s="36"/>
      <c r="AD23" s="36"/>
      <c r="AE23" s="36"/>
    </row>
    <row r="24" spans="1:31" s="2" customFormat="1" ht="12">
      <c r="A24" s="36"/>
      <c r="B24" s="41"/>
      <c r="C24" s="36"/>
      <c r="D24" s="36"/>
      <c r="E24" s="36"/>
      <c r="F24" s="36"/>
      <c r="G24" s="36"/>
      <c r="H24" s="36"/>
      <c r="I24" s="118"/>
      <c r="J24" s="36"/>
      <c r="K24" s="36"/>
      <c r="L24" s="119"/>
      <c r="S24" s="36"/>
      <c r="T24" s="36"/>
      <c r="U24" s="36"/>
      <c r="V24" s="36"/>
      <c r="W24" s="36"/>
      <c r="X24" s="36"/>
      <c r="Y24" s="36"/>
      <c r="Z24" s="36"/>
      <c r="AA24" s="36"/>
      <c r="AB24" s="36"/>
      <c r="AC24" s="36"/>
      <c r="AD24" s="36"/>
      <c r="AE24" s="36"/>
    </row>
    <row r="25" spans="1:31" s="2" customFormat="1" ht="12.75">
      <c r="A25" s="36"/>
      <c r="B25" s="41"/>
      <c r="C25" s="36"/>
      <c r="D25" s="117" t="s">
        <v>34</v>
      </c>
      <c r="E25" s="36"/>
      <c r="F25" s="36"/>
      <c r="G25" s="36"/>
      <c r="H25" s="36"/>
      <c r="I25" s="120" t="s">
        <v>26</v>
      </c>
      <c r="J25" s="105" t="s">
        <v>19</v>
      </c>
      <c r="K25" s="36"/>
      <c r="L25" s="119"/>
      <c r="S25" s="36"/>
      <c r="T25" s="36"/>
      <c r="U25" s="36"/>
      <c r="V25" s="36"/>
      <c r="W25" s="36"/>
      <c r="X25" s="36"/>
      <c r="Y25" s="36"/>
      <c r="Z25" s="36"/>
      <c r="AA25" s="36"/>
      <c r="AB25" s="36"/>
      <c r="AC25" s="36"/>
      <c r="AD25" s="36"/>
      <c r="AE25" s="36"/>
    </row>
    <row r="26" spans="1:31" s="2" customFormat="1" ht="12.75">
      <c r="A26" s="36"/>
      <c r="B26" s="41"/>
      <c r="C26" s="36"/>
      <c r="D26" s="36"/>
      <c r="E26" s="105" t="s">
        <v>35</v>
      </c>
      <c r="F26" s="36"/>
      <c r="G26" s="36"/>
      <c r="H26" s="36"/>
      <c r="I26" s="120" t="s">
        <v>28</v>
      </c>
      <c r="J26" s="105" t="s">
        <v>19</v>
      </c>
      <c r="K26" s="36"/>
      <c r="L26" s="119"/>
      <c r="S26" s="36"/>
      <c r="T26" s="36"/>
      <c r="U26" s="36"/>
      <c r="V26" s="36"/>
      <c r="W26" s="36"/>
      <c r="X26" s="36"/>
      <c r="Y26" s="36"/>
      <c r="Z26" s="36"/>
      <c r="AA26" s="36"/>
      <c r="AB26" s="36"/>
      <c r="AC26" s="36"/>
      <c r="AD26" s="36"/>
      <c r="AE26" s="36"/>
    </row>
    <row r="27" spans="1:31" s="2" customFormat="1" ht="12">
      <c r="A27" s="36"/>
      <c r="B27" s="41"/>
      <c r="C27" s="36"/>
      <c r="D27" s="36"/>
      <c r="E27" s="36"/>
      <c r="F27" s="36"/>
      <c r="G27" s="36"/>
      <c r="H27" s="36"/>
      <c r="I27" s="118"/>
      <c r="J27" s="36"/>
      <c r="K27" s="36"/>
      <c r="L27" s="119"/>
      <c r="S27" s="36"/>
      <c r="T27" s="36"/>
      <c r="U27" s="36"/>
      <c r="V27" s="36"/>
      <c r="W27" s="36"/>
      <c r="X27" s="36"/>
      <c r="Y27" s="36"/>
      <c r="Z27" s="36"/>
      <c r="AA27" s="36"/>
      <c r="AB27" s="36"/>
      <c r="AC27" s="36"/>
      <c r="AD27" s="36"/>
      <c r="AE27" s="36"/>
    </row>
    <row r="28" spans="1:31" s="2" customFormat="1" ht="12.75">
      <c r="A28" s="36"/>
      <c r="B28" s="41"/>
      <c r="C28" s="36"/>
      <c r="D28" s="117" t="s">
        <v>36</v>
      </c>
      <c r="E28" s="36"/>
      <c r="F28" s="36"/>
      <c r="G28" s="36"/>
      <c r="H28" s="36"/>
      <c r="I28" s="118"/>
      <c r="J28" s="36"/>
      <c r="K28" s="36"/>
      <c r="L28" s="119"/>
      <c r="S28" s="36"/>
      <c r="T28" s="36"/>
      <c r="U28" s="36"/>
      <c r="V28" s="36"/>
      <c r="W28" s="36"/>
      <c r="X28" s="36"/>
      <c r="Y28" s="36"/>
      <c r="Z28" s="36"/>
      <c r="AA28" s="36"/>
      <c r="AB28" s="36"/>
      <c r="AC28" s="36"/>
      <c r="AD28" s="36"/>
      <c r="AE28" s="36"/>
    </row>
    <row r="29" spans="1:31" s="8" customFormat="1" ht="12.75">
      <c r="A29" s="122"/>
      <c r="B29" s="123"/>
      <c r="C29" s="122"/>
      <c r="D29" s="122"/>
      <c r="E29" s="423" t="s">
        <v>19</v>
      </c>
      <c r="F29" s="423"/>
      <c r="G29" s="423"/>
      <c r="H29" s="423"/>
      <c r="I29" s="124"/>
      <c r="J29" s="122"/>
      <c r="K29" s="122"/>
      <c r="L29" s="125"/>
      <c r="S29" s="122"/>
      <c r="T29" s="122"/>
      <c r="U29" s="122"/>
      <c r="V29" s="122"/>
      <c r="W29" s="122"/>
      <c r="X29" s="122"/>
      <c r="Y29" s="122"/>
      <c r="Z29" s="122"/>
      <c r="AA29" s="122"/>
      <c r="AB29" s="122"/>
      <c r="AC29" s="122"/>
      <c r="AD29" s="122"/>
      <c r="AE29" s="122"/>
    </row>
    <row r="30" spans="1:31" s="2" customFormat="1" ht="12">
      <c r="A30" s="36"/>
      <c r="B30" s="41"/>
      <c r="C30" s="36"/>
      <c r="D30" s="36"/>
      <c r="E30" s="36"/>
      <c r="F30" s="36"/>
      <c r="G30" s="36"/>
      <c r="H30" s="36"/>
      <c r="I30" s="118"/>
      <c r="J30" s="36"/>
      <c r="K30" s="36"/>
      <c r="L30" s="119"/>
      <c r="S30" s="36"/>
      <c r="T30" s="36"/>
      <c r="U30" s="36"/>
      <c r="V30" s="36"/>
      <c r="W30" s="36"/>
      <c r="X30" s="36"/>
      <c r="Y30" s="36"/>
      <c r="Z30" s="36"/>
      <c r="AA30" s="36"/>
      <c r="AB30" s="36"/>
      <c r="AC30" s="36"/>
      <c r="AD30" s="36"/>
      <c r="AE30" s="36"/>
    </row>
    <row r="31" spans="1:31" s="2" customFormat="1" ht="12">
      <c r="A31" s="36"/>
      <c r="B31" s="41"/>
      <c r="C31" s="36"/>
      <c r="D31" s="126"/>
      <c r="E31" s="126"/>
      <c r="F31" s="126"/>
      <c r="G31" s="126"/>
      <c r="H31" s="126"/>
      <c r="I31" s="127"/>
      <c r="J31" s="126"/>
      <c r="K31" s="126"/>
      <c r="L31" s="119"/>
      <c r="S31" s="36"/>
      <c r="T31" s="36"/>
      <c r="U31" s="36"/>
      <c r="V31" s="36"/>
      <c r="W31" s="36"/>
      <c r="X31" s="36"/>
      <c r="Y31" s="36"/>
      <c r="Z31" s="36"/>
      <c r="AA31" s="36"/>
      <c r="AB31" s="36"/>
      <c r="AC31" s="36"/>
      <c r="AD31" s="36"/>
      <c r="AE31" s="36"/>
    </row>
    <row r="32" spans="1:31" s="2" customFormat="1" ht="15.75">
      <c r="A32" s="36"/>
      <c r="B32" s="41"/>
      <c r="C32" s="36"/>
      <c r="D32" s="128" t="s">
        <v>38</v>
      </c>
      <c r="E32" s="36"/>
      <c r="F32" s="36"/>
      <c r="G32" s="36"/>
      <c r="H32" s="36"/>
      <c r="I32" s="118"/>
      <c r="J32" s="129">
        <f>ROUND(J89,2)</f>
        <v>0</v>
      </c>
      <c r="K32" s="36"/>
      <c r="L32" s="119"/>
      <c r="S32" s="36"/>
      <c r="T32" s="36"/>
      <c r="U32" s="36"/>
      <c r="V32" s="36"/>
      <c r="W32" s="36"/>
      <c r="X32" s="36"/>
      <c r="Y32" s="36"/>
      <c r="Z32" s="36"/>
      <c r="AA32" s="36"/>
      <c r="AB32" s="36"/>
      <c r="AC32" s="36"/>
      <c r="AD32" s="36"/>
      <c r="AE32" s="36"/>
    </row>
    <row r="33" spans="1:31" s="2" customFormat="1" ht="12">
      <c r="A33" s="36"/>
      <c r="B33" s="41"/>
      <c r="C33" s="36"/>
      <c r="D33" s="126"/>
      <c r="E33" s="126"/>
      <c r="F33" s="126"/>
      <c r="G33" s="126"/>
      <c r="H33" s="126"/>
      <c r="I33" s="127"/>
      <c r="J33" s="126"/>
      <c r="K33" s="126"/>
      <c r="L33" s="119"/>
      <c r="S33" s="36"/>
      <c r="T33" s="36"/>
      <c r="U33" s="36"/>
      <c r="V33" s="36"/>
      <c r="W33" s="36"/>
      <c r="X33" s="36"/>
      <c r="Y33" s="36"/>
      <c r="Z33" s="36"/>
      <c r="AA33" s="36"/>
      <c r="AB33" s="36"/>
      <c r="AC33" s="36"/>
      <c r="AD33" s="36"/>
      <c r="AE33" s="36"/>
    </row>
    <row r="34" spans="1:31" s="2" customFormat="1" ht="12.75">
      <c r="A34" s="36"/>
      <c r="B34" s="41"/>
      <c r="C34" s="36"/>
      <c r="D34" s="36"/>
      <c r="E34" s="36"/>
      <c r="F34" s="130" t="s">
        <v>40</v>
      </c>
      <c r="G34" s="36"/>
      <c r="H34" s="36"/>
      <c r="I34" s="131" t="s">
        <v>39</v>
      </c>
      <c r="J34" s="130" t="s">
        <v>41</v>
      </c>
      <c r="K34" s="36"/>
      <c r="L34" s="119"/>
      <c r="S34" s="36"/>
      <c r="T34" s="36"/>
      <c r="U34" s="36"/>
      <c r="V34" s="36"/>
      <c r="W34" s="36"/>
      <c r="X34" s="36"/>
      <c r="Y34" s="36"/>
      <c r="Z34" s="36"/>
      <c r="AA34" s="36"/>
      <c r="AB34" s="36"/>
      <c r="AC34" s="36"/>
      <c r="AD34" s="36"/>
      <c r="AE34" s="36"/>
    </row>
    <row r="35" spans="1:31" s="2" customFormat="1" ht="12.75">
      <c r="A35" s="36"/>
      <c r="B35" s="41"/>
      <c r="C35" s="36"/>
      <c r="D35" s="132" t="s">
        <v>42</v>
      </c>
      <c r="E35" s="117" t="s">
        <v>43</v>
      </c>
      <c r="F35" s="133">
        <f>ROUND((SUM(BE89:BE98)),2)</f>
        <v>0</v>
      </c>
      <c r="G35" s="36"/>
      <c r="H35" s="36"/>
      <c r="I35" s="134">
        <v>0.21</v>
      </c>
      <c r="J35" s="133">
        <f>ROUND(((SUM(BE89:BE98))*I35),2)</f>
        <v>0</v>
      </c>
      <c r="K35" s="36"/>
      <c r="L35" s="119"/>
      <c r="S35" s="36"/>
      <c r="T35" s="36"/>
      <c r="U35" s="36"/>
      <c r="V35" s="36"/>
      <c r="W35" s="36"/>
      <c r="X35" s="36"/>
      <c r="Y35" s="36"/>
      <c r="Z35" s="36"/>
      <c r="AA35" s="36"/>
      <c r="AB35" s="36"/>
      <c r="AC35" s="36"/>
      <c r="AD35" s="36"/>
      <c r="AE35" s="36"/>
    </row>
    <row r="36" spans="1:31" s="2" customFormat="1" ht="12.75">
      <c r="A36" s="36"/>
      <c r="B36" s="41"/>
      <c r="C36" s="36"/>
      <c r="D36" s="36"/>
      <c r="E36" s="117" t="s">
        <v>44</v>
      </c>
      <c r="F36" s="133">
        <f>ROUND((SUM(BF89:BF98)),2)</f>
        <v>0</v>
      </c>
      <c r="G36" s="36"/>
      <c r="H36" s="36"/>
      <c r="I36" s="134">
        <v>0.15</v>
      </c>
      <c r="J36" s="133">
        <f>ROUND(((SUM(BF89:BF98))*I36),2)</f>
        <v>0</v>
      </c>
      <c r="K36" s="36"/>
      <c r="L36" s="119"/>
      <c r="S36" s="36"/>
      <c r="T36" s="36"/>
      <c r="U36" s="36"/>
      <c r="V36" s="36"/>
      <c r="W36" s="36"/>
      <c r="X36" s="36"/>
      <c r="Y36" s="36"/>
      <c r="Z36" s="36"/>
      <c r="AA36" s="36"/>
      <c r="AB36" s="36"/>
      <c r="AC36" s="36"/>
      <c r="AD36" s="36"/>
      <c r="AE36" s="36"/>
    </row>
    <row r="37" spans="1:31" s="2" customFormat="1" ht="12.75">
      <c r="A37" s="36"/>
      <c r="B37" s="41"/>
      <c r="C37" s="36"/>
      <c r="D37" s="36"/>
      <c r="E37" s="117" t="s">
        <v>45</v>
      </c>
      <c r="F37" s="133">
        <f>ROUND((SUM(BG89:BG98)),2)</f>
        <v>0</v>
      </c>
      <c r="G37" s="36"/>
      <c r="H37" s="36"/>
      <c r="I37" s="134">
        <v>0.21</v>
      </c>
      <c r="J37" s="133">
        <f>0</f>
        <v>0</v>
      </c>
      <c r="K37" s="36"/>
      <c r="L37" s="119"/>
      <c r="S37" s="36"/>
      <c r="T37" s="36"/>
      <c r="U37" s="36"/>
      <c r="V37" s="36"/>
      <c r="W37" s="36"/>
      <c r="X37" s="36"/>
      <c r="Y37" s="36"/>
      <c r="Z37" s="36"/>
      <c r="AA37" s="36"/>
      <c r="AB37" s="36"/>
      <c r="AC37" s="36"/>
      <c r="AD37" s="36"/>
      <c r="AE37" s="36"/>
    </row>
    <row r="38" spans="1:31" s="2" customFormat="1" ht="12.75">
      <c r="A38" s="36"/>
      <c r="B38" s="41"/>
      <c r="C38" s="36"/>
      <c r="D38" s="36"/>
      <c r="E38" s="117" t="s">
        <v>46</v>
      </c>
      <c r="F38" s="133">
        <f>ROUND((SUM(BH89:BH98)),2)</f>
        <v>0</v>
      </c>
      <c r="G38" s="36"/>
      <c r="H38" s="36"/>
      <c r="I38" s="134">
        <v>0.15</v>
      </c>
      <c r="J38" s="133">
        <f>0</f>
        <v>0</v>
      </c>
      <c r="K38" s="36"/>
      <c r="L38" s="119"/>
      <c r="S38" s="36"/>
      <c r="T38" s="36"/>
      <c r="U38" s="36"/>
      <c r="V38" s="36"/>
      <c r="W38" s="36"/>
      <c r="X38" s="36"/>
      <c r="Y38" s="36"/>
      <c r="Z38" s="36"/>
      <c r="AA38" s="36"/>
      <c r="AB38" s="36"/>
      <c r="AC38" s="36"/>
      <c r="AD38" s="36"/>
      <c r="AE38" s="36"/>
    </row>
    <row r="39" spans="1:31" s="2" customFormat="1" ht="12.75">
      <c r="A39" s="36"/>
      <c r="B39" s="41"/>
      <c r="C39" s="36"/>
      <c r="D39" s="36"/>
      <c r="E39" s="117" t="s">
        <v>47</v>
      </c>
      <c r="F39" s="133">
        <f>ROUND((SUM(BI89:BI98)),2)</f>
        <v>0</v>
      </c>
      <c r="G39" s="36"/>
      <c r="H39" s="36"/>
      <c r="I39" s="134">
        <v>0</v>
      </c>
      <c r="J39" s="133">
        <f>0</f>
        <v>0</v>
      </c>
      <c r="K39" s="36"/>
      <c r="L39" s="119"/>
      <c r="S39" s="36"/>
      <c r="T39" s="36"/>
      <c r="U39" s="36"/>
      <c r="V39" s="36"/>
      <c r="W39" s="36"/>
      <c r="X39" s="36"/>
      <c r="Y39" s="36"/>
      <c r="Z39" s="36"/>
      <c r="AA39" s="36"/>
      <c r="AB39" s="36"/>
      <c r="AC39" s="36"/>
      <c r="AD39" s="36"/>
      <c r="AE39" s="36"/>
    </row>
    <row r="40" spans="1:31" s="2" customFormat="1" ht="12">
      <c r="A40" s="36"/>
      <c r="B40" s="41"/>
      <c r="C40" s="36"/>
      <c r="D40" s="36"/>
      <c r="E40" s="36"/>
      <c r="F40" s="36"/>
      <c r="G40" s="36"/>
      <c r="H40" s="36"/>
      <c r="I40" s="118"/>
      <c r="J40" s="36"/>
      <c r="K40" s="36"/>
      <c r="L40" s="119"/>
      <c r="S40" s="36"/>
      <c r="T40" s="36"/>
      <c r="U40" s="36"/>
      <c r="V40" s="36"/>
      <c r="W40" s="36"/>
      <c r="X40" s="36"/>
      <c r="Y40" s="36"/>
      <c r="Z40" s="36"/>
      <c r="AA40" s="36"/>
      <c r="AB40" s="36"/>
      <c r="AC40" s="36"/>
      <c r="AD40" s="36"/>
      <c r="AE40" s="36"/>
    </row>
    <row r="41" spans="1:31" s="2" customFormat="1" ht="15.75">
      <c r="A41" s="36"/>
      <c r="B41" s="41"/>
      <c r="C41" s="135"/>
      <c r="D41" s="136" t="s">
        <v>48</v>
      </c>
      <c r="E41" s="137"/>
      <c r="F41" s="137"/>
      <c r="G41" s="138" t="s">
        <v>49</v>
      </c>
      <c r="H41" s="139" t="s">
        <v>50</v>
      </c>
      <c r="I41" s="140"/>
      <c r="J41" s="141">
        <f>SUM(J32:J39)</f>
        <v>0</v>
      </c>
      <c r="K41" s="142"/>
      <c r="L41" s="119"/>
      <c r="S41" s="36"/>
      <c r="T41" s="36"/>
      <c r="U41" s="36"/>
      <c r="V41" s="36"/>
      <c r="W41" s="36"/>
      <c r="X41" s="36"/>
      <c r="Y41" s="36"/>
      <c r="Z41" s="36"/>
      <c r="AA41" s="36"/>
      <c r="AB41" s="36"/>
      <c r="AC41" s="36"/>
      <c r="AD41" s="36"/>
      <c r="AE41" s="36"/>
    </row>
    <row r="42" spans="1:31" s="2" customFormat="1" ht="12">
      <c r="A42" s="36"/>
      <c r="B42" s="143"/>
      <c r="C42" s="144"/>
      <c r="D42" s="144"/>
      <c r="E42" s="144"/>
      <c r="F42" s="144"/>
      <c r="G42" s="144"/>
      <c r="H42" s="144"/>
      <c r="I42" s="145"/>
      <c r="J42" s="144"/>
      <c r="K42" s="144"/>
      <c r="L42" s="119"/>
      <c r="S42" s="36"/>
      <c r="T42" s="36"/>
      <c r="U42" s="36"/>
      <c r="V42" s="36"/>
      <c r="W42" s="36"/>
      <c r="X42" s="36"/>
      <c r="Y42" s="36"/>
      <c r="Z42" s="36"/>
      <c r="AA42" s="36"/>
      <c r="AB42" s="36"/>
      <c r="AC42" s="36"/>
      <c r="AD42" s="36"/>
      <c r="AE42" s="36"/>
    </row>
    <row r="46" spans="1:31" s="2" customFormat="1" ht="12">
      <c r="A46" s="36"/>
      <c r="B46" s="146"/>
      <c r="C46" s="147"/>
      <c r="D46" s="147"/>
      <c r="E46" s="147"/>
      <c r="F46" s="147"/>
      <c r="G46" s="147"/>
      <c r="H46" s="147"/>
      <c r="I46" s="148"/>
      <c r="J46" s="147"/>
      <c r="K46" s="147"/>
      <c r="L46" s="119"/>
      <c r="S46" s="36"/>
      <c r="T46" s="36"/>
      <c r="U46" s="36"/>
      <c r="V46" s="36"/>
      <c r="W46" s="36"/>
      <c r="X46" s="36"/>
      <c r="Y46" s="36"/>
      <c r="Z46" s="36"/>
      <c r="AA46" s="36"/>
      <c r="AB46" s="36"/>
      <c r="AC46" s="36"/>
      <c r="AD46" s="36"/>
      <c r="AE46" s="36"/>
    </row>
    <row r="47" spans="1:31" s="2" customFormat="1" ht="18">
      <c r="A47" s="36"/>
      <c r="B47" s="37"/>
      <c r="C47" s="25" t="s">
        <v>163</v>
      </c>
      <c r="D47" s="38"/>
      <c r="E47" s="38"/>
      <c r="F47" s="38"/>
      <c r="G47" s="38"/>
      <c r="H47" s="38"/>
      <c r="I47" s="118"/>
      <c r="J47" s="38"/>
      <c r="K47" s="38"/>
      <c r="L47" s="119"/>
      <c r="S47" s="36"/>
      <c r="T47" s="36"/>
      <c r="U47" s="36"/>
      <c r="V47" s="36"/>
      <c r="W47" s="36"/>
      <c r="X47" s="36"/>
      <c r="Y47" s="36"/>
      <c r="Z47" s="36"/>
      <c r="AA47" s="36"/>
      <c r="AB47" s="36"/>
      <c r="AC47" s="36"/>
      <c r="AD47" s="36"/>
      <c r="AE47" s="36"/>
    </row>
    <row r="48" spans="1:31" s="2" customFormat="1" ht="12">
      <c r="A48" s="36"/>
      <c r="B48" s="37"/>
      <c r="C48" s="38"/>
      <c r="D48" s="38"/>
      <c r="E48" s="38"/>
      <c r="F48" s="38"/>
      <c r="G48" s="38"/>
      <c r="H48" s="38"/>
      <c r="I48" s="118"/>
      <c r="J48" s="38"/>
      <c r="K48" s="38"/>
      <c r="L48" s="119"/>
      <c r="S48" s="36"/>
      <c r="T48" s="36"/>
      <c r="U48" s="36"/>
      <c r="V48" s="36"/>
      <c r="W48" s="36"/>
      <c r="X48" s="36"/>
      <c r="Y48" s="36"/>
      <c r="Z48" s="36"/>
      <c r="AA48" s="36"/>
      <c r="AB48" s="36"/>
      <c r="AC48" s="36"/>
      <c r="AD48" s="36"/>
      <c r="AE48" s="36"/>
    </row>
    <row r="49" spans="1:31" s="2" customFormat="1" ht="12.75">
      <c r="A49" s="36"/>
      <c r="B49" s="37"/>
      <c r="C49" s="31" t="s">
        <v>16</v>
      </c>
      <c r="D49" s="38"/>
      <c r="E49" s="38"/>
      <c r="F49" s="38"/>
      <c r="G49" s="38"/>
      <c r="H49" s="38"/>
      <c r="I49" s="118"/>
      <c r="J49" s="38"/>
      <c r="K49" s="38"/>
      <c r="L49" s="119"/>
      <c r="S49" s="36"/>
      <c r="T49" s="36"/>
      <c r="U49" s="36"/>
      <c r="V49" s="36"/>
      <c r="W49" s="36"/>
      <c r="X49" s="36"/>
      <c r="Y49" s="36"/>
      <c r="Z49" s="36"/>
      <c r="AA49" s="36"/>
      <c r="AB49" s="36"/>
      <c r="AC49" s="36"/>
      <c r="AD49" s="36"/>
      <c r="AE49" s="36"/>
    </row>
    <row r="50" spans="1:31" s="2" customFormat="1" ht="12.75">
      <c r="A50" s="36"/>
      <c r="B50" s="37"/>
      <c r="C50" s="38"/>
      <c r="D50" s="38"/>
      <c r="E50" s="415" t="str">
        <f>E7</f>
        <v>HULICE - ČERPACÍ STANICE PEVAK</v>
      </c>
      <c r="F50" s="416"/>
      <c r="G50" s="416"/>
      <c r="H50" s="416"/>
      <c r="I50" s="118"/>
      <c r="J50" s="38"/>
      <c r="K50" s="38"/>
      <c r="L50" s="119"/>
      <c r="S50" s="36"/>
      <c r="T50" s="36"/>
      <c r="U50" s="36"/>
      <c r="V50" s="36"/>
      <c r="W50" s="36"/>
      <c r="X50" s="36"/>
      <c r="Y50" s="36"/>
      <c r="Z50" s="36"/>
      <c r="AA50" s="36"/>
      <c r="AB50" s="36"/>
      <c r="AC50" s="36"/>
      <c r="AD50" s="36"/>
      <c r="AE50" s="36"/>
    </row>
    <row r="51" spans="2:12" s="1" customFormat="1" ht="12.75">
      <c r="B51" s="23"/>
      <c r="C51" s="31" t="s">
        <v>159</v>
      </c>
      <c r="D51" s="24"/>
      <c r="E51" s="24"/>
      <c r="F51" s="24"/>
      <c r="G51" s="24"/>
      <c r="H51" s="24"/>
      <c r="I51" s="110"/>
      <c r="J51" s="24"/>
      <c r="K51" s="24"/>
      <c r="L51" s="22"/>
    </row>
    <row r="52" spans="1:31" s="2" customFormat="1" ht="12">
      <c r="A52" s="36"/>
      <c r="B52" s="37"/>
      <c r="C52" s="38"/>
      <c r="D52" s="38"/>
      <c r="E52" s="415" t="s">
        <v>2517</v>
      </c>
      <c r="F52" s="414"/>
      <c r="G52" s="414"/>
      <c r="H52" s="414"/>
      <c r="I52" s="118"/>
      <c r="J52" s="38"/>
      <c r="K52" s="38"/>
      <c r="L52" s="119"/>
      <c r="S52" s="36"/>
      <c r="T52" s="36"/>
      <c r="U52" s="36"/>
      <c r="V52" s="36"/>
      <c r="W52" s="36"/>
      <c r="X52" s="36"/>
      <c r="Y52" s="36"/>
      <c r="Z52" s="36"/>
      <c r="AA52" s="36"/>
      <c r="AB52" s="36"/>
      <c r="AC52" s="36"/>
      <c r="AD52" s="36"/>
      <c r="AE52" s="36"/>
    </row>
    <row r="53" spans="1:31" s="2" customFormat="1" ht="12.75">
      <c r="A53" s="36"/>
      <c r="B53" s="37"/>
      <c r="C53" s="31" t="s">
        <v>161</v>
      </c>
      <c r="D53" s="38"/>
      <c r="E53" s="38"/>
      <c r="F53" s="38"/>
      <c r="G53" s="38"/>
      <c r="H53" s="38"/>
      <c r="I53" s="118"/>
      <c r="J53" s="38"/>
      <c r="K53" s="38"/>
      <c r="L53" s="119"/>
      <c r="S53" s="36"/>
      <c r="T53" s="36"/>
      <c r="U53" s="36"/>
      <c r="V53" s="36"/>
      <c r="W53" s="36"/>
      <c r="X53" s="36"/>
      <c r="Y53" s="36"/>
      <c r="Z53" s="36"/>
      <c r="AA53" s="36"/>
      <c r="AB53" s="36"/>
      <c r="AC53" s="36"/>
      <c r="AD53" s="36"/>
      <c r="AE53" s="36"/>
    </row>
    <row r="54" spans="1:31" s="2" customFormat="1" ht="12">
      <c r="A54" s="36"/>
      <c r="B54" s="37"/>
      <c r="C54" s="38"/>
      <c r="D54" s="38"/>
      <c r="E54" s="402" t="str">
        <f>E11</f>
        <v>02 - PS_02.2 - Strojnětechnologická část šachty VD č.2</v>
      </c>
      <c r="F54" s="414"/>
      <c r="G54" s="414"/>
      <c r="H54" s="414"/>
      <c r="I54" s="118"/>
      <c r="J54" s="38"/>
      <c r="K54" s="38"/>
      <c r="L54" s="119"/>
      <c r="S54" s="36"/>
      <c r="T54" s="36"/>
      <c r="U54" s="36"/>
      <c r="V54" s="36"/>
      <c r="W54" s="36"/>
      <c r="X54" s="36"/>
      <c r="Y54" s="36"/>
      <c r="Z54" s="36"/>
      <c r="AA54" s="36"/>
      <c r="AB54" s="36"/>
      <c r="AC54" s="36"/>
      <c r="AD54" s="36"/>
      <c r="AE54" s="36"/>
    </row>
    <row r="55" spans="1:31" s="2" customFormat="1" ht="12">
      <c r="A55" s="36"/>
      <c r="B55" s="37"/>
      <c r="C55" s="38"/>
      <c r="D55" s="38"/>
      <c r="E55" s="38"/>
      <c r="F55" s="38"/>
      <c r="G55" s="38"/>
      <c r="H55" s="38"/>
      <c r="I55" s="118"/>
      <c r="J55" s="38"/>
      <c r="K55" s="38"/>
      <c r="L55" s="119"/>
      <c r="S55" s="36"/>
      <c r="T55" s="36"/>
      <c r="U55" s="36"/>
      <c r="V55" s="36"/>
      <c r="W55" s="36"/>
      <c r="X55" s="36"/>
      <c r="Y55" s="36"/>
      <c r="Z55" s="36"/>
      <c r="AA55" s="36"/>
      <c r="AB55" s="36"/>
      <c r="AC55" s="36"/>
      <c r="AD55" s="36"/>
      <c r="AE55" s="36"/>
    </row>
    <row r="56" spans="1:31" s="2" customFormat="1" ht="12.75">
      <c r="A56" s="36"/>
      <c r="B56" s="37"/>
      <c r="C56" s="31" t="s">
        <v>21</v>
      </c>
      <c r="D56" s="38"/>
      <c r="E56" s="38"/>
      <c r="F56" s="29" t="str">
        <f>F14</f>
        <v>Hulice</v>
      </c>
      <c r="G56" s="38"/>
      <c r="H56" s="38"/>
      <c r="I56" s="120" t="s">
        <v>23</v>
      </c>
      <c r="J56" s="61" t="str">
        <f>IF(J14="","",J14)</f>
        <v>12. 5. 2020</v>
      </c>
      <c r="K56" s="38"/>
      <c r="L56" s="119"/>
      <c r="S56" s="36"/>
      <c r="T56" s="36"/>
      <c r="U56" s="36"/>
      <c r="V56" s="36"/>
      <c r="W56" s="36"/>
      <c r="X56" s="36"/>
      <c r="Y56" s="36"/>
      <c r="Z56" s="36"/>
      <c r="AA56" s="36"/>
      <c r="AB56" s="36"/>
      <c r="AC56" s="36"/>
      <c r="AD56" s="36"/>
      <c r="AE56" s="36"/>
    </row>
    <row r="57" spans="1:31" s="2" customFormat="1" ht="12">
      <c r="A57" s="36"/>
      <c r="B57" s="37"/>
      <c r="C57" s="38"/>
      <c r="D57" s="38"/>
      <c r="E57" s="38"/>
      <c r="F57" s="38"/>
      <c r="G57" s="38"/>
      <c r="H57" s="38"/>
      <c r="I57" s="118"/>
      <c r="J57" s="38"/>
      <c r="K57" s="38"/>
      <c r="L57" s="119"/>
      <c r="S57" s="36"/>
      <c r="T57" s="36"/>
      <c r="U57" s="36"/>
      <c r="V57" s="36"/>
      <c r="W57" s="36"/>
      <c r="X57" s="36"/>
      <c r="Y57" s="36"/>
      <c r="Z57" s="36"/>
      <c r="AA57" s="36"/>
      <c r="AB57" s="36"/>
      <c r="AC57" s="36"/>
      <c r="AD57" s="36"/>
      <c r="AE57" s="36"/>
    </row>
    <row r="58" spans="1:31" s="2" customFormat="1" ht="38.25">
      <c r="A58" s="36"/>
      <c r="B58" s="37"/>
      <c r="C58" s="31" t="s">
        <v>25</v>
      </c>
      <c r="D58" s="38"/>
      <c r="E58" s="38"/>
      <c r="F58" s="29" t="str">
        <f>E17</f>
        <v>PEVAK Pelhřimov</v>
      </c>
      <c r="G58" s="38"/>
      <c r="H58" s="38"/>
      <c r="I58" s="120" t="s">
        <v>31</v>
      </c>
      <c r="J58" s="34" t="str">
        <f>E23</f>
        <v>Vodohospodářské inženýrské služby a.s.</v>
      </c>
      <c r="K58" s="38"/>
      <c r="L58" s="119"/>
      <c r="S58" s="36"/>
      <c r="T58" s="36"/>
      <c r="U58" s="36"/>
      <c r="V58" s="36"/>
      <c r="W58" s="36"/>
      <c r="X58" s="36"/>
      <c r="Y58" s="36"/>
      <c r="Z58" s="36"/>
      <c r="AA58" s="36"/>
      <c r="AB58" s="36"/>
      <c r="AC58" s="36"/>
      <c r="AD58" s="36"/>
      <c r="AE58" s="36"/>
    </row>
    <row r="59" spans="1:31" s="2" customFormat="1" ht="12.75">
      <c r="A59" s="36"/>
      <c r="B59" s="37"/>
      <c r="C59" s="31" t="s">
        <v>29</v>
      </c>
      <c r="D59" s="38"/>
      <c r="E59" s="38"/>
      <c r="F59" s="29" t="str">
        <f>IF(E20="","",E20)</f>
        <v>Vyplň údaj</v>
      </c>
      <c r="G59" s="38"/>
      <c r="H59" s="38"/>
      <c r="I59" s="120" t="s">
        <v>34</v>
      </c>
      <c r="J59" s="34" t="str">
        <f>E26</f>
        <v>Ing.Josef Němeček</v>
      </c>
      <c r="K59" s="38"/>
      <c r="L59" s="119"/>
      <c r="S59" s="36"/>
      <c r="T59" s="36"/>
      <c r="U59" s="36"/>
      <c r="V59" s="36"/>
      <c r="W59" s="36"/>
      <c r="X59" s="36"/>
      <c r="Y59" s="36"/>
      <c r="Z59" s="36"/>
      <c r="AA59" s="36"/>
      <c r="AB59" s="36"/>
      <c r="AC59" s="36"/>
      <c r="AD59" s="36"/>
      <c r="AE59" s="36"/>
    </row>
    <row r="60" spans="1:31" s="2" customFormat="1" ht="12">
      <c r="A60" s="36"/>
      <c r="B60" s="37"/>
      <c r="C60" s="38"/>
      <c r="D60" s="38"/>
      <c r="E60" s="38"/>
      <c r="F60" s="38"/>
      <c r="G60" s="38"/>
      <c r="H60" s="38"/>
      <c r="I60" s="118"/>
      <c r="J60" s="38"/>
      <c r="K60" s="38"/>
      <c r="L60" s="119"/>
      <c r="S60" s="36"/>
      <c r="T60" s="36"/>
      <c r="U60" s="36"/>
      <c r="V60" s="36"/>
      <c r="W60" s="36"/>
      <c r="X60" s="36"/>
      <c r="Y60" s="36"/>
      <c r="Z60" s="36"/>
      <c r="AA60" s="36"/>
      <c r="AB60" s="36"/>
      <c r="AC60" s="36"/>
      <c r="AD60" s="36"/>
      <c r="AE60" s="36"/>
    </row>
    <row r="61" spans="1:31" s="2" customFormat="1" ht="12">
      <c r="A61" s="36"/>
      <c r="B61" s="37"/>
      <c r="C61" s="149" t="s">
        <v>164</v>
      </c>
      <c r="D61" s="150"/>
      <c r="E61" s="150"/>
      <c r="F61" s="150"/>
      <c r="G61" s="150"/>
      <c r="H61" s="150"/>
      <c r="I61" s="151"/>
      <c r="J61" s="152" t="s">
        <v>165</v>
      </c>
      <c r="K61" s="150"/>
      <c r="L61" s="119"/>
      <c r="S61" s="36"/>
      <c r="T61" s="36"/>
      <c r="U61" s="36"/>
      <c r="V61" s="36"/>
      <c r="W61" s="36"/>
      <c r="X61" s="36"/>
      <c r="Y61" s="36"/>
      <c r="Z61" s="36"/>
      <c r="AA61" s="36"/>
      <c r="AB61" s="36"/>
      <c r="AC61" s="36"/>
      <c r="AD61" s="36"/>
      <c r="AE61" s="36"/>
    </row>
    <row r="62" spans="1:31" s="2" customFormat="1" ht="12">
      <c r="A62" s="36"/>
      <c r="B62" s="37"/>
      <c r="C62" s="38"/>
      <c r="D62" s="38"/>
      <c r="E62" s="38"/>
      <c r="F62" s="38"/>
      <c r="G62" s="38"/>
      <c r="H62" s="38"/>
      <c r="I62" s="118"/>
      <c r="J62" s="38"/>
      <c r="K62" s="38"/>
      <c r="L62" s="119"/>
      <c r="S62" s="36"/>
      <c r="T62" s="36"/>
      <c r="U62" s="36"/>
      <c r="V62" s="36"/>
      <c r="W62" s="36"/>
      <c r="X62" s="36"/>
      <c r="Y62" s="36"/>
      <c r="Z62" s="36"/>
      <c r="AA62" s="36"/>
      <c r="AB62" s="36"/>
      <c r="AC62" s="36"/>
      <c r="AD62" s="36"/>
      <c r="AE62" s="36"/>
    </row>
    <row r="63" spans="1:47" s="2" customFormat="1" ht="15.75">
      <c r="A63" s="36"/>
      <c r="B63" s="37"/>
      <c r="C63" s="153" t="s">
        <v>70</v>
      </c>
      <c r="D63" s="38"/>
      <c r="E63" s="38"/>
      <c r="F63" s="38"/>
      <c r="G63" s="38"/>
      <c r="H63" s="38"/>
      <c r="I63" s="118"/>
      <c r="J63" s="79">
        <f>J89</f>
        <v>0</v>
      </c>
      <c r="K63" s="38"/>
      <c r="L63" s="119"/>
      <c r="S63" s="36"/>
      <c r="T63" s="36"/>
      <c r="U63" s="36"/>
      <c r="V63" s="36"/>
      <c r="W63" s="36"/>
      <c r="X63" s="36"/>
      <c r="Y63" s="36"/>
      <c r="Z63" s="36"/>
      <c r="AA63" s="36"/>
      <c r="AB63" s="36"/>
      <c r="AC63" s="36"/>
      <c r="AD63" s="36"/>
      <c r="AE63" s="36"/>
      <c r="AU63" s="19" t="s">
        <v>166</v>
      </c>
    </row>
    <row r="64" spans="2:12" s="9" customFormat="1" ht="15">
      <c r="B64" s="154"/>
      <c r="C64" s="155"/>
      <c r="D64" s="156" t="s">
        <v>2519</v>
      </c>
      <c r="E64" s="157"/>
      <c r="F64" s="157"/>
      <c r="G64" s="157"/>
      <c r="H64" s="157"/>
      <c r="I64" s="158"/>
      <c r="J64" s="159">
        <f>J90</f>
        <v>0</v>
      </c>
      <c r="K64" s="155"/>
      <c r="L64" s="160"/>
    </row>
    <row r="65" spans="2:12" s="9" customFormat="1" ht="15">
      <c r="B65" s="154"/>
      <c r="C65" s="155"/>
      <c r="D65" s="156" t="s">
        <v>1976</v>
      </c>
      <c r="E65" s="157"/>
      <c r="F65" s="157"/>
      <c r="G65" s="157"/>
      <c r="H65" s="157"/>
      <c r="I65" s="158"/>
      <c r="J65" s="159">
        <f>J92</f>
        <v>0</v>
      </c>
      <c r="K65" s="155"/>
      <c r="L65" s="160"/>
    </row>
    <row r="66" spans="2:12" s="10" customFormat="1" ht="12.75">
      <c r="B66" s="161"/>
      <c r="C66" s="99"/>
      <c r="D66" s="162" t="s">
        <v>2274</v>
      </c>
      <c r="E66" s="163"/>
      <c r="F66" s="163"/>
      <c r="G66" s="163"/>
      <c r="H66" s="163"/>
      <c r="I66" s="164"/>
      <c r="J66" s="165">
        <f>J93</f>
        <v>0</v>
      </c>
      <c r="K66" s="99"/>
      <c r="L66" s="166"/>
    </row>
    <row r="67" spans="2:12" s="9" customFormat="1" ht="15">
      <c r="B67" s="154"/>
      <c r="C67" s="155"/>
      <c r="D67" s="156" t="s">
        <v>2275</v>
      </c>
      <c r="E67" s="157"/>
      <c r="F67" s="157"/>
      <c r="G67" s="157"/>
      <c r="H67" s="157"/>
      <c r="I67" s="158"/>
      <c r="J67" s="159">
        <f>J97</f>
        <v>0</v>
      </c>
      <c r="K67" s="155"/>
      <c r="L67" s="160"/>
    </row>
    <row r="68" spans="1:31" s="2" customFormat="1" ht="12">
      <c r="A68" s="36"/>
      <c r="B68" s="37"/>
      <c r="C68" s="38"/>
      <c r="D68" s="38"/>
      <c r="E68" s="38"/>
      <c r="F68" s="38"/>
      <c r="G68" s="38"/>
      <c r="H68" s="38"/>
      <c r="I68" s="118"/>
      <c r="J68" s="38"/>
      <c r="K68" s="38"/>
      <c r="L68" s="119"/>
      <c r="S68" s="36"/>
      <c r="T68" s="36"/>
      <c r="U68" s="36"/>
      <c r="V68" s="36"/>
      <c r="W68" s="36"/>
      <c r="X68" s="36"/>
      <c r="Y68" s="36"/>
      <c r="Z68" s="36"/>
      <c r="AA68" s="36"/>
      <c r="AB68" s="36"/>
      <c r="AC68" s="36"/>
      <c r="AD68" s="36"/>
      <c r="AE68" s="36"/>
    </row>
    <row r="69" spans="1:31" s="2" customFormat="1" ht="12">
      <c r="A69" s="36"/>
      <c r="B69" s="49"/>
      <c r="C69" s="50"/>
      <c r="D69" s="50"/>
      <c r="E69" s="50"/>
      <c r="F69" s="50"/>
      <c r="G69" s="50"/>
      <c r="H69" s="50"/>
      <c r="I69" s="145"/>
      <c r="J69" s="50"/>
      <c r="K69" s="50"/>
      <c r="L69" s="119"/>
      <c r="S69" s="36"/>
      <c r="T69" s="36"/>
      <c r="U69" s="36"/>
      <c r="V69" s="36"/>
      <c r="W69" s="36"/>
      <c r="X69" s="36"/>
      <c r="Y69" s="36"/>
      <c r="Z69" s="36"/>
      <c r="AA69" s="36"/>
      <c r="AB69" s="36"/>
      <c r="AC69" s="36"/>
      <c r="AD69" s="36"/>
      <c r="AE69" s="36"/>
    </row>
    <row r="73" spans="1:31" s="2" customFormat="1" ht="12">
      <c r="A73" s="36"/>
      <c r="B73" s="51"/>
      <c r="C73" s="52"/>
      <c r="D73" s="52"/>
      <c r="E73" s="52"/>
      <c r="F73" s="52"/>
      <c r="G73" s="52"/>
      <c r="H73" s="52"/>
      <c r="I73" s="148"/>
      <c r="J73" s="52"/>
      <c r="K73" s="52"/>
      <c r="L73" s="119"/>
      <c r="S73" s="36"/>
      <c r="T73" s="36"/>
      <c r="U73" s="36"/>
      <c r="V73" s="36"/>
      <c r="W73" s="36"/>
      <c r="X73" s="36"/>
      <c r="Y73" s="36"/>
      <c r="Z73" s="36"/>
      <c r="AA73" s="36"/>
      <c r="AB73" s="36"/>
      <c r="AC73" s="36"/>
      <c r="AD73" s="36"/>
      <c r="AE73" s="36"/>
    </row>
    <row r="74" spans="1:31" s="2" customFormat="1" ht="18">
      <c r="A74" s="36"/>
      <c r="B74" s="37"/>
      <c r="C74" s="25" t="s">
        <v>192</v>
      </c>
      <c r="D74" s="38"/>
      <c r="E74" s="38"/>
      <c r="F74" s="38"/>
      <c r="G74" s="38"/>
      <c r="H74" s="38"/>
      <c r="I74" s="118"/>
      <c r="J74" s="38"/>
      <c r="K74" s="38"/>
      <c r="L74" s="119"/>
      <c r="S74" s="36"/>
      <c r="T74" s="36"/>
      <c r="U74" s="36"/>
      <c r="V74" s="36"/>
      <c r="W74" s="36"/>
      <c r="X74" s="36"/>
      <c r="Y74" s="36"/>
      <c r="Z74" s="36"/>
      <c r="AA74" s="36"/>
      <c r="AB74" s="36"/>
      <c r="AC74" s="36"/>
      <c r="AD74" s="36"/>
      <c r="AE74" s="36"/>
    </row>
    <row r="75" spans="1:31" s="2" customFormat="1" ht="12">
      <c r="A75" s="36"/>
      <c r="B75" s="37"/>
      <c r="C75" s="38"/>
      <c r="D75" s="38"/>
      <c r="E75" s="38"/>
      <c r="F75" s="38"/>
      <c r="G75" s="38"/>
      <c r="H75" s="38"/>
      <c r="I75" s="118"/>
      <c r="J75" s="38"/>
      <c r="K75" s="38"/>
      <c r="L75" s="119"/>
      <c r="S75" s="36"/>
      <c r="T75" s="36"/>
      <c r="U75" s="36"/>
      <c r="V75" s="36"/>
      <c r="W75" s="36"/>
      <c r="X75" s="36"/>
      <c r="Y75" s="36"/>
      <c r="Z75" s="36"/>
      <c r="AA75" s="36"/>
      <c r="AB75" s="36"/>
      <c r="AC75" s="36"/>
      <c r="AD75" s="36"/>
      <c r="AE75" s="36"/>
    </row>
    <row r="76" spans="1:31" s="2" customFormat="1" ht="12.75">
      <c r="A76" s="36"/>
      <c r="B76" s="37"/>
      <c r="C76" s="31" t="s">
        <v>16</v>
      </c>
      <c r="D76" s="38"/>
      <c r="E76" s="38"/>
      <c r="F76" s="38"/>
      <c r="G76" s="38"/>
      <c r="H76" s="38"/>
      <c r="I76" s="118"/>
      <c r="J76" s="38"/>
      <c r="K76" s="38"/>
      <c r="L76" s="119"/>
      <c r="S76" s="36"/>
      <c r="T76" s="36"/>
      <c r="U76" s="36"/>
      <c r="V76" s="36"/>
      <c r="W76" s="36"/>
      <c r="X76" s="36"/>
      <c r="Y76" s="36"/>
      <c r="Z76" s="36"/>
      <c r="AA76" s="36"/>
      <c r="AB76" s="36"/>
      <c r="AC76" s="36"/>
      <c r="AD76" s="36"/>
      <c r="AE76" s="36"/>
    </row>
    <row r="77" spans="1:31" s="2" customFormat="1" ht="12.75">
      <c r="A77" s="36"/>
      <c r="B77" s="37"/>
      <c r="C77" s="38"/>
      <c r="D77" s="38"/>
      <c r="E77" s="415" t="str">
        <f>E7</f>
        <v>HULICE - ČERPACÍ STANICE PEVAK</v>
      </c>
      <c r="F77" s="416"/>
      <c r="G77" s="416"/>
      <c r="H77" s="416"/>
      <c r="I77" s="118"/>
      <c r="J77" s="38"/>
      <c r="K77" s="38"/>
      <c r="L77" s="119"/>
      <c r="S77" s="36"/>
      <c r="T77" s="36"/>
      <c r="U77" s="36"/>
      <c r="V77" s="36"/>
      <c r="W77" s="36"/>
      <c r="X77" s="36"/>
      <c r="Y77" s="36"/>
      <c r="Z77" s="36"/>
      <c r="AA77" s="36"/>
      <c r="AB77" s="36"/>
      <c r="AC77" s="36"/>
      <c r="AD77" s="36"/>
      <c r="AE77" s="36"/>
    </row>
    <row r="78" spans="2:12" s="1" customFormat="1" ht="12.75">
      <c r="B78" s="23"/>
      <c r="C78" s="31" t="s">
        <v>159</v>
      </c>
      <c r="D78" s="24"/>
      <c r="E78" s="24"/>
      <c r="F78" s="24"/>
      <c r="G78" s="24"/>
      <c r="H78" s="24"/>
      <c r="I78" s="110"/>
      <c r="J78" s="24"/>
      <c r="K78" s="24"/>
      <c r="L78" s="22"/>
    </row>
    <row r="79" spans="1:31" s="2" customFormat="1" ht="12">
      <c r="A79" s="36"/>
      <c r="B79" s="37"/>
      <c r="C79" s="38"/>
      <c r="D79" s="38"/>
      <c r="E79" s="415" t="s">
        <v>2517</v>
      </c>
      <c r="F79" s="414"/>
      <c r="G79" s="414"/>
      <c r="H79" s="414"/>
      <c r="I79" s="118"/>
      <c r="J79" s="38"/>
      <c r="K79" s="38"/>
      <c r="L79" s="119"/>
      <c r="S79" s="36"/>
      <c r="T79" s="36"/>
      <c r="U79" s="36"/>
      <c r="V79" s="36"/>
      <c r="W79" s="36"/>
      <c r="X79" s="36"/>
      <c r="Y79" s="36"/>
      <c r="Z79" s="36"/>
      <c r="AA79" s="36"/>
      <c r="AB79" s="36"/>
      <c r="AC79" s="36"/>
      <c r="AD79" s="36"/>
      <c r="AE79" s="36"/>
    </row>
    <row r="80" spans="1:31" s="2" customFormat="1" ht="12.75">
      <c r="A80" s="36"/>
      <c r="B80" s="37"/>
      <c r="C80" s="31" t="s">
        <v>161</v>
      </c>
      <c r="D80" s="38"/>
      <c r="E80" s="38"/>
      <c r="F80" s="38"/>
      <c r="G80" s="38"/>
      <c r="H80" s="38"/>
      <c r="I80" s="118"/>
      <c r="J80" s="38"/>
      <c r="K80" s="38"/>
      <c r="L80" s="119"/>
      <c r="S80" s="36"/>
      <c r="T80" s="36"/>
      <c r="U80" s="36"/>
      <c r="V80" s="36"/>
      <c r="W80" s="36"/>
      <c r="X80" s="36"/>
      <c r="Y80" s="36"/>
      <c r="Z80" s="36"/>
      <c r="AA80" s="36"/>
      <c r="AB80" s="36"/>
      <c r="AC80" s="36"/>
      <c r="AD80" s="36"/>
      <c r="AE80" s="36"/>
    </row>
    <row r="81" spans="1:31" s="2" customFormat="1" ht="12">
      <c r="A81" s="36"/>
      <c r="B81" s="37"/>
      <c r="C81" s="38"/>
      <c r="D81" s="38"/>
      <c r="E81" s="402" t="str">
        <f>E11</f>
        <v>02 - PS_02.2 - Strojnětechnologická část šachty VD č.2</v>
      </c>
      <c r="F81" s="414"/>
      <c r="G81" s="414"/>
      <c r="H81" s="414"/>
      <c r="I81" s="118"/>
      <c r="J81" s="38"/>
      <c r="K81" s="38"/>
      <c r="L81" s="119"/>
      <c r="S81" s="36"/>
      <c r="T81" s="36"/>
      <c r="U81" s="36"/>
      <c r="V81" s="36"/>
      <c r="W81" s="36"/>
      <c r="X81" s="36"/>
      <c r="Y81" s="36"/>
      <c r="Z81" s="36"/>
      <c r="AA81" s="36"/>
      <c r="AB81" s="36"/>
      <c r="AC81" s="36"/>
      <c r="AD81" s="36"/>
      <c r="AE81" s="36"/>
    </row>
    <row r="82" spans="1:31" s="2" customFormat="1" ht="12">
      <c r="A82" s="36"/>
      <c r="B82" s="37"/>
      <c r="C82" s="38"/>
      <c r="D82" s="38"/>
      <c r="E82" s="38"/>
      <c r="F82" s="38"/>
      <c r="G82" s="38"/>
      <c r="H82" s="38"/>
      <c r="I82" s="118"/>
      <c r="J82" s="38"/>
      <c r="K82" s="38"/>
      <c r="L82" s="119"/>
      <c r="S82" s="36"/>
      <c r="T82" s="36"/>
      <c r="U82" s="36"/>
      <c r="V82" s="36"/>
      <c r="W82" s="36"/>
      <c r="X82" s="36"/>
      <c r="Y82" s="36"/>
      <c r="Z82" s="36"/>
      <c r="AA82" s="36"/>
      <c r="AB82" s="36"/>
      <c r="AC82" s="36"/>
      <c r="AD82" s="36"/>
      <c r="AE82" s="36"/>
    </row>
    <row r="83" spans="1:31" s="2" customFormat="1" ht="12.75">
      <c r="A83" s="36"/>
      <c r="B83" s="37"/>
      <c r="C83" s="31" t="s">
        <v>21</v>
      </c>
      <c r="D83" s="38"/>
      <c r="E83" s="38"/>
      <c r="F83" s="29" t="str">
        <f>F14</f>
        <v>Hulice</v>
      </c>
      <c r="G83" s="38"/>
      <c r="H83" s="38"/>
      <c r="I83" s="120" t="s">
        <v>23</v>
      </c>
      <c r="J83" s="61" t="str">
        <f>IF(J14="","",J14)</f>
        <v>12. 5. 2020</v>
      </c>
      <c r="K83" s="38"/>
      <c r="L83" s="119"/>
      <c r="S83" s="36"/>
      <c r="T83" s="36"/>
      <c r="U83" s="36"/>
      <c r="V83" s="36"/>
      <c r="W83" s="36"/>
      <c r="X83" s="36"/>
      <c r="Y83" s="36"/>
      <c r="Z83" s="36"/>
      <c r="AA83" s="36"/>
      <c r="AB83" s="36"/>
      <c r="AC83" s="36"/>
      <c r="AD83" s="36"/>
      <c r="AE83" s="36"/>
    </row>
    <row r="84" spans="1:31" s="2" customFormat="1" ht="12">
      <c r="A84" s="36"/>
      <c r="B84" s="37"/>
      <c r="C84" s="38"/>
      <c r="D84" s="38"/>
      <c r="E84" s="38"/>
      <c r="F84" s="38"/>
      <c r="G84" s="38"/>
      <c r="H84" s="38"/>
      <c r="I84" s="118"/>
      <c r="J84" s="38"/>
      <c r="K84" s="38"/>
      <c r="L84" s="119"/>
      <c r="S84" s="36"/>
      <c r="T84" s="36"/>
      <c r="U84" s="36"/>
      <c r="V84" s="36"/>
      <c r="W84" s="36"/>
      <c r="X84" s="36"/>
      <c r="Y84" s="36"/>
      <c r="Z84" s="36"/>
      <c r="AA84" s="36"/>
      <c r="AB84" s="36"/>
      <c r="AC84" s="36"/>
      <c r="AD84" s="36"/>
      <c r="AE84" s="36"/>
    </row>
    <row r="85" spans="1:31" s="2" customFormat="1" ht="38.25">
      <c r="A85" s="36"/>
      <c r="B85" s="37"/>
      <c r="C85" s="31" t="s">
        <v>25</v>
      </c>
      <c r="D85" s="38"/>
      <c r="E85" s="38"/>
      <c r="F85" s="29" t="str">
        <f>E17</f>
        <v>PEVAK Pelhřimov</v>
      </c>
      <c r="G85" s="38"/>
      <c r="H85" s="38"/>
      <c r="I85" s="120" t="s">
        <v>31</v>
      </c>
      <c r="J85" s="34" t="str">
        <f>E23</f>
        <v>Vodohospodářské inženýrské služby a.s.</v>
      </c>
      <c r="K85" s="38"/>
      <c r="L85" s="119"/>
      <c r="S85" s="36"/>
      <c r="T85" s="36"/>
      <c r="U85" s="36"/>
      <c r="V85" s="36"/>
      <c r="W85" s="36"/>
      <c r="X85" s="36"/>
      <c r="Y85" s="36"/>
      <c r="Z85" s="36"/>
      <c r="AA85" s="36"/>
      <c r="AB85" s="36"/>
      <c r="AC85" s="36"/>
      <c r="AD85" s="36"/>
      <c r="AE85" s="36"/>
    </row>
    <row r="86" spans="1:31" s="2" customFormat="1" ht="12.75">
      <c r="A86" s="36"/>
      <c r="B86" s="37"/>
      <c r="C86" s="31" t="s">
        <v>29</v>
      </c>
      <c r="D86" s="38"/>
      <c r="E86" s="38"/>
      <c r="F86" s="29" t="str">
        <f>IF(E20="","",E20)</f>
        <v>Vyplň údaj</v>
      </c>
      <c r="G86" s="38"/>
      <c r="H86" s="38"/>
      <c r="I86" s="120" t="s">
        <v>34</v>
      </c>
      <c r="J86" s="34" t="str">
        <f>E26</f>
        <v>Ing.Josef Němeček</v>
      </c>
      <c r="K86" s="38"/>
      <c r="L86" s="119"/>
      <c r="S86" s="36"/>
      <c r="T86" s="36"/>
      <c r="U86" s="36"/>
      <c r="V86" s="36"/>
      <c r="W86" s="36"/>
      <c r="X86" s="36"/>
      <c r="Y86" s="36"/>
      <c r="Z86" s="36"/>
      <c r="AA86" s="36"/>
      <c r="AB86" s="36"/>
      <c r="AC86" s="36"/>
      <c r="AD86" s="36"/>
      <c r="AE86" s="36"/>
    </row>
    <row r="87" spans="1:31" s="2" customFormat="1" ht="12">
      <c r="A87" s="36"/>
      <c r="B87" s="37"/>
      <c r="C87" s="38"/>
      <c r="D87" s="38"/>
      <c r="E87" s="38"/>
      <c r="F87" s="38"/>
      <c r="G87" s="38"/>
      <c r="H87" s="38"/>
      <c r="I87" s="118"/>
      <c r="J87" s="38"/>
      <c r="K87" s="38"/>
      <c r="L87" s="119"/>
      <c r="S87" s="36"/>
      <c r="T87" s="36"/>
      <c r="U87" s="36"/>
      <c r="V87" s="36"/>
      <c r="W87" s="36"/>
      <c r="X87" s="36"/>
      <c r="Y87" s="36"/>
      <c r="Z87" s="36"/>
      <c r="AA87" s="36"/>
      <c r="AB87" s="36"/>
      <c r="AC87" s="36"/>
      <c r="AD87" s="36"/>
      <c r="AE87" s="36"/>
    </row>
    <row r="88" spans="1:31" s="11" customFormat="1" ht="24">
      <c r="A88" s="167"/>
      <c r="B88" s="168"/>
      <c r="C88" s="169" t="s">
        <v>193</v>
      </c>
      <c r="D88" s="170" t="s">
        <v>57</v>
      </c>
      <c r="E88" s="170" t="s">
        <v>53</v>
      </c>
      <c r="F88" s="170" t="s">
        <v>54</v>
      </c>
      <c r="G88" s="170" t="s">
        <v>194</v>
      </c>
      <c r="H88" s="170" t="s">
        <v>195</v>
      </c>
      <c r="I88" s="171" t="s">
        <v>196</v>
      </c>
      <c r="J88" s="170" t="s">
        <v>165</v>
      </c>
      <c r="K88" s="172" t="s">
        <v>197</v>
      </c>
      <c r="L88" s="173"/>
      <c r="M88" s="70" t="s">
        <v>19</v>
      </c>
      <c r="N88" s="71" t="s">
        <v>42</v>
      </c>
      <c r="O88" s="71" t="s">
        <v>198</v>
      </c>
      <c r="P88" s="71" t="s">
        <v>199</v>
      </c>
      <c r="Q88" s="71" t="s">
        <v>200</v>
      </c>
      <c r="R88" s="71" t="s">
        <v>201</v>
      </c>
      <c r="S88" s="71" t="s">
        <v>202</v>
      </c>
      <c r="T88" s="72" t="s">
        <v>203</v>
      </c>
      <c r="U88" s="167"/>
      <c r="V88" s="167"/>
      <c r="W88" s="167"/>
      <c r="X88" s="167"/>
      <c r="Y88" s="167"/>
      <c r="Z88" s="167"/>
      <c r="AA88" s="167"/>
      <c r="AB88" s="167"/>
      <c r="AC88" s="167"/>
      <c r="AD88" s="167"/>
      <c r="AE88" s="167"/>
    </row>
    <row r="89" spans="1:63" s="2" customFormat="1" ht="15.75">
      <c r="A89" s="36"/>
      <c r="B89" s="37"/>
      <c r="C89" s="77" t="s">
        <v>204</v>
      </c>
      <c r="D89" s="38"/>
      <c r="E89" s="38"/>
      <c r="F89" s="38"/>
      <c r="G89" s="38"/>
      <c r="H89" s="38"/>
      <c r="I89" s="118"/>
      <c r="J89" s="174">
        <f>BK89</f>
        <v>0</v>
      </c>
      <c r="K89" s="38"/>
      <c r="L89" s="41"/>
      <c r="M89" s="73"/>
      <c r="N89" s="175"/>
      <c r="O89" s="74"/>
      <c r="P89" s="176">
        <f>P90+P92+P97</f>
        <v>0</v>
      </c>
      <c r="Q89" s="74"/>
      <c r="R89" s="176">
        <f>R90+R92+R97</f>
        <v>0.00115</v>
      </c>
      <c r="S89" s="74"/>
      <c r="T89" s="177">
        <f>T90+T92+T97</f>
        <v>0</v>
      </c>
      <c r="U89" s="36"/>
      <c r="V89" s="36"/>
      <c r="W89" s="36"/>
      <c r="X89" s="36"/>
      <c r="Y89" s="36"/>
      <c r="Z89" s="36"/>
      <c r="AA89" s="36"/>
      <c r="AB89" s="36"/>
      <c r="AC89" s="36"/>
      <c r="AD89" s="36"/>
      <c r="AE89" s="36"/>
      <c r="AT89" s="19" t="s">
        <v>71</v>
      </c>
      <c r="AU89" s="19" t="s">
        <v>166</v>
      </c>
      <c r="BK89" s="178">
        <f>BK90+BK92+BK97</f>
        <v>0</v>
      </c>
    </row>
    <row r="90" spans="2:63" s="12" customFormat="1" ht="15">
      <c r="B90" s="179"/>
      <c r="C90" s="180"/>
      <c r="D90" s="181" t="s">
        <v>71</v>
      </c>
      <c r="E90" s="182" t="s">
        <v>2276</v>
      </c>
      <c r="F90" s="182" t="s">
        <v>2277</v>
      </c>
      <c r="G90" s="180"/>
      <c r="H90" s="180"/>
      <c r="I90" s="183"/>
      <c r="J90" s="184">
        <f>BK90</f>
        <v>0</v>
      </c>
      <c r="K90" s="180"/>
      <c r="L90" s="185"/>
      <c r="M90" s="186"/>
      <c r="N90" s="187"/>
      <c r="O90" s="187"/>
      <c r="P90" s="188">
        <f>P91</f>
        <v>0</v>
      </c>
      <c r="Q90" s="187"/>
      <c r="R90" s="188">
        <f>R91</f>
        <v>0</v>
      </c>
      <c r="S90" s="187"/>
      <c r="T90" s="189">
        <f>T91</f>
        <v>0</v>
      </c>
      <c r="AR90" s="190" t="s">
        <v>81</v>
      </c>
      <c r="AT90" s="191" t="s">
        <v>71</v>
      </c>
      <c r="AU90" s="191" t="s">
        <v>72</v>
      </c>
      <c r="AY90" s="190" t="s">
        <v>207</v>
      </c>
      <c r="BK90" s="192">
        <f>BK91</f>
        <v>0</v>
      </c>
    </row>
    <row r="91" spans="1:65" s="2" customFormat="1" ht="12">
      <c r="A91" s="36"/>
      <c r="B91" s="37"/>
      <c r="C91" s="195" t="s">
        <v>79</v>
      </c>
      <c r="D91" s="195" t="s">
        <v>209</v>
      </c>
      <c r="E91" s="196" t="s">
        <v>2278</v>
      </c>
      <c r="F91" s="197" t="s">
        <v>2279</v>
      </c>
      <c r="G91" s="198" t="s">
        <v>2280</v>
      </c>
      <c r="H91" s="199">
        <v>1</v>
      </c>
      <c r="I91" s="200"/>
      <c r="J91" s="201">
        <f>ROUND(I91*H91,2)</f>
        <v>0</v>
      </c>
      <c r="K91" s="197" t="s">
        <v>19</v>
      </c>
      <c r="L91" s="41"/>
      <c r="M91" s="202" t="s">
        <v>19</v>
      </c>
      <c r="N91" s="203" t="s">
        <v>43</v>
      </c>
      <c r="O91" s="66"/>
      <c r="P91" s="204">
        <f>O91*H91</f>
        <v>0</v>
      </c>
      <c r="Q91" s="204">
        <v>0</v>
      </c>
      <c r="R91" s="204">
        <f>Q91*H91</f>
        <v>0</v>
      </c>
      <c r="S91" s="204">
        <v>0</v>
      </c>
      <c r="T91" s="205">
        <f>S91*H91</f>
        <v>0</v>
      </c>
      <c r="U91" s="36"/>
      <c r="V91" s="36"/>
      <c r="W91" s="36"/>
      <c r="X91" s="36"/>
      <c r="Y91" s="36"/>
      <c r="Z91" s="36"/>
      <c r="AA91" s="36"/>
      <c r="AB91" s="36"/>
      <c r="AC91" s="36"/>
      <c r="AD91" s="36"/>
      <c r="AE91" s="36"/>
      <c r="AR91" s="206" t="s">
        <v>79</v>
      </c>
      <c r="AT91" s="206" t="s">
        <v>209</v>
      </c>
      <c r="AU91" s="206" t="s">
        <v>79</v>
      </c>
      <c r="AY91" s="19" t="s">
        <v>207</v>
      </c>
      <c r="BE91" s="207">
        <f>IF(N91="základní",J91,0)</f>
        <v>0</v>
      </c>
      <c r="BF91" s="207">
        <f>IF(N91="snížená",J91,0)</f>
        <v>0</v>
      </c>
      <c r="BG91" s="207">
        <f>IF(N91="zákl. přenesená",J91,0)</f>
        <v>0</v>
      </c>
      <c r="BH91" s="207">
        <f>IF(N91="sníž. přenesená",J91,0)</f>
        <v>0</v>
      </c>
      <c r="BI91" s="207">
        <f>IF(N91="nulová",J91,0)</f>
        <v>0</v>
      </c>
      <c r="BJ91" s="19" t="s">
        <v>79</v>
      </c>
      <c r="BK91" s="207">
        <f>ROUND(I91*H91,2)</f>
        <v>0</v>
      </c>
      <c r="BL91" s="19" t="s">
        <v>79</v>
      </c>
      <c r="BM91" s="206" t="s">
        <v>2534</v>
      </c>
    </row>
    <row r="92" spans="2:63" s="12" customFormat="1" ht="15">
      <c r="B92" s="179"/>
      <c r="C92" s="180"/>
      <c r="D92" s="181" t="s">
        <v>71</v>
      </c>
      <c r="E92" s="182" t="s">
        <v>249</v>
      </c>
      <c r="F92" s="182" t="s">
        <v>1989</v>
      </c>
      <c r="G92" s="180"/>
      <c r="H92" s="180"/>
      <c r="I92" s="183"/>
      <c r="J92" s="184">
        <f>BK92</f>
        <v>0</v>
      </c>
      <c r="K92" s="180"/>
      <c r="L92" s="185"/>
      <c r="M92" s="186"/>
      <c r="N92" s="187"/>
      <c r="O92" s="187"/>
      <c r="P92" s="188">
        <f>P93</f>
        <v>0</v>
      </c>
      <c r="Q92" s="187"/>
      <c r="R92" s="188">
        <f>R93</f>
        <v>0</v>
      </c>
      <c r="S92" s="187"/>
      <c r="T92" s="189">
        <f>T93</f>
        <v>0</v>
      </c>
      <c r="AR92" s="190" t="s">
        <v>221</v>
      </c>
      <c r="AT92" s="191" t="s">
        <v>71</v>
      </c>
      <c r="AU92" s="191" t="s">
        <v>72</v>
      </c>
      <c r="AY92" s="190" t="s">
        <v>207</v>
      </c>
      <c r="BK92" s="192">
        <f>BK93</f>
        <v>0</v>
      </c>
    </row>
    <row r="93" spans="2:63" s="12" customFormat="1" ht="12.75">
      <c r="B93" s="179"/>
      <c r="C93" s="180"/>
      <c r="D93" s="181" t="s">
        <v>71</v>
      </c>
      <c r="E93" s="193" t="s">
        <v>2283</v>
      </c>
      <c r="F93" s="193" t="s">
        <v>2284</v>
      </c>
      <c r="G93" s="180"/>
      <c r="H93" s="180"/>
      <c r="I93" s="183"/>
      <c r="J93" s="194">
        <f>BK93</f>
        <v>0</v>
      </c>
      <c r="K93" s="180"/>
      <c r="L93" s="185"/>
      <c r="M93" s="186"/>
      <c r="N93" s="187"/>
      <c r="O93" s="187"/>
      <c r="P93" s="188">
        <f>SUM(P94:P96)</f>
        <v>0</v>
      </c>
      <c r="Q93" s="187"/>
      <c r="R93" s="188">
        <f>SUM(R94:R96)</f>
        <v>0</v>
      </c>
      <c r="S93" s="187"/>
      <c r="T93" s="189">
        <f>SUM(T94:T96)</f>
        <v>0</v>
      </c>
      <c r="AR93" s="190" t="s">
        <v>221</v>
      </c>
      <c r="AT93" s="191" t="s">
        <v>71</v>
      </c>
      <c r="AU93" s="191" t="s">
        <v>79</v>
      </c>
      <c r="AY93" s="190" t="s">
        <v>207</v>
      </c>
      <c r="BK93" s="192">
        <f>SUM(BK94:BK96)</f>
        <v>0</v>
      </c>
    </row>
    <row r="94" spans="1:65" s="2" customFormat="1" ht="24">
      <c r="A94" s="36"/>
      <c r="B94" s="37"/>
      <c r="C94" s="231" t="s">
        <v>81</v>
      </c>
      <c r="D94" s="231" t="s">
        <v>249</v>
      </c>
      <c r="E94" s="232" t="s">
        <v>2521</v>
      </c>
      <c r="F94" s="233" t="s">
        <v>2522</v>
      </c>
      <c r="G94" s="234" t="s">
        <v>2089</v>
      </c>
      <c r="H94" s="235">
        <v>1</v>
      </c>
      <c r="I94" s="236"/>
      <c r="J94" s="237">
        <f>ROUND(I94*H94,2)</f>
        <v>0</v>
      </c>
      <c r="K94" s="233" t="s">
        <v>19</v>
      </c>
      <c r="L94" s="238"/>
      <c r="M94" s="239" t="s">
        <v>19</v>
      </c>
      <c r="N94" s="240" t="s">
        <v>43</v>
      </c>
      <c r="O94" s="66"/>
      <c r="P94" s="204">
        <f>O94*H94</f>
        <v>0</v>
      </c>
      <c r="Q94" s="204">
        <v>0</v>
      </c>
      <c r="R94" s="204">
        <f>Q94*H94</f>
        <v>0</v>
      </c>
      <c r="S94" s="204">
        <v>0</v>
      </c>
      <c r="T94" s="205">
        <f>S94*H94</f>
        <v>0</v>
      </c>
      <c r="U94" s="36"/>
      <c r="V94" s="36"/>
      <c r="W94" s="36"/>
      <c r="X94" s="36"/>
      <c r="Y94" s="36"/>
      <c r="Z94" s="36"/>
      <c r="AA94" s="36"/>
      <c r="AB94" s="36"/>
      <c r="AC94" s="36"/>
      <c r="AD94" s="36"/>
      <c r="AE94" s="36"/>
      <c r="AR94" s="206" t="s">
        <v>2000</v>
      </c>
      <c r="AT94" s="206" t="s">
        <v>249</v>
      </c>
      <c r="AU94" s="206" t="s">
        <v>81</v>
      </c>
      <c r="AY94" s="19" t="s">
        <v>207</v>
      </c>
      <c r="BE94" s="207">
        <f>IF(N94="základní",J94,0)</f>
        <v>0</v>
      </c>
      <c r="BF94" s="207">
        <f>IF(N94="snížená",J94,0)</f>
        <v>0</v>
      </c>
      <c r="BG94" s="207">
        <f>IF(N94="zákl. přenesená",J94,0)</f>
        <v>0</v>
      </c>
      <c r="BH94" s="207">
        <f>IF(N94="sníž. přenesená",J94,0)</f>
        <v>0</v>
      </c>
      <c r="BI94" s="207">
        <f>IF(N94="nulová",J94,0)</f>
        <v>0</v>
      </c>
      <c r="BJ94" s="19" t="s">
        <v>79</v>
      </c>
      <c r="BK94" s="207">
        <f>ROUND(I94*H94,2)</f>
        <v>0</v>
      </c>
      <c r="BL94" s="19" t="s">
        <v>550</v>
      </c>
      <c r="BM94" s="206" t="s">
        <v>2535</v>
      </c>
    </row>
    <row r="95" spans="1:65" s="2" customFormat="1" ht="12">
      <c r="A95" s="36"/>
      <c r="B95" s="37"/>
      <c r="C95" s="231" t="s">
        <v>221</v>
      </c>
      <c r="D95" s="231" t="s">
        <v>249</v>
      </c>
      <c r="E95" s="232" t="s">
        <v>2524</v>
      </c>
      <c r="F95" s="233" t="s">
        <v>2525</v>
      </c>
      <c r="G95" s="234" t="s">
        <v>2089</v>
      </c>
      <c r="H95" s="235">
        <v>1</v>
      </c>
      <c r="I95" s="236"/>
      <c r="J95" s="237">
        <f>ROUND(I95*H95,2)</f>
        <v>0</v>
      </c>
      <c r="K95" s="233" t="s">
        <v>19</v>
      </c>
      <c r="L95" s="238"/>
      <c r="M95" s="239" t="s">
        <v>19</v>
      </c>
      <c r="N95" s="240" t="s">
        <v>43</v>
      </c>
      <c r="O95" s="66"/>
      <c r="P95" s="204">
        <f>O95*H95</f>
        <v>0</v>
      </c>
      <c r="Q95" s="204">
        <v>0</v>
      </c>
      <c r="R95" s="204">
        <f>Q95*H95</f>
        <v>0</v>
      </c>
      <c r="S95" s="204">
        <v>0</v>
      </c>
      <c r="T95" s="205">
        <f>S95*H95</f>
        <v>0</v>
      </c>
      <c r="U95" s="36"/>
      <c r="V95" s="36"/>
      <c r="W95" s="36"/>
      <c r="X95" s="36"/>
      <c r="Y95" s="36"/>
      <c r="Z95" s="36"/>
      <c r="AA95" s="36"/>
      <c r="AB95" s="36"/>
      <c r="AC95" s="36"/>
      <c r="AD95" s="36"/>
      <c r="AE95" s="36"/>
      <c r="AR95" s="206" t="s">
        <v>2000</v>
      </c>
      <c r="AT95" s="206" t="s">
        <v>249</v>
      </c>
      <c r="AU95" s="206" t="s">
        <v>81</v>
      </c>
      <c r="AY95" s="19" t="s">
        <v>207</v>
      </c>
      <c r="BE95" s="207">
        <f>IF(N95="základní",J95,0)</f>
        <v>0</v>
      </c>
      <c r="BF95" s="207">
        <f>IF(N95="snížená",J95,0)</f>
        <v>0</v>
      </c>
      <c r="BG95" s="207">
        <f>IF(N95="zákl. přenesená",J95,0)</f>
        <v>0</v>
      </c>
      <c r="BH95" s="207">
        <f>IF(N95="sníž. přenesená",J95,0)</f>
        <v>0</v>
      </c>
      <c r="BI95" s="207">
        <f>IF(N95="nulová",J95,0)</f>
        <v>0</v>
      </c>
      <c r="BJ95" s="19" t="s">
        <v>79</v>
      </c>
      <c r="BK95" s="207">
        <f>ROUND(I95*H95,2)</f>
        <v>0</v>
      </c>
      <c r="BL95" s="19" t="s">
        <v>550</v>
      </c>
      <c r="BM95" s="206" t="s">
        <v>2536</v>
      </c>
    </row>
    <row r="96" spans="1:65" s="2" customFormat="1" ht="12">
      <c r="A96" s="36"/>
      <c r="B96" s="37"/>
      <c r="C96" s="231" t="s">
        <v>213</v>
      </c>
      <c r="D96" s="231" t="s">
        <v>249</v>
      </c>
      <c r="E96" s="232" t="s">
        <v>2527</v>
      </c>
      <c r="F96" s="233" t="s">
        <v>2528</v>
      </c>
      <c r="G96" s="234" t="s">
        <v>683</v>
      </c>
      <c r="H96" s="235">
        <v>2</v>
      </c>
      <c r="I96" s="236"/>
      <c r="J96" s="237">
        <f>ROUND(I96*H96,2)</f>
        <v>0</v>
      </c>
      <c r="K96" s="233" t="s">
        <v>19</v>
      </c>
      <c r="L96" s="238"/>
      <c r="M96" s="239" t="s">
        <v>19</v>
      </c>
      <c r="N96" s="240" t="s">
        <v>43</v>
      </c>
      <c r="O96" s="66"/>
      <c r="P96" s="204">
        <f>O96*H96</f>
        <v>0</v>
      </c>
      <c r="Q96" s="204">
        <v>0</v>
      </c>
      <c r="R96" s="204">
        <f>Q96*H96</f>
        <v>0</v>
      </c>
      <c r="S96" s="204">
        <v>0</v>
      </c>
      <c r="T96" s="205">
        <f>S96*H96</f>
        <v>0</v>
      </c>
      <c r="U96" s="36"/>
      <c r="V96" s="36"/>
      <c r="W96" s="36"/>
      <c r="X96" s="36"/>
      <c r="Y96" s="36"/>
      <c r="Z96" s="36"/>
      <c r="AA96" s="36"/>
      <c r="AB96" s="36"/>
      <c r="AC96" s="36"/>
      <c r="AD96" s="36"/>
      <c r="AE96" s="36"/>
      <c r="AR96" s="206" t="s">
        <v>2000</v>
      </c>
      <c r="AT96" s="206" t="s">
        <v>249</v>
      </c>
      <c r="AU96" s="206" t="s">
        <v>81</v>
      </c>
      <c r="AY96" s="19" t="s">
        <v>207</v>
      </c>
      <c r="BE96" s="207">
        <f>IF(N96="základní",J96,0)</f>
        <v>0</v>
      </c>
      <c r="BF96" s="207">
        <f>IF(N96="snížená",J96,0)</f>
        <v>0</v>
      </c>
      <c r="BG96" s="207">
        <f>IF(N96="zákl. přenesená",J96,0)</f>
        <v>0</v>
      </c>
      <c r="BH96" s="207">
        <f>IF(N96="sníž. přenesená",J96,0)</f>
        <v>0</v>
      </c>
      <c r="BI96" s="207">
        <f>IF(N96="nulová",J96,0)</f>
        <v>0</v>
      </c>
      <c r="BJ96" s="19" t="s">
        <v>79</v>
      </c>
      <c r="BK96" s="207">
        <f>ROUND(I96*H96,2)</f>
        <v>0</v>
      </c>
      <c r="BL96" s="19" t="s">
        <v>550</v>
      </c>
      <c r="BM96" s="206" t="s">
        <v>2537</v>
      </c>
    </row>
    <row r="97" spans="2:63" s="12" customFormat="1" ht="15">
      <c r="B97" s="179"/>
      <c r="C97" s="180"/>
      <c r="D97" s="181" t="s">
        <v>71</v>
      </c>
      <c r="E97" s="182" t="s">
        <v>2503</v>
      </c>
      <c r="F97" s="182" t="s">
        <v>2504</v>
      </c>
      <c r="G97" s="180"/>
      <c r="H97" s="180"/>
      <c r="I97" s="183"/>
      <c r="J97" s="184">
        <f>BK97</f>
        <v>0</v>
      </c>
      <c r="K97" s="180"/>
      <c r="L97" s="185"/>
      <c r="M97" s="186"/>
      <c r="N97" s="187"/>
      <c r="O97" s="187"/>
      <c r="P97" s="188">
        <f>P98</f>
        <v>0</v>
      </c>
      <c r="Q97" s="187"/>
      <c r="R97" s="188">
        <f>R98</f>
        <v>0.00115</v>
      </c>
      <c r="S97" s="187"/>
      <c r="T97" s="189">
        <f>T98</f>
        <v>0</v>
      </c>
      <c r="AR97" s="190" t="s">
        <v>213</v>
      </c>
      <c r="AT97" s="191" t="s">
        <v>71</v>
      </c>
      <c r="AU97" s="191" t="s">
        <v>72</v>
      </c>
      <c r="AY97" s="190" t="s">
        <v>207</v>
      </c>
      <c r="BK97" s="192">
        <f>BK98</f>
        <v>0</v>
      </c>
    </row>
    <row r="98" spans="1:65" s="2" customFormat="1" ht="12">
      <c r="A98" s="36"/>
      <c r="B98" s="37"/>
      <c r="C98" s="195" t="s">
        <v>234</v>
      </c>
      <c r="D98" s="195" t="s">
        <v>209</v>
      </c>
      <c r="E98" s="196" t="s">
        <v>2530</v>
      </c>
      <c r="F98" s="197" t="s">
        <v>2531</v>
      </c>
      <c r="G98" s="198" t="s">
        <v>683</v>
      </c>
      <c r="H98" s="199">
        <v>1</v>
      </c>
      <c r="I98" s="200"/>
      <c r="J98" s="201">
        <f>ROUND(I98*H98,2)</f>
        <v>0</v>
      </c>
      <c r="K98" s="197" t="s">
        <v>19</v>
      </c>
      <c r="L98" s="41"/>
      <c r="M98" s="258" t="s">
        <v>19</v>
      </c>
      <c r="N98" s="259" t="s">
        <v>43</v>
      </c>
      <c r="O98" s="260"/>
      <c r="P98" s="261">
        <f>O98*H98</f>
        <v>0</v>
      </c>
      <c r="Q98" s="261">
        <v>0.00115</v>
      </c>
      <c r="R98" s="261">
        <f>Q98*H98</f>
        <v>0.00115</v>
      </c>
      <c r="S98" s="261">
        <v>0</v>
      </c>
      <c r="T98" s="262">
        <f>S98*H98</f>
        <v>0</v>
      </c>
      <c r="U98" s="36"/>
      <c r="V98" s="36"/>
      <c r="W98" s="36"/>
      <c r="X98" s="36"/>
      <c r="Y98" s="36"/>
      <c r="Z98" s="36"/>
      <c r="AA98" s="36"/>
      <c r="AB98" s="36"/>
      <c r="AC98" s="36"/>
      <c r="AD98" s="36"/>
      <c r="AE98" s="36"/>
      <c r="AR98" s="206" t="s">
        <v>550</v>
      </c>
      <c r="AT98" s="206" t="s">
        <v>209</v>
      </c>
      <c r="AU98" s="206" t="s">
        <v>79</v>
      </c>
      <c r="AY98" s="19" t="s">
        <v>207</v>
      </c>
      <c r="BE98" s="207">
        <f>IF(N98="základní",J98,0)</f>
        <v>0</v>
      </c>
      <c r="BF98" s="207">
        <f>IF(N98="snížená",J98,0)</f>
        <v>0</v>
      </c>
      <c r="BG98" s="207">
        <f>IF(N98="zákl. přenesená",J98,0)</f>
        <v>0</v>
      </c>
      <c r="BH98" s="207">
        <f>IF(N98="sníž. přenesená",J98,0)</f>
        <v>0</v>
      </c>
      <c r="BI98" s="207">
        <f>IF(N98="nulová",J98,0)</f>
        <v>0</v>
      </c>
      <c r="BJ98" s="19" t="s">
        <v>79</v>
      </c>
      <c r="BK98" s="207">
        <f>ROUND(I98*H98,2)</f>
        <v>0</v>
      </c>
      <c r="BL98" s="19" t="s">
        <v>550</v>
      </c>
      <c r="BM98" s="206" t="s">
        <v>2538</v>
      </c>
    </row>
    <row r="99" spans="1:31" s="2" customFormat="1" ht="12">
      <c r="A99" s="36"/>
      <c r="B99" s="49"/>
      <c r="C99" s="50"/>
      <c r="D99" s="50"/>
      <c r="E99" s="50"/>
      <c r="F99" s="50"/>
      <c r="G99" s="50"/>
      <c r="H99" s="50"/>
      <c r="I99" s="145"/>
      <c r="J99" s="50"/>
      <c r="K99" s="50"/>
      <c r="L99" s="41"/>
      <c r="M99" s="36"/>
      <c r="O99" s="36"/>
      <c r="P99" s="36"/>
      <c r="Q99" s="36"/>
      <c r="R99" s="36"/>
      <c r="S99" s="36"/>
      <c r="T99" s="36"/>
      <c r="U99" s="36"/>
      <c r="V99" s="36"/>
      <c r="W99" s="36"/>
      <c r="X99" s="36"/>
      <c r="Y99" s="36"/>
      <c r="Z99" s="36"/>
      <c r="AA99" s="36"/>
      <c r="AB99" s="36"/>
      <c r="AC99" s="36"/>
      <c r="AD99" s="36"/>
      <c r="AE99" s="36"/>
    </row>
  </sheetData>
  <sheetProtection algorithmName="SHA-512" hashValue="M+APZ4MTl019ENrMCQZtzcRK2WJjdyh5ynBskjhAX4n5nxi0+yPF5WyLeFJ72hH9fkqywhSC1Ni2LF45TZ8ZMA==" saltValue="4Wuoq4F74kZ4xF8xpA6Rf2ur3icS6l28s42Td8osrnEGCF4bjNc82Cu92hM0XNe9nzLJ2IPX/xN7ulHPEyfGxw==" spinCount="100000" sheet="1" objects="1" scenarios="1" formatColumns="0" formatRows="0" autoFilter="0"/>
  <autoFilter ref="C88:K98"/>
  <mergeCells count="12">
    <mergeCell ref="E81:H81"/>
    <mergeCell ref="L2:V2"/>
    <mergeCell ref="E50:H50"/>
    <mergeCell ref="E52:H52"/>
    <mergeCell ref="E54:H54"/>
    <mergeCell ref="E77:H77"/>
    <mergeCell ref="E79:H79"/>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2:BM144"/>
  <sheetViews>
    <sheetView showGridLines="0" workbookViewId="0" topLeftCell="A160">
      <selection activeCell="I69" sqref="I69"/>
    </sheetView>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1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12">
      <c r="I2" s="110"/>
      <c r="L2" s="384"/>
      <c r="M2" s="384"/>
      <c r="N2" s="384"/>
      <c r="O2" s="384"/>
      <c r="P2" s="384"/>
      <c r="Q2" s="384"/>
      <c r="R2" s="384"/>
      <c r="S2" s="384"/>
      <c r="T2" s="384"/>
      <c r="U2" s="384"/>
      <c r="V2" s="384"/>
      <c r="AT2" s="19" t="s">
        <v>121</v>
      </c>
    </row>
    <row r="3" spans="2:46" s="1" customFormat="1" ht="12">
      <c r="B3" s="112"/>
      <c r="C3" s="113"/>
      <c r="D3" s="113"/>
      <c r="E3" s="113"/>
      <c r="F3" s="113"/>
      <c r="G3" s="113"/>
      <c r="H3" s="113"/>
      <c r="I3" s="114"/>
      <c r="J3" s="113"/>
      <c r="K3" s="113"/>
      <c r="L3" s="22"/>
      <c r="AT3" s="19" t="s">
        <v>81</v>
      </c>
    </row>
    <row r="4" spans="2:46" s="1" customFormat="1" ht="18">
      <c r="B4" s="22"/>
      <c r="D4" s="115" t="s">
        <v>146</v>
      </c>
      <c r="I4" s="110"/>
      <c r="L4" s="22"/>
      <c r="M4" s="116" t="s">
        <v>10</v>
      </c>
      <c r="AT4" s="19" t="s">
        <v>4</v>
      </c>
    </row>
    <row r="5" spans="2:12" s="1" customFormat="1" ht="12">
      <c r="B5" s="22"/>
      <c r="I5" s="110"/>
      <c r="L5" s="22"/>
    </row>
    <row r="6" spans="2:12" s="1" customFormat="1" ht="12.75">
      <c r="B6" s="22"/>
      <c r="D6" s="117" t="s">
        <v>16</v>
      </c>
      <c r="I6" s="110"/>
      <c r="L6" s="22"/>
    </row>
    <row r="7" spans="2:12" s="1" customFormat="1" ht="12.75">
      <c r="B7" s="22"/>
      <c r="E7" s="417" t="str">
        <f>'Rekapitulace stavby'!K6</f>
        <v>HULICE - ČERPACÍ STANICE PEVAK</v>
      </c>
      <c r="F7" s="418"/>
      <c r="G7" s="418"/>
      <c r="H7" s="418"/>
      <c r="I7" s="110"/>
      <c r="L7" s="22"/>
    </row>
    <row r="8" spans="2:12" s="1" customFormat="1" ht="12.75">
      <c r="B8" s="22"/>
      <c r="D8" s="117" t="s">
        <v>159</v>
      </c>
      <c r="I8" s="110"/>
      <c r="L8" s="22"/>
    </row>
    <row r="9" spans="1:31" s="2" customFormat="1" ht="12">
      <c r="A9" s="36"/>
      <c r="B9" s="41"/>
      <c r="C9" s="36"/>
      <c r="D9" s="36"/>
      <c r="E9" s="417" t="s">
        <v>2539</v>
      </c>
      <c r="F9" s="419"/>
      <c r="G9" s="419"/>
      <c r="H9" s="419"/>
      <c r="I9" s="118"/>
      <c r="J9" s="36"/>
      <c r="K9" s="36"/>
      <c r="L9" s="119"/>
      <c r="S9" s="36"/>
      <c r="T9" s="36"/>
      <c r="U9" s="36"/>
      <c r="V9" s="36"/>
      <c r="W9" s="36"/>
      <c r="X9" s="36"/>
      <c r="Y9" s="36"/>
      <c r="Z9" s="36"/>
      <c r="AA9" s="36"/>
      <c r="AB9" s="36"/>
      <c r="AC9" s="36"/>
      <c r="AD9" s="36"/>
      <c r="AE9" s="36"/>
    </row>
    <row r="10" spans="1:31" s="2" customFormat="1" ht="12.75">
      <c r="A10" s="36"/>
      <c r="B10" s="41"/>
      <c r="C10" s="36"/>
      <c r="D10" s="117" t="s">
        <v>161</v>
      </c>
      <c r="E10" s="36"/>
      <c r="F10" s="36"/>
      <c r="G10" s="36"/>
      <c r="H10" s="36"/>
      <c r="I10" s="118"/>
      <c r="J10" s="36"/>
      <c r="K10" s="36"/>
      <c r="L10" s="119"/>
      <c r="S10" s="36"/>
      <c r="T10" s="36"/>
      <c r="U10" s="36"/>
      <c r="V10" s="36"/>
      <c r="W10" s="36"/>
      <c r="X10" s="36"/>
      <c r="Y10" s="36"/>
      <c r="Z10" s="36"/>
      <c r="AA10" s="36"/>
      <c r="AB10" s="36"/>
      <c r="AC10" s="36"/>
      <c r="AD10" s="36"/>
      <c r="AE10" s="36"/>
    </row>
    <row r="11" spans="1:31" s="2" customFormat="1" ht="12">
      <c r="A11" s="36"/>
      <c r="B11" s="41"/>
      <c r="C11" s="36"/>
      <c r="D11" s="36"/>
      <c r="E11" s="420" t="s">
        <v>2540</v>
      </c>
      <c r="F11" s="419"/>
      <c r="G11" s="419"/>
      <c r="H11" s="419"/>
      <c r="I11" s="118"/>
      <c r="J11" s="36"/>
      <c r="K11" s="36"/>
      <c r="L11" s="119"/>
      <c r="S11" s="36"/>
      <c r="T11" s="36"/>
      <c r="U11" s="36"/>
      <c r="V11" s="36"/>
      <c r="W11" s="36"/>
      <c r="X11" s="36"/>
      <c r="Y11" s="36"/>
      <c r="Z11" s="36"/>
      <c r="AA11" s="36"/>
      <c r="AB11" s="36"/>
      <c r="AC11" s="36"/>
      <c r="AD11" s="36"/>
      <c r="AE11" s="36"/>
    </row>
    <row r="12" spans="1:31" s="2" customFormat="1" ht="12">
      <c r="A12" s="36"/>
      <c r="B12" s="41"/>
      <c r="C12" s="36"/>
      <c r="D12" s="36"/>
      <c r="E12" s="36"/>
      <c r="F12" s="36"/>
      <c r="G12" s="36"/>
      <c r="H12" s="36"/>
      <c r="I12" s="118"/>
      <c r="J12" s="36"/>
      <c r="K12" s="36"/>
      <c r="L12" s="119"/>
      <c r="S12" s="36"/>
      <c r="T12" s="36"/>
      <c r="U12" s="36"/>
      <c r="V12" s="36"/>
      <c r="W12" s="36"/>
      <c r="X12" s="36"/>
      <c r="Y12" s="36"/>
      <c r="Z12" s="36"/>
      <c r="AA12" s="36"/>
      <c r="AB12" s="36"/>
      <c r="AC12" s="36"/>
      <c r="AD12" s="36"/>
      <c r="AE12" s="36"/>
    </row>
    <row r="13" spans="1:31" s="2" customFormat="1" ht="12.75">
      <c r="A13" s="36"/>
      <c r="B13" s="41"/>
      <c r="C13" s="36"/>
      <c r="D13" s="117" t="s">
        <v>18</v>
      </c>
      <c r="E13" s="36"/>
      <c r="F13" s="105" t="s">
        <v>19</v>
      </c>
      <c r="G13" s="36"/>
      <c r="H13" s="36"/>
      <c r="I13" s="120" t="s">
        <v>20</v>
      </c>
      <c r="J13" s="105" t="s">
        <v>19</v>
      </c>
      <c r="K13" s="36"/>
      <c r="L13" s="119"/>
      <c r="S13" s="36"/>
      <c r="T13" s="36"/>
      <c r="U13" s="36"/>
      <c r="V13" s="36"/>
      <c r="W13" s="36"/>
      <c r="X13" s="36"/>
      <c r="Y13" s="36"/>
      <c r="Z13" s="36"/>
      <c r="AA13" s="36"/>
      <c r="AB13" s="36"/>
      <c r="AC13" s="36"/>
      <c r="AD13" s="36"/>
      <c r="AE13" s="36"/>
    </row>
    <row r="14" spans="1:31" s="2" customFormat="1" ht="12.75">
      <c r="A14" s="36"/>
      <c r="B14" s="41"/>
      <c r="C14" s="36"/>
      <c r="D14" s="117" t="s">
        <v>21</v>
      </c>
      <c r="E14" s="36"/>
      <c r="F14" s="105" t="s">
        <v>2541</v>
      </c>
      <c r="G14" s="36"/>
      <c r="H14" s="36"/>
      <c r="I14" s="120" t="s">
        <v>23</v>
      </c>
      <c r="J14" s="121" t="str">
        <f>'Rekapitulace stavby'!AN8</f>
        <v>12. 5. 2020</v>
      </c>
      <c r="K14" s="36"/>
      <c r="L14" s="119"/>
      <c r="S14" s="36"/>
      <c r="T14" s="36"/>
      <c r="U14" s="36"/>
      <c r="V14" s="36"/>
      <c r="W14" s="36"/>
      <c r="X14" s="36"/>
      <c r="Y14" s="36"/>
      <c r="Z14" s="36"/>
      <c r="AA14" s="36"/>
      <c r="AB14" s="36"/>
      <c r="AC14" s="36"/>
      <c r="AD14" s="36"/>
      <c r="AE14" s="36"/>
    </row>
    <row r="15" spans="1:31" s="2" customFormat="1" ht="12">
      <c r="A15" s="36"/>
      <c r="B15" s="41"/>
      <c r="C15" s="36"/>
      <c r="D15" s="36"/>
      <c r="E15" s="36"/>
      <c r="F15" s="36"/>
      <c r="G15" s="36"/>
      <c r="H15" s="36"/>
      <c r="I15" s="118"/>
      <c r="J15" s="36"/>
      <c r="K15" s="36"/>
      <c r="L15" s="119"/>
      <c r="S15" s="36"/>
      <c r="T15" s="36"/>
      <c r="U15" s="36"/>
      <c r="V15" s="36"/>
      <c r="W15" s="36"/>
      <c r="X15" s="36"/>
      <c r="Y15" s="36"/>
      <c r="Z15" s="36"/>
      <c r="AA15" s="36"/>
      <c r="AB15" s="36"/>
      <c r="AC15" s="36"/>
      <c r="AD15" s="36"/>
      <c r="AE15" s="36"/>
    </row>
    <row r="16" spans="1:31" s="2" customFormat="1" ht="12.75">
      <c r="A16" s="36"/>
      <c r="B16" s="41"/>
      <c r="C16" s="36"/>
      <c r="D16" s="117" t="s">
        <v>25</v>
      </c>
      <c r="E16" s="36"/>
      <c r="F16" s="36"/>
      <c r="G16" s="36"/>
      <c r="H16" s="36"/>
      <c r="I16" s="120" t="s">
        <v>26</v>
      </c>
      <c r="J16" s="105" t="str">
        <f>IF('Rekapitulace stavby'!AN10="","",'Rekapitulace stavby'!AN10)</f>
        <v/>
      </c>
      <c r="K16" s="36"/>
      <c r="L16" s="119"/>
      <c r="S16" s="36"/>
      <c r="T16" s="36"/>
      <c r="U16" s="36"/>
      <c r="V16" s="36"/>
      <c r="W16" s="36"/>
      <c r="X16" s="36"/>
      <c r="Y16" s="36"/>
      <c r="Z16" s="36"/>
      <c r="AA16" s="36"/>
      <c r="AB16" s="36"/>
      <c r="AC16" s="36"/>
      <c r="AD16" s="36"/>
      <c r="AE16" s="36"/>
    </row>
    <row r="17" spans="1:31" s="2" customFormat="1" ht="12.75">
      <c r="A17" s="36"/>
      <c r="B17" s="41"/>
      <c r="C17" s="36"/>
      <c r="D17" s="36"/>
      <c r="E17" s="105" t="str">
        <f>IF('Rekapitulace stavby'!E11="","",'Rekapitulace stavby'!E11)</f>
        <v>PEVAK Pelhřimov</v>
      </c>
      <c r="F17" s="36"/>
      <c r="G17" s="36"/>
      <c r="H17" s="36"/>
      <c r="I17" s="120" t="s">
        <v>28</v>
      </c>
      <c r="J17" s="105" t="str">
        <f>IF('Rekapitulace stavby'!AN11="","",'Rekapitulace stavby'!AN11)</f>
        <v/>
      </c>
      <c r="K17" s="36"/>
      <c r="L17" s="119"/>
      <c r="S17" s="36"/>
      <c r="T17" s="36"/>
      <c r="U17" s="36"/>
      <c r="V17" s="36"/>
      <c r="W17" s="36"/>
      <c r="X17" s="36"/>
      <c r="Y17" s="36"/>
      <c r="Z17" s="36"/>
      <c r="AA17" s="36"/>
      <c r="AB17" s="36"/>
      <c r="AC17" s="36"/>
      <c r="AD17" s="36"/>
      <c r="AE17" s="36"/>
    </row>
    <row r="18" spans="1:31" s="2" customFormat="1" ht="12">
      <c r="A18" s="36"/>
      <c r="B18" s="41"/>
      <c r="C18" s="36"/>
      <c r="D18" s="36"/>
      <c r="E18" s="36"/>
      <c r="F18" s="36"/>
      <c r="G18" s="36"/>
      <c r="H18" s="36"/>
      <c r="I18" s="118"/>
      <c r="J18" s="36"/>
      <c r="K18" s="36"/>
      <c r="L18" s="119"/>
      <c r="S18" s="36"/>
      <c r="T18" s="36"/>
      <c r="U18" s="36"/>
      <c r="V18" s="36"/>
      <c r="W18" s="36"/>
      <c r="X18" s="36"/>
      <c r="Y18" s="36"/>
      <c r="Z18" s="36"/>
      <c r="AA18" s="36"/>
      <c r="AB18" s="36"/>
      <c r="AC18" s="36"/>
      <c r="AD18" s="36"/>
      <c r="AE18" s="36"/>
    </row>
    <row r="19" spans="1:31" s="2" customFormat="1" ht="12.75">
      <c r="A19" s="36"/>
      <c r="B19" s="41"/>
      <c r="C19" s="36"/>
      <c r="D19" s="117" t="s">
        <v>29</v>
      </c>
      <c r="E19" s="36"/>
      <c r="F19" s="36"/>
      <c r="G19" s="36"/>
      <c r="H19" s="36"/>
      <c r="I19" s="120" t="s">
        <v>26</v>
      </c>
      <c r="J19" s="32" t="str">
        <f>'Rekapitulace stavby'!AN13</f>
        <v>Vyplň údaj</v>
      </c>
      <c r="K19" s="36"/>
      <c r="L19" s="119"/>
      <c r="S19" s="36"/>
      <c r="T19" s="36"/>
      <c r="U19" s="36"/>
      <c r="V19" s="36"/>
      <c r="W19" s="36"/>
      <c r="X19" s="36"/>
      <c r="Y19" s="36"/>
      <c r="Z19" s="36"/>
      <c r="AA19" s="36"/>
      <c r="AB19" s="36"/>
      <c r="AC19" s="36"/>
      <c r="AD19" s="36"/>
      <c r="AE19" s="36"/>
    </row>
    <row r="20" spans="1:31" s="2" customFormat="1" ht="12.75">
      <c r="A20" s="36"/>
      <c r="B20" s="41"/>
      <c r="C20" s="36"/>
      <c r="D20" s="36"/>
      <c r="E20" s="421" t="str">
        <f>'Rekapitulace stavby'!E14</f>
        <v>Vyplň údaj</v>
      </c>
      <c r="F20" s="422"/>
      <c r="G20" s="422"/>
      <c r="H20" s="422"/>
      <c r="I20" s="120" t="s">
        <v>28</v>
      </c>
      <c r="J20" s="32" t="str">
        <f>'Rekapitulace stavby'!AN14</f>
        <v>Vyplň údaj</v>
      </c>
      <c r="K20" s="36"/>
      <c r="L20" s="119"/>
      <c r="S20" s="36"/>
      <c r="T20" s="36"/>
      <c r="U20" s="36"/>
      <c r="V20" s="36"/>
      <c r="W20" s="36"/>
      <c r="X20" s="36"/>
      <c r="Y20" s="36"/>
      <c r="Z20" s="36"/>
      <c r="AA20" s="36"/>
      <c r="AB20" s="36"/>
      <c r="AC20" s="36"/>
      <c r="AD20" s="36"/>
      <c r="AE20" s="36"/>
    </row>
    <row r="21" spans="1:31" s="2" customFormat="1" ht="12">
      <c r="A21" s="36"/>
      <c r="B21" s="41"/>
      <c r="C21" s="36"/>
      <c r="D21" s="36"/>
      <c r="E21" s="36"/>
      <c r="F21" s="36"/>
      <c r="G21" s="36"/>
      <c r="H21" s="36"/>
      <c r="I21" s="118"/>
      <c r="J21" s="36"/>
      <c r="K21" s="36"/>
      <c r="L21" s="119"/>
      <c r="S21" s="36"/>
      <c r="T21" s="36"/>
      <c r="U21" s="36"/>
      <c r="V21" s="36"/>
      <c r="W21" s="36"/>
      <c r="X21" s="36"/>
      <c r="Y21" s="36"/>
      <c r="Z21" s="36"/>
      <c r="AA21" s="36"/>
      <c r="AB21" s="36"/>
      <c r="AC21" s="36"/>
      <c r="AD21" s="36"/>
      <c r="AE21" s="36"/>
    </row>
    <row r="22" spans="1:31" s="2" customFormat="1" ht="12.75">
      <c r="A22" s="36"/>
      <c r="B22" s="41"/>
      <c r="C22" s="36"/>
      <c r="D22" s="117" t="s">
        <v>31</v>
      </c>
      <c r="E22" s="36"/>
      <c r="F22" s="36"/>
      <c r="G22" s="36"/>
      <c r="H22" s="36"/>
      <c r="I22" s="120" t="s">
        <v>26</v>
      </c>
      <c r="J22" s="105" t="str">
        <f>IF('Rekapitulace stavby'!AN16="","",'Rekapitulace stavby'!AN16)</f>
        <v/>
      </c>
      <c r="K22" s="36"/>
      <c r="L22" s="119"/>
      <c r="S22" s="36"/>
      <c r="T22" s="36"/>
      <c r="U22" s="36"/>
      <c r="V22" s="36"/>
      <c r="W22" s="36"/>
      <c r="X22" s="36"/>
      <c r="Y22" s="36"/>
      <c r="Z22" s="36"/>
      <c r="AA22" s="36"/>
      <c r="AB22" s="36"/>
      <c r="AC22" s="36"/>
      <c r="AD22" s="36"/>
      <c r="AE22" s="36"/>
    </row>
    <row r="23" spans="1:31" s="2" customFormat="1" ht="12.75">
      <c r="A23" s="36"/>
      <c r="B23" s="41"/>
      <c r="C23" s="36"/>
      <c r="D23" s="36"/>
      <c r="E23" s="105" t="str">
        <f>IF('Rekapitulace stavby'!E17="","",'Rekapitulace stavby'!E17)</f>
        <v>Vodohospodářské inženýrské služby a.s.</v>
      </c>
      <c r="F23" s="36"/>
      <c r="G23" s="36"/>
      <c r="H23" s="36"/>
      <c r="I23" s="120" t="s">
        <v>28</v>
      </c>
      <c r="J23" s="105" t="str">
        <f>IF('Rekapitulace stavby'!AN17="","",'Rekapitulace stavby'!AN17)</f>
        <v/>
      </c>
      <c r="K23" s="36"/>
      <c r="L23" s="119"/>
      <c r="S23" s="36"/>
      <c r="T23" s="36"/>
      <c r="U23" s="36"/>
      <c r="V23" s="36"/>
      <c r="W23" s="36"/>
      <c r="X23" s="36"/>
      <c r="Y23" s="36"/>
      <c r="Z23" s="36"/>
      <c r="AA23" s="36"/>
      <c r="AB23" s="36"/>
      <c r="AC23" s="36"/>
      <c r="AD23" s="36"/>
      <c r="AE23" s="36"/>
    </row>
    <row r="24" spans="1:31" s="2" customFormat="1" ht="12">
      <c r="A24" s="36"/>
      <c r="B24" s="41"/>
      <c r="C24" s="36"/>
      <c r="D24" s="36"/>
      <c r="E24" s="36"/>
      <c r="F24" s="36"/>
      <c r="G24" s="36"/>
      <c r="H24" s="36"/>
      <c r="I24" s="118"/>
      <c r="J24" s="36"/>
      <c r="K24" s="36"/>
      <c r="L24" s="119"/>
      <c r="S24" s="36"/>
      <c r="T24" s="36"/>
      <c r="U24" s="36"/>
      <c r="V24" s="36"/>
      <c r="W24" s="36"/>
      <c r="X24" s="36"/>
      <c r="Y24" s="36"/>
      <c r="Z24" s="36"/>
      <c r="AA24" s="36"/>
      <c r="AB24" s="36"/>
      <c r="AC24" s="36"/>
      <c r="AD24" s="36"/>
      <c r="AE24" s="36"/>
    </row>
    <row r="25" spans="1:31" s="2" customFormat="1" ht="12.75">
      <c r="A25" s="36"/>
      <c r="B25" s="41"/>
      <c r="C25" s="36"/>
      <c r="D25" s="117" t="s">
        <v>34</v>
      </c>
      <c r="E25" s="36"/>
      <c r="F25" s="36"/>
      <c r="G25" s="36"/>
      <c r="H25" s="36"/>
      <c r="I25" s="120" t="s">
        <v>26</v>
      </c>
      <c r="J25" s="105" t="str">
        <f>IF('Rekapitulace stavby'!AN19="","",'Rekapitulace stavby'!AN19)</f>
        <v/>
      </c>
      <c r="K25" s="36"/>
      <c r="L25" s="119"/>
      <c r="S25" s="36"/>
      <c r="T25" s="36"/>
      <c r="U25" s="36"/>
      <c r="V25" s="36"/>
      <c r="W25" s="36"/>
      <c r="X25" s="36"/>
      <c r="Y25" s="36"/>
      <c r="Z25" s="36"/>
      <c r="AA25" s="36"/>
      <c r="AB25" s="36"/>
      <c r="AC25" s="36"/>
      <c r="AD25" s="36"/>
      <c r="AE25" s="36"/>
    </row>
    <row r="26" spans="1:31" s="2" customFormat="1" ht="12.75">
      <c r="A26" s="36"/>
      <c r="B26" s="41"/>
      <c r="C26" s="36"/>
      <c r="D26" s="36"/>
      <c r="E26" s="105" t="str">
        <f>IF('Rekapitulace stavby'!E20="","",'Rekapitulace stavby'!E20)</f>
        <v>Ing.Josef Němeček</v>
      </c>
      <c r="F26" s="36"/>
      <c r="G26" s="36"/>
      <c r="H26" s="36"/>
      <c r="I26" s="120" t="s">
        <v>28</v>
      </c>
      <c r="J26" s="105" t="str">
        <f>IF('Rekapitulace stavby'!AN20="","",'Rekapitulace stavby'!AN20)</f>
        <v/>
      </c>
      <c r="K26" s="36"/>
      <c r="L26" s="119"/>
      <c r="S26" s="36"/>
      <c r="T26" s="36"/>
      <c r="U26" s="36"/>
      <c r="V26" s="36"/>
      <c r="W26" s="36"/>
      <c r="X26" s="36"/>
      <c r="Y26" s="36"/>
      <c r="Z26" s="36"/>
      <c r="AA26" s="36"/>
      <c r="AB26" s="36"/>
      <c r="AC26" s="36"/>
      <c r="AD26" s="36"/>
      <c r="AE26" s="36"/>
    </row>
    <row r="27" spans="1:31" s="2" customFormat="1" ht="12">
      <c r="A27" s="36"/>
      <c r="B27" s="41"/>
      <c r="C27" s="36"/>
      <c r="D27" s="36"/>
      <c r="E27" s="36"/>
      <c r="F27" s="36"/>
      <c r="G27" s="36"/>
      <c r="H27" s="36"/>
      <c r="I27" s="118"/>
      <c r="J27" s="36"/>
      <c r="K27" s="36"/>
      <c r="L27" s="119"/>
      <c r="S27" s="36"/>
      <c r="T27" s="36"/>
      <c r="U27" s="36"/>
      <c r="V27" s="36"/>
      <c r="W27" s="36"/>
      <c r="X27" s="36"/>
      <c r="Y27" s="36"/>
      <c r="Z27" s="36"/>
      <c r="AA27" s="36"/>
      <c r="AB27" s="36"/>
      <c r="AC27" s="36"/>
      <c r="AD27" s="36"/>
      <c r="AE27" s="36"/>
    </row>
    <row r="28" spans="1:31" s="2" customFormat="1" ht="12.75">
      <c r="A28" s="36"/>
      <c r="B28" s="41"/>
      <c r="C28" s="36"/>
      <c r="D28" s="117" t="s">
        <v>36</v>
      </c>
      <c r="E28" s="36"/>
      <c r="F28" s="36"/>
      <c r="G28" s="36"/>
      <c r="H28" s="36"/>
      <c r="I28" s="118"/>
      <c r="J28" s="36"/>
      <c r="K28" s="36"/>
      <c r="L28" s="119"/>
      <c r="S28" s="36"/>
      <c r="T28" s="36"/>
      <c r="U28" s="36"/>
      <c r="V28" s="36"/>
      <c r="W28" s="36"/>
      <c r="X28" s="36"/>
      <c r="Y28" s="36"/>
      <c r="Z28" s="36"/>
      <c r="AA28" s="36"/>
      <c r="AB28" s="36"/>
      <c r="AC28" s="36"/>
      <c r="AD28" s="36"/>
      <c r="AE28" s="36"/>
    </row>
    <row r="29" spans="1:31" s="8" customFormat="1" ht="12.75">
      <c r="A29" s="122"/>
      <c r="B29" s="123"/>
      <c r="C29" s="122"/>
      <c r="D29" s="122"/>
      <c r="E29" s="423" t="s">
        <v>19</v>
      </c>
      <c r="F29" s="423"/>
      <c r="G29" s="423"/>
      <c r="H29" s="423"/>
      <c r="I29" s="124"/>
      <c r="J29" s="122"/>
      <c r="K29" s="122"/>
      <c r="L29" s="125"/>
      <c r="S29" s="122"/>
      <c r="T29" s="122"/>
      <c r="U29" s="122"/>
      <c r="V29" s="122"/>
      <c r="W29" s="122"/>
      <c r="X29" s="122"/>
      <c r="Y29" s="122"/>
      <c r="Z29" s="122"/>
      <c r="AA29" s="122"/>
      <c r="AB29" s="122"/>
      <c r="AC29" s="122"/>
      <c r="AD29" s="122"/>
      <c r="AE29" s="122"/>
    </row>
    <row r="30" spans="1:31" s="2" customFormat="1" ht="12">
      <c r="A30" s="36"/>
      <c r="B30" s="41"/>
      <c r="C30" s="36"/>
      <c r="D30" s="36"/>
      <c r="E30" s="36"/>
      <c r="F30" s="36"/>
      <c r="G30" s="36"/>
      <c r="H30" s="36"/>
      <c r="I30" s="118"/>
      <c r="J30" s="36"/>
      <c r="K30" s="36"/>
      <c r="L30" s="119"/>
      <c r="S30" s="36"/>
      <c r="T30" s="36"/>
      <c r="U30" s="36"/>
      <c r="V30" s="36"/>
      <c r="W30" s="36"/>
      <c r="X30" s="36"/>
      <c r="Y30" s="36"/>
      <c r="Z30" s="36"/>
      <c r="AA30" s="36"/>
      <c r="AB30" s="36"/>
      <c r="AC30" s="36"/>
      <c r="AD30" s="36"/>
      <c r="AE30" s="36"/>
    </row>
    <row r="31" spans="1:31" s="2" customFormat="1" ht="12">
      <c r="A31" s="36"/>
      <c r="B31" s="41"/>
      <c r="C31" s="36"/>
      <c r="D31" s="126"/>
      <c r="E31" s="126"/>
      <c r="F31" s="126"/>
      <c r="G31" s="126"/>
      <c r="H31" s="126"/>
      <c r="I31" s="127"/>
      <c r="J31" s="126"/>
      <c r="K31" s="126"/>
      <c r="L31" s="119"/>
      <c r="S31" s="36"/>
      <c r="T31" s="36"/>
      <c r="U31" s="36"/>
      <c r="V31" s="36"/>
      <c r="W31" s="36"/>
      <c r="X31" s="36"/>
      <c r="Y31" s="36"/>
      <c r="Z31" s="36"/>
      <c r="AA31" s="36"/>
      <c r="AB31" s="36"/>
      <c r="AC31" s="36"/>
      <c r="AD31" s="36"/>
      <c r="AE31" s="36"/>
    </row>
    <row r="32" spans="1:31" s="2" customFormat="1" ht="15.75">
      <c r="A32" s="36"/>
      <c r="B32" s="41"/>
      <c r="C32" s="36"/>
      <c r="D32" s="128" t="s">
        <v>38</v>
      </c>
      <c r="E32" s="36"/>
      <c r="F32" s="36"/>
      <c r="G32" s="36"/>
      <c r="H32" s="36"/>
      <c r="I32" s="118"/>
      <c r="J32" s="129">
        <f>ROUND(J85,2)</f>
        <v>0</v>
      </c>
      <c r="K32" s="36"/>
      <c r="L32" s="119"/>
      <c r="S32" s="36"/>
      <c r="T32" s="36"/>
      <c r="U32" s="36"/>
      <c r="V32" s="36"/>
      <c r="W32" s="36"/>
      <c r="X32" s="36"/>
      <c r="Y32" s="36"/>
      <c r="Z32" s="36"/>
      <c r="AA32" s="36"/>
      <c r="AB32" s="36"/>
      <c r="AC32" s="36"/>
      <c r="AD32" s="36"/>
      <c r="AE32" s="36"/>
    </row>
    <row r="33" spans="1:31" s="2" customFormat="1" ht="12">
      <c r="A33" s="36"/>
      <c r="B33" s="41"/>
      <c r="C33" s="36"/>
      <c r="D33" s="126"/>
      <c r="E33" s="126"/>
      <c r="F33" s="126"/>
      <c r="G33" s="126"/>
      <c r="H33" s="126"/>
      <c r="I33" s="127"/>
      <c r="J33" s="126"/>
      <c r="K33" s="126"/>
      <c r="L33" s="119"/>
      <c r="S33" s="36"/>
      <c r="T33" s="36"/>
      <c r="U33" s="36"/>
      <c r="V33" s="36"/>
      <c r="W33" s="36"/>
      <c r="X33" s="36"/>
      <c r="Y33" s="36"/>
      <c r="Z33" s="36"/>
      <c r="AA33" s="36"/>
      <c r="AB33" s="36"/>
      <c r="AC33" s="36"/>
      <c r="AD33" s="36"/>
      <c r="AE33" s="36"/>
    </row>
    <row r="34" spans="1:31" s="2" customFormat="1" ht="12.75">
      <c r="A34" s="36"/>
      <c r="B34" s="41"/>
      <c r="C34" s="36"/>
      <c r="D34" s="36"/>
      <c r="E34" s="36"/>
      <c r="F34" s="130" t="s">
        <v>40</v>
      </c>
      <c r="G34" s="36"/>
      <c r="H34" s="36"/>
      <c r="I34" s="131" t="s">
        <v>39</v>
      </c>
      <c r="J34" s="130" t="s">
        <v>41</v>
      </c>
      <c r="K34" s="36"/>
      <c r="L34" s="119"/>
      <c r="S34" s="36"/>
      <c r="T34" s="36"/>
      <c r="U34" s="36"/>
      <c r="V34" s="36"/>
      <c r="W34" s="36"/>
      <c r="X34" s="36"/>
      <c r="Y34" s="36"/>
      <c r="Z34" s="36"/>
      <c r="AA34" s="36"/>
      <c r="AB34" s="36"/>
      <c r="AC34" s="36"/>
      <c r="AD34" s="36"/>
      <c r="AE34" s="36"/>
    </row>
    <row r="35" spans="1:31" s="2" customFormat="1" ht="12.75">
      <c r="A35" s="36"/>
      <c r="B35" s="41"/>
      <c r="C35" s="36"/>
      <c r="D35" s="132" t="s">
        <v>42</v>
      </c>
      <c r="E35" s="117" t="s">
        <v>43</v>
      </c>
      <c r="F35" s="133">
        <f>ROUND((SUM(BE85:BE143)),2)</f>
        <v>0</v>
      </c>
      <c r="G35" s="36"/>
      <c r="H35" s="36"/>
      <c r="I35" s="134">
        <v>0.21</v>
      </c>
      <c r="J35" s="133">
        <f>ROUND(((SUM(BE85:BE143))*I35),2)</f>
        <v>0</v>
      </c>
      <c r="K35" s="36"/>
      <c r="L35" s="119"/>
      <c r="S35" s="36"/>
      <c r="T35" s="36"/>
      <c r="U35" s="36"/>
      <c r="V35" s="36"/>
      <c r="W35" s="36"/>
      <c r="X35" s="36"/>
      <c r="Y35" s="36"/>
      <c r="Z35" s="36"/>
      <c r="AA35" s="36"/>
      <c r="AB35" s="36"/>
      <c r="AC35" s="36"/>
      <c r="AD35" s="36"/>
      <c r="AE35" s="36"/>
    </row>
    <row r="36" spans="1:31" s="2" customFormat="1" ht="12.75">
      <c r="A36" s="36"/>
      <c r="B36" s="41"/>
      <c r="C36" s="36"/>
      <c r="D36" s="36"/>
      <c r="E36" s="117" t="s">
        <v>44</v>
      </c>
      <c r="F36" s="133">
        <f>ROUND((SUM(BF85:BF143)),2)</f>
        <v>0</v>
      </c>
      <c r="G36" s="36"/>
      <c r="H36" s="36"/>
      <c r="I36" s="134">
        <v>0.15</v>
      </c>
      <c r="J36" s="133">
        <f>ROUND(((SUM(BF85:BF143))*I36),2)</f>
        <v>0</v>
      </c>
      <c r="K36" s="36"/>
      <c r="L36" s="119"/>
      <c r="S36" s="36"/>
      <c r="T36" s="36"/>
      <c r="U36" s="36"/>
      <c r="V36" s="36"/>
      <c r="W36" s="36"/>
      <c r="X36" s="36"/>
      <c r="Y36" s="36"/>
      <c r="Z36" s="36"/>
      <c r="AA36" s="36"/>
      <c r="AB36" s="36"/>
      <c r="AC36" s="36"/>
      <c r="AD36" s="36"/>
      <c r="AE36" s="36"/>
    </row>
    <row r="37" spans="1:31" s="2" customFormat="1" ht="12.75">
      <c r="A37" s="36"/>
      <c r="B37" s="41"/>
      <c r="C37" s="36"/>
      <c r="D37" s="36"/>
      <c r="E37" s="117" t="s">
        <v>45</v>
      </c>
      <c r="F37" s="133">
        <f>ROUND((SUM(BG85:BG143)),2)</f>
        <v>0</v>
      </c>
      <c r="G37" s="36"/>
      <c r="H37" s="36"/>
      <c r="I37" s="134">
        <v>0.21</v>
      </c>
      <c r="J37" s="133">
        <f>0</f>
        <v>0</v>
      </c>
      <c r="K37" s="36"/>
      <c r="L37" s="119"/>
      <c r="S37" s="36"/>
      <c r="T37" s="36"/>
      <c r="U37" s="36"/>
      <c r="V37" s="36"/>
      <c r="W37" s="36"/>
      <c r="X37" s="36"/>
      <c r="Y37" s="36"/>
      <c r="Z37" s="36"/>
      <c r="AA37" s="36"/>
      <c r="AB37" s="36"/>
      <c r="AC37" s="36"/>
      <c r="AD37" s="36"/>
      <c r="AE37" s="36"/>
    </row>
    <row r="38" spans="1:31" s="2" customFormat="1" ht="12.75">
      <c r="A38" s="36"/>
      <c r="B38" s="41"/>
      <c r="C38" s="36"/>
      <c r="D38" s="36"/>
      <c r="E38" s="117" t="s">
        <v>46</v>
      </c>
      <c r="F38" s="133">
        <f>ROUND((SUM(BH85:BH143)),2)</f>
        <v>0</v>
      </c>
      <c r="G38" s="36"/>
      <c r="H38" s="36"/>
      <c r="I38" s="134">
        <v>0.15</v>
      </c>
      <c r="J38" s="133">
        <f>0</f>
        <v>0</v>
      </c>
      <c r="K38" s="36"/>
      <c r="L38" s="119"/>
      <c r="S38" s="36"/>
      <c r="T38" s="36"/>
      <c r="U38" s="36"/>
      <c r="V38" s="36"/>
      <c r="W38" s="36"/>
      <c r="X38" s="36"/>
      <c r="Y38" s="36"/>
      <c r="Z38" s="36"/>
      <c r="AA38" s="36"/>
      <c r="AB38" s="36"/>
      <c r="AC38" s="36"/>
      <c r="AD38" s="36"/>
      <c r="AE38" s="36"/>
    </row>
    <row r="39" spans="1:31" s="2" customFormat="1" ht="12.75">
      <c r="A39" s="36"/>
      <c r="B39" s="41"/>
      <c r="C39" s="36"/>
      <c r="D39" s="36"/>
      <c r="E39" s="117" t="s">
        <v>47</v>
      </c>
      <c r="F39" s="133">
        <f>ROUND((SUM(BI85:BI143)),2)</f>
        <v>0</v>
      </c>
      <c r="G39" s="36"/>
      <c r="H39" s="36"/>
      <c r="I39" s="134">
        <v>0</v>
      </c>
      <c r="J39" s="133">
        <f>0</f>
        <v>0</v>
      </c>
      <c r="K39" s="36"/>
      <c r="L39" s="119"/>
      <c r="S39" s="36"/>
      <c r="T39" s="36"/>
      <c r="U39" s="36"/>
      <c r="V39" s="36"/>
      <c r="W39" s="36"/>
      <c r="X39" s="36"/>
      <c r="Y39" s="36"/>
      <c r="Z39" s="36"/>
      <c r="AA39" s="36"/>
      <c r="AB39" s="36"/>
      <c r="AC39" s="36"/>
      <c r="AD39" s="36"/>
      <c r="AE39" s="36"/>
    </row>
    <row r="40" spans="1:31" s="2" customFormat="1" ht="12">
      <c r="A40" s="36"/>
      <c r="B40" s="41"/>
      <c r="C40" s="36"/>
      <c r="D40" s="36"/>
      <c r="E40" s="36"/>
      <c r="F40" s="36"/>
      <c r="G40" s="36"/>
      <c r="H40" s="36"/>
      <c r="I40" s="118"/>
      <c r="J40" s="36"/>
      <c r="K40" s="36"/>
      <c r="L40" s="119"/>
      <c r="S40" s="36"/>
      <c r="T40" s="36"/>
      <c r="U40" s="36"/>
      <c r="V40" s="36"/>
      <c r="W40" s="36"/>
      <c r="X40" s="36"/>
      <c r="Y40" s="36"/>
      <c r="Z40" s="36"/>
      <c r="AA40" s="36"/>
      <c r="AB40" s="36"/>
      <c r="AC40" s="36"/>
      <c r="AD40" s="36"/>
      <c r="AE40" s="36"/>
    </row>
    <row r="41" spans="1:31" s="2" customFormat="1" ht="15.75">
      <c r="A41" s="36"/>
      <c r="B41" s="41"/>
      <c r="C41" s="135"/>
      <c r="D41" s="136" t="s">
        <v>48</v>
      </c>
      <c r="E41" s="137"/>
      <c r="F41" s="137"/>
      <c r="G41" s="138" t="s">
        <v>49</v>
      </c>
      <c r="H41" s="139" t="s">
        <v>50</v>
      </c>
      <c r="I41" s="140"/>
      <c r="J41" s="141">
        <f>SUM(J32:J39)</f>
        <v>0</v>
      </c>
      <c r="K41" s="142"/>
      <c r="L41" s="119"/>
      <c r="S41" s="36"/>
      <c r="T41" s="36"/>
      <c r="U41" s="36"/>
      <c r="V41" s="36"/>
      <c r="W41" s="36"/>
      <c r="X41" s="36"/>
      <c r="Y41" s="36"/>
      <c r="Z41" s="36"/>
      <c r="AA41" s="36"/>
      <c r="AB41" s="36"/>
      <c r="AC41" s="36"/>
      <c r="AD41" s="36"/>
      <c r="AE41" s="36"/>
    </row>
    <row r="42" spans="1:31" s="2" customFormat="1" ht="12">
      <c r="A42" s="36"/>
      <c r="B42" s="143"/>
      <c r="C42" s="144"/>
      <c r="D42" s="144"/>
      <c r="E42" s="144"/>
      <c r="F42" s="144"/>
      <c r="G42" s="144"/>
      <c r="H42" s="144"/>
      <c r="I42" s="145"/>
      <c r="J42" s="144"/>
      <c r="K42" s="144"/>
      <c r="L42" s="119"/>
      <c r="S42" s="36"/>
      <c r="T42" s="36"/>
      <c r="U42" s="36"/>
      <c r="V42" s="36"/>
      <c r="W42" s="36"/>
      <c r="X42" s="36"/>
      <c r="Y42" s="36"/>
      <c r="Z42" s="36"/>
      <c r="AA42" s="36"/>
      <c r="AB42" s="36"/>
      <c r="AC42" s="36"/>
      <c r="AD42" s="36"/>
      <c r="AE42" s="36"/>
    </row>
    <row r="46" spans="1:31" s="2" customFormat="1" ht="12">
      <c r="A46" s="36"/>
      <c r="B46" s="146"/>
      <c r="C46" s="147"/>
      <c r="D46" s="147"/>
      <c r="E46" s="147"/>
      <c r="F46" s="147"/>
      <c r="G46" s="147"/>
      <c r="H46" s="147"/>
      <c r="I46" s="148"/>
      <c r="J46" s="147"/>
      <c r="K46" s="147"/>
      <c r="L46" s="119"/>
      <c r="S46" s="36"/>
      <c r="T46" s="36"/>
      <c r="U46" s="36"/>
      <c r="V46" s="36"/>
      <c r="W46" s="36"/>
      <c r="X46" s="36"/>
      <c r="Y46" s="36"/>
      <c r="Z46" s="36"/>
      <c r="AA46" s="36"/>
      <c r="AB46" s="36"/>
      <c r="AC46" s="36"/>
      <c r="AD46" s="36"/>
      <c r="AE46" s="36"/>
    </row>
    <row r="47" spans="1:31" s="2" customFormat="1" ht="18">
      <c r="A47" s="36"/>
      <c r="B47" s="37"/>
      <c r="C47" s="25" t="s">
        <v>163</v>
      </c>
      <c r="D47" s="38"/>
      <c r="E47" s="38"/>
      <c r="F47" s="38"/>
      <c r="G47" s="38"/>
      <c r="H47" s="38"/>
      <c r="I47" s="118"/>
      <c r="J47" s="38"/>
      <c r="K47" s="38"/>
      <c r="L47" s="119"/>
      <c r="S47" s="36"/>
      <c r="T47" s="36"/>
      <c r="U47" s="36"/>
      <c r="V47" s="36"/>
      <c r="W47" s="36"/>
      <c r="X47" s="36"/>
      <c r="Y47" s="36"/>
      <c r="Z47" s="36"/>
      <c r="AA47" s="36"/>
      <c r="AB47" s="36"/>
      <c r="AC47" s="36"/>
      <c r="AD47" s="36"/>
      <c r="AE47" s="36"/>
    </row>
    <row r="48" spans="1:31" s="2" customFormat="1" ht="12">
      <c r="A48" s="36"/>
      <c r="B48" s="37"/>
      <c r="C48" s="38"/>
      <c r="D48" s="38"/>
      <c r="E48" s="38"/>
      <c r="F48" s="38"/>
      <c r="G48" s="38"/>
      <c r="H48" s="38"/>
      <c r="I48" s="118"/>
      <c r="J48" s="38"/>
      <c r="K48" s="38"/>
      <c r="L48" s="119"/>
      <c r="S48" s="36"/>
      <c r="T48" s="36"/>
      <c r="U48" s="36"/>
      <c r="V48" s="36"/>
      <c r="W48" s="36"/>
      <c r="X48" s="36"/>
      <c r="Y48" s="36"/>
      <c r="Z48" s="36"/>
      <c r="AA48" s="36"/>
      <c r="AB48" s="36"/>
      <c r="AC48" s="36"/>
      <c r="AD48" s="36"/>
      <c r="AE48" s="36"/>
    </row>
    <row r="49" spans="1:31" s="2" customFormat="1" ht="12.75">
      <c r="A49" s="36"/>
      <c r="B49" s="37"/>
      <c r="C49" s="31" t="s">
        <v>16</v>
      </c>
      <c r="D49" s="38"/>
      <c r="E49" s="38"/>
      <c r="F49" s="38"/>
      <c r="G49" s="38"/>
      <c r="H49" s="38"/>
      <c r="I49" s="118"/>
      <c r="J49" s="38"/>
      <c r="K49" s="38"/>
      <c r="L49" s="119"/>
      <c r="S49" s="36"/>
      <c r="T49" s="36"/>
      <c r="U49" s="36"/>
      <c r="V49" s="36"/>
      <c r="W49" s="36"/>
      <c r="X49" s="36"/>
      <c r="Y49" s="36"/>
      <c r="Z49" s="36"/>
      <c r="AA49" s="36"/>
      <c r="AB49" s="36"/>
      <c r="AC49" s="36"/>
      <c r="AD49" s="36"/>
      <c r="AE49" s="36"/>
    </row>
    <row r="50" spans="1:31" s="2" customFormat="1" ht="12.75">
      <c r="A50" s="36"/>
      <c r="B50" s="37"/>
      <c r="C50" s="38"/>
      <c r="D50" s="38"/>
      <c r="E50" s="415" t="str">
        <f>E7</f>
        <v>HULICE - ČERPACÍ STANICE PEVAK</v>
      </c>
      <c r="F50" s="416"/>
      <c r="G50" s="416"/>
      <c r="H50" s="416"/>
      <c r="I50" s="118"/>
      <c r="J50" s="38"/>
      <c r="K50" s="38"/>
      <c r="L50" s="119"/>
      <c r="S50" s="36"/>
      <c r="T50" s="36"/>
      <c r="U50" s="36"/>
      <c r="V50" s="36"/>
      <c r="W50" s="36"/>
      <c r="X50" s="36"/>
      <c r="Y50" s="36"/>
      <c r="Z50" s="36"/>
      <c r="AA50" s="36"/>
      <c r="AB50" s="36"/>
      <c r="AC50" s="36"/>
      <c r="AD50" s="36"/>
      <c r="AE50" s="36"/>
    </row>
    <row r="51" spans="2:12" s="1" customFormat="1" ht="12.75">
      <c r="B51" s="23"/>
      <c r="C51" s="31" t="s">
        <v>159</v>
      </c>
      <c r="D51" s="24"/>
      <c r="E51" s="24"/>
      <c r="F51" s="24"/>
      <c r="G51" s="24"/>
      <c r="H51" s="24"/>
      <c r="I51" s="110"/>
      <c r="J51" s="24"/>
      <c r="K51" s="24"/>
      <c r="L51" s="22"/>
    </row>
    <row r="52" spans="1:31" s="2" customFormat="1" ht="12">
      <c r="A52" s="36"/>
      <c r="B52" s="37"/>
      <c r="C52" s="38"/>
      <c r="D52" s="38"/>
      <c r="E52" s="415" t="s">
        <v>2539</v>
      </c>
      <c r="F52" s="414"/>
      <c r="G52" s="414"/>
      <c r="H52" s="414"/>
      <c r="I52" s="118"/>
      <c r="J52" s="38"/>
      <c r="K52" s="38"/>
      <c r="L52" s="119"/>
      <c r="S52" s="36"/>
      <c r="T52" s="36"/>
      <c r="U52" s="36"/>
      <c r="V52" s="36"/>
      <c r="W52" s="36"/>
      <c r="X52" s="36"/>
      <c r="Y52" s="36"/>
      <c r="Z52" s="36"/>
      <c r="AA52" s="36"/>
      <c r="AB52" s="36"/>
      <c r="AC52" s="36"/>
      <c r="AD52" s="36"/>
      <c r="AE52" s="36"/>
    </row>
    <row r="53" spans="1:31" s="2" customFormat="1" ht="12.75">
      <c r="A53" s="36"/>
      <c r="B53" s="37"/>
      <c r="C53" s="31" t="s">
        <v>161</v>
      </c>
      <c r="D53" s="38"/>
      <c r="E53" s="38"/>
      <c r="F53" s="38"/>
      <c r="G53" s="38"/>
      <c r="H53" s="38"/>
      <c r="I53" s="118"/>
      <c r="J53" s="38"/>
      <c r="K53" s="38"/>
      <c r="L53" s="119"/>
      <c r="S53" s="36"/>
      <c r="T53" s="36"/>
      <c r="U53" s="36"/>
      <c r="V53" s="36"/>
      <c r="W53" s="36"/>
      <c r="X53" s="36"/>
      <c r="Y53" s="36"/>
      <c r="Z53" s="36"/>
      <c r="AA53" s="36"/>
      <c r="AB53" s="36"/>
      <c r="AC53" s="36"/>
      <c r="AD53" s="36"/>
      <c r="AE53" s="36"/>
    </row>
    <row r="54" spans="1:31" s="2" customFormat="1" ht="12">
      <c r="A54" s="36"/>
      <c r="B54" s="37"/>
      <c r="C54" s="38"/>
      <c r="D54" s="38"/>
      <c r="E54" s="402" t="str">
        <f>E11</f>
        <v>01 - DPS_04.1 - Motorická elektroinstalace</v>
      </c>
      <c r="F54" s="414"/>
      <c r="G54" s="414"/>
      <c r="H54" s="414"/>
      <c r="I54" s="118"/>
      <c r="J54" s="38"/>
      <c r="K54" s="38"/>
      <c r="L54" s="119"/>
      <c r="S54" s="36"/>
      <c r="T54" s="36"/>
      <c r="U54" s="36"/>
      <c r="V54" s="36"/>
      <c r="W54" s="36"/>
      <c r="X54" s="36"/>
      <c r="Y54" s="36"/>
      <c r="Z54" s="36"/>
      <c r="AA54" s="36"/>
      <c r="AB54" s="36"/>
      <c r="AC54" s="36"/>
      <c r="AD54" s="36"/>
      <c r="AE54" s="36"/>
    </row>
    <row r="55" spans="1:31" s="2" customFormat="1" ht="12">
      <c r="A55" s="36"/>
      <c r="B55" s="37"/>
      <c r="C55" s="38"/>
      <c r="D55" s="38"/>
      <c r="E55" s="38"/>
      <c r="F55" s="38"/>
      <c r="G55" s="38"/>
      <c r="H55" s="38"/>
      <c r="I55" s="118"/>
      <c r="J55" s="38"/>
      <c r="K55" s="38"/>
      <c r="L55" s="119"/>
      <c r="S55" s="36"/>
      <c r="T55" s="36"/>
      <c r="U55" s="36"/>
      <c r="V55" s="36"/>
      <c r="W55" s="36"/>
      <c r="X55" s="36"/>
      <c r="Y55" s="36"/>
      <c r="Z55" s="36"/>
      <c r="AA55" s="36"/>
      <c r="AB55" s="36"/>
      <c r="AC55" s="36"/>
      <c r="AD55" s="36"/>
      <c r="AE55" s="36"/>
    </row>
    <row r="56" spans="1:31" s="2" customFormat="1" ht="12.75">
      <c r="A56" s="36"/>
      <c r="B56" s="37"/>
      <c r="C56" s="31" t="s">
        <v>21</v>
      </c>
      <c r="D56" s="38"/>
      <c r="E56" s="38"/>
      <c r="F56" s="29" t="str">
        <f>F14</f>
        <v xml:space="preserve"> </v>
      </c>
      <c r="G56" s="38"/>
      <c r="H56" s="38"/>
      <c r="I56" s="120" t="s">
        <v>23</v>
      </c>
      <c r="J56" s="61" t="str">
        <f>IF(J14="","",J14)</f>
        <v>12. 5. 2020</v>
      </c>
      <c r="K56" s="38"/>
      <c r="L56" s="119"/>
      <c r="S56" s="36"/>
      <c r="T56" s="36"/>
      <c r="U56" s="36"/>
      <c r="V56" s="36"/>
      <c r="W56" s="36"/>
      <c r="X56" s="36"/>
      <c r="Y56" s="36"/>
      <c r="Z56" s="36"/>
      <c r="AA56" s="36"/>
      <c r="AB56" s="36"/>
      <c r="AC56" s="36"/>
      <c r="AD56" s="36"/>
      <c r="AE56" s="36"/>
    </row>
    <row r="57" spans="1:31" s="2" customFormat="1" ht="12">
      <c r="A57" s="36"/>
      <c r="B57" s="37"/>
      <c r="C57" s="38"/>
      <c r="D57" s="38"/>
      <c r="E57" s="38"/>
      <c r="F57" s="38"/>
      <c r="G57" s="38"/>
      <c r="H57" s="38"/>
      <c r="I57" s="118"/>
      <c r="J57" s="38"/>
      <c r="K57" s="38"/>
      <c r="L57" s="119"/>
      <c r="S57" s="36"/>
      <c r="T57" s="36"/>
      <c r="U57" s="36"/>
      <c r="V57" s="36"/>
      <c r="W57" s="36"/>
      <c r="X57" s="36"/>
      <c r="Y57" s="36"/>
      <c r="Z57" s="36"/>
      <c r="AA57" s="36"/>
      <c r="AB57" s="36"/>
      <c r="AC57" s="36"/>
      <c r="AD57" s="36"/>
      <c r="AE57" s="36"/>
    </row>
    <row r="58" spans="1:31" s="2" customFormat="1" ht="38.25">
      <c r="A58" s="36"/>
      <c r="B58" s="37"/>
      <c r="C58" s="31" t="s">
        <v>25</v>
      </c>
      <c r="D58" s="38"/>
      <c r="E58" s="38"/>
      <c r="F58" s="29" t="str">
        <f>E17</f>
        <v>PEVAK Pelhřimov</v>
      </c>
      <c r="G58" s="38"/>
      <c r="H58" s="38"/>
      <c r="I58" s="120" t="s">
        <v>31</v>
      </c>
      <c r="J58" s="34" t="str">
        <f>E23</f>
        <v>Vodohospodářské inženýrské služby a.s.</v>
      </c>
      <c r="K58" s="38"/>
      <c r="L58" s="119"/>
      <c r="S58" s="36"/>
      <c r="T58" s="36"/>
      <c r="U58" s="36"/>
      <c r="V58" s="36"/>
      <c r="W58" s="36"/>
      <c r="X58" s="36"/>
      <c r="Y58" s="36"/>
      <c r="Z58" s="36"/>
      <c r="AA58" s="36"/>
      <c r="AB58" s="36"/>
      <c r="AC58" s="36"/>
      <c r="AD58" s="36"/>
      <c r="AE58" s="36"/>
    </row>
    <row r="59" spans="1:31" s="2" customFormat="1" ht="12.75">
      <c r="A59" s="36"/>
      <c r="B59" s="37"/>
      <c r="C59" s="31" t="s">
        <v>29</v>
      </c>
      <c r="D59" s="38"/>
      <c r="E59" s="38"/>
      <c r="F59" s="29" t="str">
        <f>IF(E20="","",E20)</f>
        <v>Vyplň údaj</v>
      </c>
      <c r="G59" s="38"/>
      <c r="H59" s="38"/>
      <c r="I59" s="120" t="s">
        <v>34</v>
      </c>
      <c r="J59" s="34" t="str">
        <f>E26</f>
        <v>Ing.Josef Němeček</v>
      </c>
      <c r="K59" s="38"/>
      <c r="L59" s="119"/>
      <c r="S59" s="36"/>
      <c r="T59" s="36"/>
      <c r="U59" s="36"/>
      <c r="V59" s="36"/>
      <c r="W59" s="36"/>
      <c r="X59" s="36"/>
      <c r="Y59" s="36"/>
      <c r="Z59" s="36"/>
      <c r="AA59" s="36"/>
      <c r="AB59" s="36"/>
      <c r="AC59" s="36"/>
      <c r="AD59" s="36"/>
      <c r="AE59" s="36"/>
    </row>
    <row r="60" spans="1:31" s="2" customFormat="1" ht="12">
      <c r="A60" s="36"/>
      <c r="B60" s="37"/>
      <c r="C60" s="38"/>
      <c r="D60" s="38"/>
      <c r="E60" s="38"/>
      <c r="F60" s="38"/>
      <c r="G60" s="38"/>
      <c r="H60" s="38"/>
      <c r="I60" s="118"/>
      <c r="J60" s="38"/>
      <c r="K60" s="38"/>
      <c r="L60" s="119"/>
      <c r="S60" s="36"/>
      <c r="T60" s="36"/>
      <c r="U60" s="36"/>
      <c r="V60" s="36"/>
      <c r="W60" s="36"/>
      <c r="X60" s="36"/>
      <c r="Y60" s="36"/>
      <c r="Z60" s="36"/>
      <c r="AA60" s="36"/>
      <c r="AB60" s="36"/>
      <c r="AC60" s="36"/>
      <c r="AD60" s="36"/>
      <c r="AE60" s="36"/>
    </row>
    <row r="61" spans="1:31" s="2" customFormat="1" ht="12">
      <c r="A61" s="36"/>
      <c r="B61" s="37"/>
      <c r="C61" s="149" t="s">
        <v>164</v>
      </c>
      <c r="D61" s="150"/>
      <c r="E61" s="150"/>
      <c r="F61" s="150"/>
      <c r="G61" s="150"/>
      <c r="H61" s="150"/>
      <c r="I61" s="151"/>
      <c r="J61" s="152" t="s">
        <v>165</v>
      </c>
      <c r="K61" s="150"/>
      <c r="L61" s="119"/>
      <c r="S61" s="36"/>
      <c r="T61" s="36"/>
      <c r="U61" s="36"/>
      <c r="V61" s="36"/>
      <c r="W61" s="36"/>
      <c r="X61" s="36"/>
      <c r="Y61" s="36"/>
      <c r="Z61" s="36"/>
      <c r="AA61" s="36"/>
      <c r="AB61" s="36"/>
      <c r="AC61" s="36"/>
      <c r="AD61" s="36"/>
      <c r="AE61" s="36"/>
    </row>
    <row r="62" spans="1:31" s="2" customFormat="1" ht="12">
      <c r="A62" s="36"/>
      <c r="B62" s="37"/>
      <c r="C62" s="38"/>
      <c r="D62" s="38"/>
      <c r="E62" s="38"/>
      <c r="F62" s="38"/>
      <c r="G62" s="38"/>
      <c r="H62" s="38"/>
      <c r="I62" s="118"/>
      <c r="J62" s="38"/>
      <c r="K62" s="38"/>
      <c r="L62" s="119"/>
      <c r="S62" s="36"/>
      <c r="T62" s="36"/>
      <c r="U62" s="36"/>
      <c r="V62" s="36"/>
      <c r="W62" s="36"/>
      <c r="X62" s="36"/>
      <c r="Y62" s="36"/>
      <c r="Z62" s="36"/>
      <c r="AA62" s="36"/>
      <c r="AB62" s="36"/>
      <c r="AC62" s="36"/>
      <c r="AD62" s="36"/>
      <c r="AE62" s="36"/>
    </row>
    <row r="63" spans="1:47" s="2" customFormat="1" ht="15.75">
      <c r="A63" s="36"/>
      <c r="B63" s="37"/>
      <c r="C63" s="153" t="s">
        <v>70</v>
      </c>
      <c r="D63" s="38"/>
      <c r="E63" s="38"/>
      <c r="F63" s="38"/>
      <c r="G63" s="38"/>
      <c r="H63" s="38"/>
      <c r="I63" s="118"/>
      <c r="J63" s="79">
        <f>J85</f>
        <v>0</v>
      </c>
      <c r="K63" s="38"/>
      <c r="L63" s="119"/>
      <c r="S63" s="36"/>
      <c r="T63" s="36"/>
      <c r="U63" s="36"/>
      <c r="V63" s="36"/>
      <c r="W63" s="36"/>
      <c r="X63" s="36"/>
      <c r="Y63" s="36"/>
      <c r="Z63" s="36"/>
      <c r="AA63" s="36"/>
      <c r="AB63" s="36"/>
      <c r="AC63" s="36"/>
      <c r="AD63" s="36"/>
      <c r="AE63" s="36"/>
      <c r="AU63" s="19" t="s">
        <v>166</v>
      </c>
    </row>
    <row r="64" spans="1:31" s="2" customFormat="1" ht="12">
      <c r="A64" s="36"/>
      <c r="B64" s="37"/>
      <c r="C64" s="38"/>
      <c r="D64" s="38"/>
      <c r="E64" s="38"/>
      <c r="F64" s="38"/>
      <c r="G64" s="38"/>
      <c r="H64" s="38"/>
      <c r="I64" s="118"/>
      <c r="J64" s="38"/>
      <c r="K64" s="38"/>
      <c r="L64" s="119"/>
      <c r="S64" s="36"/>
      <c r="T64" s="36"/>
      <c r="U64" s="36"/>
      <c r="V64" s="36"/>
      <c r="W64" s="36"/>
      <c r="X64" s="36"/>
      <c r="Y64" s="36"/>
      <c r="Z64" s="36"/>
      <c r="AA64" s="36"/>
      <c r="AB64" s="36"/>
      <c r="AC64" s="36"/>
      <c r="AD64" s="36"/>
      <c r="AE64" s="36"/>
    </row>
    <row r="65" spans="1:31" s="2" customFormat="1" ht="12">
      <c r="A65" s="36"/>
      <c r="B65" s="49"/>
      <c r="C65" s="50"/>
      <c r="D65" s="50"/>
      <c r="E65" s="50"/>
      <c r="F65" s="50"/>
      <c r="G65" s="50"/>
      <c r="H65" s="50"/>
      <c r="I65" s="145"/>
      <c r="J65" s="50"/>
      <c r="K65" s="50"/>
      <c r="L65" s="119"/>
      <c r="S65" s="36"/>
      <c r="T65" s="36"/>
      <c r="U65" s="36"/>
      <c r="V65" s="36"/>
      <c r="W65" s="36"/>
      <c r="X65" s="36"/>
      <c r="Y65" s="36"/>
      <c r="Z65" s="36"/>
      <c r="AA65" s="36"/>
      <c r="AB65" s="36"/>
      <c r="AC65" s="36"/>
      <c r="AD65" s="36"/>
      <c r="AE65" s="36"/>
    </row>
    <row r="69" spans="1:31" s="2" customFormat="1" ht="12">
      <c r="A69" s="36"/>
      <c r="B69" s="51"/>
      <c r="C69" s="52"/>
      <c r="D69" s="52"/>
      <c r="E69" s="52"/>
      <c r="F69" s="52"/>
      <c r="G69" s="52"/>
      <c r="H69" s="52"/>
      <c r="I69" s="148"/>
      <c r="J69" s="52"/>
      <c r="K69" s="52"/>
      <c r="L69" s="119"/>
      <c r="S69" s="36"/>
      <c r="T69" s="36"/>
      <c r="U69" s="36"/>
      <c r="V69" s="36"/>
      <c r="W69" s="36"/>
      <c r="X69" s="36"/>
      <c r="Y69" s="36"/>
      <c r="Z69" s="36"/>
      <c r="AA69" s="36"/>
      <c r="AB69" s="36"/>
      <c r="AC69" s="36"/>
      <c r="AD69" s="36"/>
      <c r="AE69" s="36"/>
    </row>
    <row r="70" spans="1:31" s="2" customFormat="1" ht="18">
      <c r="A70" s="36"/>
      <c r="B70" s="37"/>
      <c r="C70" s="25" t="s">
        <v>192</v>
      </c>
      <c r="D70" s="38"/>
      <c r="E70" s="38"/>
      <c r="F70" s="38"/>
      <c r="G70" s="38"/>
      <c r="H70" s="38"/>
      <c r="I70" s="118"/>
      <c r="J70" s="38"/>
      <c r="K70" s="38"/>
      <c r="L70" s="119"/>
      <c r="S70" s="36"/>
      <c r="T70" s="36"/>
      <c r="U70" s="36"/>
      <c r="V70" s="36"/>
      <c r="W70" s="36"/>
      <c r="X70" s="36"/>
      <c r="Y70" s="36"/>
      <c r="Z70" s="36"/>
      <c r="AA70" s="36"/>
      <c r="AB70" s="36"/>
      <c r="AC70" s="36"/>
      <c r="AD70" s="36"/>
      <c r="AE70" s="36"/>
    </row>
    <row r="71" spans="1:31" s="2" customFormat="1" ht="12">
      <c r="A71" s="36"/>
      <c r="B71" s="37"/>
      <c r="C71" s="38"/>
      <c r="D71" s="38"/>
      <c r="E71" s="38"/>
      <c r="F71" s="38"/>
      <c r="G71" s="38"/>
      <c r="H71" s="38"/>
      <c r="I71" s="118"/>
      <c r="J71" s="38"/>
      <c r="K71" s="38"/>
      <c r="L71" s="119"/>
      <c r="S71" s="36"/>
      <c r="T71" s="36"/>
      <c r="U71" s="36"/>
      <c r="V71" s="36"/>
      <c r="W71" s="36"/>
      <c r="X71" s="36"/>
      <c r="Y71" s="36"/>
      <c r="Z71" s="36"/>
      <c r="AA71" s="36"/>
      <c r="AB71" s="36"/>
      <c r="AC71" s="36"/>
      <c r="AD71" s="36"/>
      <c r="AE71" s="36"/>
    </row>
    <row r="72" spans="1:31" s="2" customFormat="1" ht="12.75">
      <c r="A72" s="36"/>
      <c r="B72" s="37"/>
      <c r="C72" s="31" t="s">
        <v>16</v>
      </c>
      <c r="D72" s="38"/>
      <c r="E72" s="38"/>
      <c r="F72" s="38"/>
      <c r="G72" s="38"/>
      <c r="H72" s="38"/>
      <c r="I72" s="118"/>
      <c r="J72" s="38"/>
      <c r="K72" s="38"/>
      <c r="L72" s="119"/>
      <c r="S72" s="36"/>
      <c r="T72" s="36"/>
      <c r="U72" s="36"/>
      <c r="V72" s="36"/>
      <c r="W72" s="36"/>
      <c r="X72" s="36"/>
      <c r="Y72" s="36"/>
      <c r="Z72" s="36"/>
      <c r="AA72" s="36"/>
      <c r="AB72" s="36"/>
      <c r="AC72" s="36"/>
      <c r="AD72" s="36"/>
      <c r="AE72" s="36"/>
    </row>
    <row r="73" spans="1:31" s="2" customFormat="1" ht="12.75">
      <c r="A73" s="36"/>
      <c r="B73" s="37"/>
      <c r="C73" s="38"/>
      <c r="D73" s="38"/>
      <c r="E73" s="415" t="str">
        <f>E7</f>
        <v>HULICE - ČERPACÍ STANICE PEVAK</v>
      </c>
      <c r="F73" s="416"/>
      <c r="G73" s="416"/>
      <c r="H73" s="416"/>
      <c r="I73" s="118"/>
      <c r="J73" s="38"/>
      <c r="K73" s="38"/>
      <c r="L73" s="119"/>
      <c r="S73" s="36"/>
      <c r="T73" s="36"/>
      <c r="U73" s="36"/>
      <c r="V73" s="36"/>
      <c r="W73" s="36"/>
      <c r="X73" s="36"/>
      <c r="Y73" s="36"/>
      <c r="Z73" s="36"/>
      <c r="AA73" s="36"/>
      <c r="AB73" s="36"/>
      <c r="AC73" s="36"/>
      <c r="AD73" s="36"/>
      <c r="AE73" s="36"/>
    </row>
    <row r="74" spans="2:12" s="1" customFormat="1" ht="12.75">
      <c r="B74" s="23"/>
      <c r="C74" s="31" t="s">
        <v>159</v>
      </c>
      <c r="D74" s="24"/>
      <c r="E74" s="24"/>
      <c r="F74" s="24"/>
      <c r="G74" s="24"/>
      <c r="H74" s="24"/>
      <c r="I74" s="110"/>
      <c r="J74" s="24"/>
      <c r="K74" s="24"/>
      <c r="L74" s="22"/>
    </row>
    <row r="75" spans="1:31" s="2" customFormat="1" ht="12">
      <c r="A75" s="36"/>
      <c r="B75" s="37"/>
      <c r="C75" s="38"/>
      <c r="D75" s="38"/>
      <c r="E75" s="415" t="s">
        <v>2539</v>
      </c>
      <c r="F75" s="414"/>
      <c r="G75" s="414"/>
      <c r="H75" s="414"/>
      <c r="I75" s="118"/>
      <c r="J75" s="38"/>
      <c r="K75" s="38"/>
      <c r="L75" s="119"/>
      <c r="S75" s="36"/>
      <c r="T75" s="36"/>
      <c r="U75" s="36"/>
      <c r="V75" s="36"/>
      <c r="W75" s="36"/>
      <c r="X75" s="36"/>
      <c r="Y75" s="36"/>
      <c r="Z75" s="36"/>
      <c r="AA75" s="36"/>
      <c r="AB75" s="36"/>
      <c r="AC75" s="36"/>
      <c r="AD75" s="36"/>
      <c r="AE75" s="36"/>
    </row>
    <row r="76" spans="1:31" s="2" customFormat="1" ht="12.75">
      <c r="A76" s="36"/>
      <c r="B76" s="37"/>
      <c r="C76" s="31" t="s">
        <v>161</v>
      </c>
      <c r="D76" s="38"/>
      <c r="E76" s="38"/>
      <c r="F76" s="38"/>
      <c r="G76" s="38"/>
      <c r="H76" s="38"/>
      <c r="I76" s="118"/>
      <c r="J76" s="38"/>
      <c r="K76" s="38"/>
      <c r="L76" s="119"/>
      <c r="S76" s="36"/>
      <c r="T76" s="36"/>
      <c r="U76" s="36"/>
      <c r="V76" s="36"/>
      <c r="W76" s="36"/>
      <c r="X76" s="36"/>
      <c r="Y76" s="36"/>
      <c r="Z76" s="36"/>
      <c r="AA76" s="36"/>
      <c r="AB76" s="36"/>
      <c r="AC76" s="36"/>
      <c r="AD76" s="36"/>
      <c r="AE76" s="36"/>
    </row>
    <row r="77" spans="1:31" s="2" customFormat="1" ht="12">
      <c r="A77" s="36"/>
      <c r="B77" s="37"/>
      <c r="C77" s="38"/>
      <c r="D77" s="38"/>
      <c r="E77" s="402" t="str">
        <f>E11</f>
        <v>01 - DPS_04.1 - Motorická elektroinstalace</v>
      </c>
      <c r="F77" s="414"/>
      <c r="G77" s="414"/>
      <c r="H77" s="414"/>
      <c r="I77" s="118"/>
      <c r="J77" s="38"/>
      <c r="K77" s="38"/>
      <c r="L77" s="119"/>
      <c r="S77" s="36"/>
      <c r="T77" s="36"/>
      <c r="U77" s="36"/>
      <c r="V77" s="36"/>
      <c r="W77" s="36"/>
      <c r="X77" s="36"/>
      <c r="Y77" s="36"/>
      <c r="Z77" s="36"/>
      <c r="AA77" s="36"/>
      <c r="AB77" s="36"/>
      <c r="AC77" s="36"/>
      <c r="AD77" s="36"/>
      <c r="AE77" s="36"/>
    </row>
    <row r="78" spans="1:31" s="2" customFormat="1" ht="12">
      <c r="A78" s="36"/>
      <c r="B78" s="37"/>
      <c r="C78" s="38"/>
      <c r="D78" s="38"/>
      <c r="E78" s="38"/>
      <c r="F78" s="38"/>
      <c r="G78" s="38"/>
      <c r="H78" s="38"/>
      <c r="I78" s="118"/>
      <c r="J78" s="38"/>
      <c r="K78" s="38"/>
      <c r="L78" s="119"/>
      <c r="S78" s="36"/>
      <c r="T78" s="36"/>
      <c r="U78" s="36"/>
      <c r="V78" s="36"/>
      <c r="W78" s="36"/>
      <c r="X78" s="36"/>
      <c r="Y78" s="36"/>
      <c r="Z78" s="36"/>
      <c r="AA78" s="36"/>
      <c r="AB78" s="36"/>
      <c r="AC78" s="36"/>
      <c r="AD78" s="36"/>
      <c r="AE78" s="36"/>
    </row>
    <row r="79" spans="1:31" s="2" customFormat="1" ht="12.75">
      <c r="A79" s="36"/>
      <c r="B79" s="37"/>
      <c r="C79" s="31" t="s">
        <v>21</v>
      </c>
      <c r="D79" s="38"/>
      <c r="E79" s="38"/>
      <c r="F79" s="29" t="str">
        <f>F14</f>
        <v xml:space="preserve"> </v>
      </c>
      <c r="G79" s="38"/>
      <c r="H79" s="38"/>
      <c r="I79" s="120" t="s">
        <v>23</v>
      </c>
      <c r="J79" s="61" t="str">
        <f>IF(J14="","",J14)</f>
        <v>12. 5. 2020</v>
      </c>
      <c r="K79" s="38"/>
      <c r="L79" s="119"/>
      <c r="S79" s="36"/>
      <c r="T79" s="36"/>
      <c r="U79" s="36"/>
      <c r="V79" s="36"/>
      <c r="W79" s="36"/>
      <c r="X79" s="36"/>
      <c r="Y79" s="36"/>
      <c r="Z79" s="36"/>
      <c r="AA79" s="36"/>
      <c r="AB79" s="36"/>
      <c r="AC79" s="36"/>
      <c r="AD79" s="36"/>
      <c r="AE79" s="36"/>
    </row>
    <row r="80" spans="1:31" s="2" customFormat="1" ht="12">
      <c r="A80" s="36"/>
      <c r="B80" s="37"/>
      <c r="C80" s="38"/>
      <c r="D80" s="38"/>
      <c r="E80" s="38"/>
      <c r="F80" s="38"/>
      <c r="G80" s="38"/>
      <c r="H80" s="38"/>
      <c r="I80" s="118"/>
      <c r="J80" s="38"/>
      <c r="K80" s="38"/>
      <c r="L80" s="119"/>
      <c r="S80" s="36"/>
      <c r="T80" s="36"/>
      <c r="U80" s="36"/>
      <c r="V80" s="36"/>
      <c r="W80" s="36"/>
      <c r="X80" s="36"/>
      <c r="Y80" s="36"/>
      <c r="Z80" s="36"/>
      <c r="AA80" s="36"/>
      <c r="AB80" s="36"/>
      <c r="AC80" s="36"/>
      <c r="AD80" s="36"/>
      <c r="AE80" s="36"/>
    </row>
    <row r="81" spans="1:31" s="2" customFormat="1" ht="38.25">
      <c r="A81" s="36"/>
      <c r="B81" s="37"/>
      <c r="C81" s="31" t="s">
        <v>25</v>
      </c>
      <c r="D81" s="38"/>
      <c r="E81" s="38"/>
      <c r="F81" s="29" t="str">
        <f>E17</f>
        <v>PEVAK Pelhřimov</v>
      </c>
      <c r="G81" s="38"/>
      <c r="H81" s="38"/>
      <c r="I81" s="120" t="s">
        <v>31</v>
      </c>
      <c r="J81" s="34" t="str">
        <f>E23</f>
        <v>Vodohospodářské inženýrské služby a.s.</v>
      </c>
      <c r="K81" s="38"/>
      <c r="L81" s="119"/>
      <c r="S81" s="36"/>
      <c r="T81" s="36"/>
      <c r="U81" s="36"/>
      <c r="V81" s="36"/>
      <c r="W81" s="36"/>
      <c r="X81" s="36"/>
      <c r="Y81" s="36"/>
      <c r="Z81" s="36"/>
      <c r="AA81" s="36"/>
      <c r="AB81" s="36"/>
      <c r="AC81" s="36"/>
      <c r="AD81" s="36"/>
      <c r="AE81" s="36"/>
    </row>
    <row r="82" spans="1:31" s="2" customFormat="1" ht="12.75">
      <c r="A82" s="36"/>
      <c r="B82" s="37"/>
      <c r="C82" s="31" t="s">
        <v>29</v>
      </c>
      <c r="D82" s="38"/>
      <c r="E82" s="38"/>
      <c r="F82" s="29" t="str">
        <f>IF(E20="","",E20)</f>
        <v>Vyplň údaj</v>
      </c>
      <c r="G82" s="38"/>
      <c r="H82" s="38"/>
      <c r="I82" s="120" t="s">
        <v>34</v>
      </c>
      <c r="J82" s="34" t="str">
        <f>E26</f>
        <v>Ing.Josef Němeček</v>
      </c>
      <c r="K82" s="38"/>
      <c r="L82" s="119"/>
      <c r="S82" s="36"/>
      <c r="T82" s="36"/>
      <c r="U82" s="36"/>
      <c r="V82" s="36"/>
      <c r="W82" s="36"/>
      <c r="X82" s="36"/>
      <c r="Y82" s="36"/>
      <c r="Z82" s="36"/>
      <c r="AA82" s="36"/>
      <c r="AB82" s="36"/>
      <c r="AC82" s="36"/>
      <c r="AD82" s="36"/>
      <c r="AE82" s="36"/>
    </row>
    <row r="83" spans="1:31" s="2" customFormat="1" ht="12">
      <c r="A83" s="36"/>
      <c r="B83" s="37"/>
      <c r="C83" s="38"/>
      <c r="D83" s="38"/>
      <c r="E83" s="38"/>
      <c r="F83" s="38"/>
      <c r="G83" s="38"/>
      <c r="H83" s="38"/>
      <c r="I83" s="118"/>
      <c r="J83" s="38"/>
      <c r="K83" s="38"/>
      <c r="L83" s="119"/>
      <c r="S83" s="36"/>
      <c r="T83" s="36"/>
      <c r="U83" s="36"/>
      <c r="V83" s="36"/>
      <c r="W83" s="36"/>
      <c r="X83" s="36"/>
      <c r="Y83" s="36"/>
      <c r="Z83" s="36"/>
      <c r="AA83" s="36"/>
      <c r="AB83" s="36"/>
      <c r="AC83" s="36"/>
      <c r="AD83" s="36"/>
      <c r="AE83" s="36"/>
    </row>
    <row r="84" spans="1:31" s="11" customFormat="1" ht="24">
      <c r="A84" s="167"/>
      <c r="B84" s="168"/>
      <c r="C84" s="169" t="s">
        <v>193</v>
      </c>
      <c r="D84" s="170" t="s">
        <v>57</v>
      </c>
      <c r="E84" s="170" t="s">
        <v>53</v>
      </c>
      <c r="F84" s="170" t="s">
        <v>54</v>
      </c>
      <c r="G84" s="170" t="s">
        <v>194</v>
      </c>
      <c r="H84" s="170" t="s">
        <v>195</v>
      </c>
      <c r="I84" s="171" t="s">
        <v>196</v>
      </c>
      <c r="J84" s="170" t="s">
        <v>165</v>
      </c>
      <c r="K84" s="172" t="s">
        <v>197</v>
      </c>
      <c r="L84" s="173"/>
      <c r="M84" s="70" t="s">
        <v>19</v>
      </c>
      <c r="N84" s="71" t="s">
        <v>42</v>
      </c>
      <c r="O84" s="71" t="s">
        <v>198</v>
      </c>
      <c r="P84" s="71" t="s">
        <v>199</v>
      </c>
      <c r="Q84" s="71" t="s">
        <v>200</v>
      </c>
      <c r="R84" s="71" t="s">
        <v>201</v>
      </c>
      <c r="S84" s="71" t="s">
        <v>202</v>
      </c>
      <c r="T84" s="72" t="s">
        <v>203</v>
      </c>
      <c r="U84" s="167"/>
      <c r="V84" s="167"/>
      <c r="W84" s="167"/>
      <c r="X84" s="167"/>
      <c r="Y84" s="167"/>
      <c r="Z84" s="167"/>
      <c r="AA84" s="167"/>
      <c r="AB84" s="167"/>
      <c r="AC84" s="167"/>
      <c r="AD84" s="167"/>
      <c r="AE84" s="167"/>
    </row>
    <row r="85" spans="1:63" s="2" customFormat="1" ht="15.75">
      <c r="A85" s="36"/>
      <c r="B85" s="37"/>
      <c r="C85" s="77" t="s">
        <v>204</v>
      </c>
      <c r="D85" s="38"/>
      <c r="E85" s="38"/>
      <c r="F85" s="38"/>
      <c r="G85" s="38"/>
      <c r="H85" s="38"/>
      <c r="I85" s="118"/>
      <c r="J85" s="174">
        <f>BK85</f>
        <v>0</v>
      </c>
      <c r="K85" s="38"/>
      <c r="L85" s="41"/>
      <c r="M85" s="73"/>
      <c r="N85" s="175"/>
      <c r="O85" s="74"/>
      <c r="P85" s="176">
        <f>SUM(P86:P143)</f>
        <v>0</v>
      </c>
      <c r="Q85" s="74"/>
      <c r="R85" s="176">
        <f>SUM(R86:R143)</f>
        <v>0</v>
      </c>
      <c r="S85" s="74"/>
      <c r="T85" s="177">
        <f>SUM(T86:T143)</f>
        <v>0</v>
      </c>
      <c r="U85" s="36"/>
      <c r="V85" s="36"/>
      <c r="W85" s="36"/>
      <c r="X85" s="36"/>
      <c r="Y85" s="36"/>
      <c r="Z85" s="36"/>
      <c r="AA85" s="36"/>
      <c r="AB85" s="36"/>
      <c r="AC85" s="36"/>
      <c r="AD85" s="36"/>
      <c r="AE85" s="36"/>
      <c r="AT85" s="19" t="s">
        <v>71</v>
      </c>
      <c r="AU85" s="19" t="s">
        <v>166</v>
      </c>
      <c r="BK85" s="178">
        <f>SUM(BK86:BK143)</f>
        <v>0</v>
      </c>
    </row>
    <row r="86" spans="1:65" s="2" customFormat="1" ht="12">
      <c r="A86" s="36"/>
      <c r="B86" s="37"/>
      <c r="C86" s="195" t="s">
        <v>79</v>
      </c>
      <c r="D86" s="195" t="s">
        <v>209</v>
      </c>
      <c r="E86" s="196" t="s">
        <v>2542</v>
      </c>
      <c r="F86" s="197" t="s">
        <v>2543</v>
      </c>
      <c r="G86" s="198" t="s">
        <v>683</v>
      </c>
      <c r="H86" s="199">
        <v>1</v>
      </c>
      <c r="I86" s="200"/>
      <c r="J86" s="201">
        <f>ROUND(I86*H86,2)</f>
        <v>0</v>
      </c>
      <c r="K86" s="197" t="s">
        <v>19</v>
      </c>
      <c r="L86" s="41"/>
      <c r="M86" s="202" t="s">
        <v>19</v>
      </c>
      <c r="N86" s="203" t="s">
        <v>43</v>
      </c>
      <c r="O86" s="66"/>
      <c r="P86" s="204">
        <f>O86*H86</f>
        <v>0</v>
      </c>
      <c r="Q86" s="204">
        <v>0</v>
      </c>
      <c r="R86" s="204">
        <f>Q86*H86</f>
        <v>0</v>
      </c>
      <c r="S86" s="204">
        <v>0</v>
      </c>
      <c r="T86" s="205">
        <f>S86*H86</f>
        <v>0</v>
      </c>
      <c r="U86" s="36"/>
      <c r="V86" s="36"/>
      <c r="W86" s="36"/>
      <c r="X86" s="36"/>
      <c r="Y86" s="36"/>
      <c r="Z86" s="36"/>
      <c r="AA86" s="36"/>
      <c r="AB86" s="36"/>
      <c r="AC86" s="36"/>
      <c r="AD86" s="36"/>
      <c r="AE86" s="36"/>
      <c r="AR86" s="206" t="s">
        <v>213</v>
      </c>
      <c r="AT86" s="206" t="s">
        <v>209</v>
      </c>
      <c r="AU86" s="206" t="s">
        <v>72</v>
      </c>
      <c r="AY86" s="19" t="s">
        <v>207</v>
      </c>
      <c r="BE86" s="207">
        <f>IF(N86="základní",J86,0)</f>
        <v>0</v>
      </c>
      <c r="BF86" s="207">
        <f>IF(N86="snížená",J86,0)</f>
        <v>0</v>
      </c>
      <c r="BG86" s="207">
        <f>IF(N86="zákl. přenesená",J86,0)</f>
        <v>0</v>
      </c>
      <c r="BH86" s="207">
        <f>IF(N86="sníž. přenesená",J86,0)</f>
        <v>0</v>
      </c>
      <c r="BI86" s="207">
        <f>IF(N86="nulová",J86,0)</f>
        <v>0</v>
      </c>
      <c r="BJ86" s="19" t="s">
        <v>79</v>
      </c>
      <c r="BK86" s="207">
        <f>ROUND(I86*H86,2)</f>
        <v>0</v>
      </c>
      <c r="BL86" s="19" t="s">
        <v>213</v>
      </c>
      <c r="BM86" s="206" t="s">
        <v>81</v>
      </c>
    </row>
    <row r="87" spans="1:47" s="2" customFormat="1" ht="409.5">
      <c r="A87" s="36"/>
      <c r="B87" s="37"/>
      <c r="C87" s="38"/>
      <c r="D87" s="210" t="s">
        <v>573</v>
      </c>
      <c r="E87" s="38"/>
      <c r="F87" s="277" t="s">
        <v>2544</v>
      </c>
      <c r="G87" s="38"/>
      <c r="H87" s="38"/>
      <c r="I87" s="118"/>
      <c r="J87" s="38"/>
      <c r="K87" s="38"/>
      <c r="L87" s="41"/>
      <c r="M87" s="252"/>
      <c r="N87" s="253"/>
      <c r="O87" s="66"/>
      <c r="P87" s="66"/>
      <c r="Q87" s="66"/>
      <c r="R87" s="66"/>
      <c r="S87" s="66"/>
      <c r="T87" s="67"/>
      <c r="U87" s="36"/>
      <c r="V87" s="36"/>
      <c r="W87" s="36"/>
      <c r="X87" s="36"/>
      <c r="Y87" s="36"/>
      <c r="Z87" s="36"/>
      <c r="AA87" s="36"/>
      <c r="AB87" s="36"/>
      <c r="AC87" s="36"/>
      <c r="AD87" s="36"/>
      <c r="AE87" s="36"/>
      <c r="AT87" s="19" t="s">
        <v>573</v>
      </c>
      <c r="AU87" s="19" t="s">
        <v>72</v>
      </c>
    </row>
    <row r="88" spans="1:65" s="2" customFormat="1" ht="12">
      <c r="A88" s="36"/>
      <c r="B88" s="37"/>
      <c r="C88" s="195" t="s">
        <v>81</v>
      </c>
      <c r="D88" s="195" t="s">
        <v>209</v>
      </c>
      <c r="E88" s="196" t="s">
        <v>2290</v>
      </c>
      <c r="F88" s="197" t="s">
        <v>2545</v>
      </c>
      <c r="G88" s="198" t="s">
        <v>2089</v>
      </c>
      <c r="H88" s="199">
        <v>1</v>
      </c>
      <c r="I88" s="200"/>
      <c r="J88" s="201">
        <f>ROUND(I88*H88,2)</f>
        <v>0</v>
      </c>
      <c r="K88" s="197" t="s">
        <v>19</v>
      </c>
      <c r="L88" s="41"/>
      <c r="M88" s="202" t="s">
        <v>19</v>
      </c>
      <c r="N88" s="203" t="s">
        <v>43</v>
      </c>
      <c r="O88" s="66"/>
      <c r="P88" s="204">
        <f>O88*H88</f>
        <v>0</v>
      </c>
      <c r="Q88" s="204">
        <v>0</v>
      </c>
      <c r="R88" s="204">
        <f>Q88*H88</f>
        <v>0</v>
      </c>
      <c r="S88" s="204">
        <v>0</v>
      </c>
      <c r="T88" s="205">
        <f>S88*H88</f>
        <v>0</v>
      </c>
      <c r="U88" s="36"/>
      <c r="V88" s="36"/>
      <c r="W88" s="36"/>
      <c r="X88" s="36"/>
      <c r="Y88" s="36"/>
      <c r="Z88" s="36"/>
      <c r="AA88" s="36"/>
      <c r="AB88" s="36"/>
      <c r="AC88" s="36"/>
      <c r="AD88" s="36"/>
      <c r="AE88" s="36"/>
      <c r="AR88" s="206" t="s">
        <v>213</v>
      </c>
      <c r="AT88" s="206" t="s">
        <v>209</v>
      </c>
      <c r="AU88" s="206" t="s">
        <v>72</v>
      </c>
      <c r="AY88" s="19" t="s">
        <v>207</v>
      </c>
      <c r="BE88" s="207">
        <f>IF(N88="základní",J88,0)</f>
        <v>0</v>
      </c>
      <c r="BF88" s="207">
        <f>IF(N88="snížená",J88,0)</f>
        <v>0</v>
      </c>
      <c r="BG88" s="207">
        <f>IF(N88="zákl. přenesená",J88,0)</f>
        <v>0</v>
      </c>
      <c r="BH88" s="207">
        <f>IF(N88="sníž. přenesená",J88,0)</f>
        <v>0</v>
      </c>
      <c r="BI88" s="207">
        <f>IF(N88="nulová",J88,0)</f>
        <v>0</v>
      </c>
      <c r="BJ88" s="19" t="s">
        <v>79</v>
      </c>
      <c r="BK88" s="207">
        <f>ROUND(I88*H88,2)</f>
        <v>0</v>
      </c>
      <c r="BL88" s="19" t="s">
        <v>213</v>
      </c>
      <c r="BM88" s="206" t="s">
        <v>213</v>
      </c>
    </row>
    <row r="89" spans="1:47" s="2" customFormat="1" ht="19.5">
      <c r="A89" s="36"/>
      <c r="B89" s="37"/>
      <c r="C89" s="38"/>
      <c r="D89" s="210" t="s">
        <v>573</v>
      </c>
      <c r="E89" s="38"/>
      <c r="F89" s="251" t="s">
        <v>2546</v>
      </c>
      <c r="G89" s="38"/>
      <c r="H89" s="38"/>
      <c r="I89" s="118"/>
      <c r="J89" s="38"/>
      <c r="K89" s="38"/>
      <c r="L89" s="41"/>
      <c r="M89" s="252"/>
      <c r="N89" s="253"/>
      <c r="O89" s="66"/>
      <c r="P89" s="66"/>
      <c r="Q89" s="66"/>
      <c r="R89" s="66"/>
      <c r="S89" s="66"/>
      <c r="T89" s="67"/>
      <c r="U89" s="36"/>
      <c r="V89" s="36"/>
      <c r="W89" s="36"/>
      <c r="X89" s="36"/>
      <c r="Y89" s="36"/>
      <c r="Z89" s="36"/>
      <c r="AA89" s="36"/>
      <c r="AB89" s="36"/>
      <c r="AC89" s="36"/>
      <c r="AD89" s="36"/>
      <c r="AE89" s="36"/>
      <c r="AT89" s="19" t="s">
        <v>573</v>
      </c>
      <c r="AU89" s="19" t="s">
        <v>72</v>
      </c>
    </row>
    <row r="90" spans="1:65" s="2" customFormat="1" ht="12">
      <c r="A90" s="36"/>
      <c r="B90" s="37"/>
      <c r="C90" s="195" t="s">
        <v>221</v>
      </c>
      <c r="D90" s="195" t="s">
        <v>209</v>
      </c>
      <c r="E90" s="196" t="s">
        <v>2547</v>
      </c>
      <c r="F90" s="197" t="s">
        <v>2548</v>
      </c>
      <c r="G90" s="198" t="s">
        <v>2089</v>
      </c>
      <c r="H90" s="199">
        <v>3</v>
      </c>
      <c r="I90" s="200"/>
      <c r="J90" s="201">
        <f>ROUND(I90*H90,2)</f>
        <v>0</v>
      </c>
      <c r="K90" s="197" t="s">
        <v>19</v>
      </c>
      <c r="L90" s="41"/>
      <c r="M90" s="202" t="s">
        <v>19</v>
      </c>
      <c r="N90" s="203" t="s">
        <v>43</v>
      </c>
      <c r="O90" s="66"/>
      <c r="P90" s="204">
        <f>O90*H90</f>
        <v>0</v>
      </c>
      <c r="Q90" s="204">
        <v>0</v>
      </c>
      <c r="R90" s="204">
        <f>Q90*H90</f>
        <v>0</v>
      </c>
      <c r="S90" s="204">
        <v>0</v>
      </c>
      <c r="T90" s="205">
        <f>S90*H90</f>
        <v>0</v>
      </c>
      <c r="U90" s="36"/>
      <c r="V90" s="36"/>
      <c r="W90" s="36"/>
      <c r="X90" s="36"/>
      <c r="Y90" s="36"/>
      <c r="Z90" s="36"/>
      <c r="AA90" s="36"/>
      <c r="AB90" s="36"/>
      <c r="AC90" s="36"/>
      <c r="AD90" s="36"/>
      <c r="AE90" s="36"/>
      <c r="AR90" s="206" t="s">
        <v>213</v>
      </c>
      <c r="AT90" s="206" t="s">
        <v>209</v>
      </c>
      <c r="AU90" s="206" t="s">
        <v>72</v>
      </c>
      <c r="AY90" s="19" t="s">
        <v>207</v>
      </c>
      <c r="BE90" s="207">
        <f>IF(N90="základní",J90,0)</f>
        <v>0</v>
      </c>
      <c r="BF90" s="207">
        <f>IF(N90="snížená",J90,0)</f>
        <v>0</v>
      </c>
      <c r="BG90" s="207">
        <f>IF(N90="zákl. přenesená",J90,0)</f>
        <v>0</v>
      </c>
      <c r="BH90" s="207">
        <f>IF(N90="sníž. přenesená",J90,0)</f>
        <v>0</v>
      </c>
      <c r="BI90" s="207">
        <f>IF(N90="nulová",J90,0)</f>
        <v>0</v>
      </c>
      <c r="BJ90" s="19" t="s">
        <v>79</v>
      </c>
      <c r="BK90" s="207">
        <f>ROUND(I90*H90,2)</f>
        <v>0</v>
      </c>
      <c r="BL90" s="19" t="s">
        <v>213</v>
      </c>
      <c r="BM90" s="206" t="s">
        <v>238</v>
      </c>
    </row>
    <row r="91" spans="1:47" s="2" customFormat="1" ht="19.5">
      <c r="A91" s="36"/>
      <c r="B91" s="37"/>
      <c r="C91" s="38"/>
      <c r="D91" s="210" t="s">
        <v>573</v>
      </c>
      <c r="E91" s="38"/>
      <c r="F91" s="251" t="s">
        <v>2549</v>
      </c>
      <c r="G91" s="38"/>
      <c r="H91" s="38"/>
      <c r="I91" s="118"/>
      <c r="J91" s="38"/>
      <c r="K91" s="38"/>
      <c r="L91" s="41"/>
      <c r="M91" s="252"/>
      <c r="N91" s="253"/>
      <c r="O91" s="66"/>
      <c r="P91" s="66"/>
      <c r="Q91" s="66"/>
      <c r="R91" s="66"/>
      <c r="S91" s="66"/>
      <c r="T91" s="67"/>
      <c r="U91" s="36"/>
      <c r="V91" s="36"/>
      <c r="W91" s="36"/>
      <c r="X91" s="36"/>
      <c r="Y91" s="36"/>
      <c r="Z91" s="36"/>
      <c r="AA91" s="36"/>
      <c r="AB91" s="36"/>
      <c r="AC91" s="36"/>
      <c r="AD91" s="36"/>
      <c r="AE91" s="36"/>
      <c r="AT91" s="19" t="s">
        <v>573</v>
      </c>
      <c r="AU91" s="19" t="s">
        <v>72</v>
      </c>
    </row>
    <row r="92" spans="1:65" s="2" customFormat="1" ht="24">
      <c r="A92" s="36"/>
      <c r="B92" s="37"/>
      <c r="C92" s="195" t="s">
        <v>213</v>
      </c>
      <c r="D92" s="195" t="s">
        <v>209</v>
      </c>
      <c r="E92" s="196" t="s">
        <v>2296</v>
      </c>
      <c r="F92" s="197" t="s">
        <v>2550</v>
      </c>
      <c r="G92" s="198" t="s">
        <v>2089</v>
      </c>
      <c r="H92" s="199">
        <v>3</v>
      </c>
      <c r="I92" s="200"/>
      <c r="J92" s="201">
        <f>ROUND(I92*H92,2)</f>
        <v>0</v>
      </c>
      <c r="K92" s="197" t="s">
        <v>19</v>
      </c>
      <c r="L92" s="41"/>
      <c r="M92" s="202" t="s">
        <v>19</v>
      </c>
      <c r="N92" s="203" t="s">
        <v>43</v>
      </c>
      <c r="O92" s="66"/>
      <c r="P92" s="204">
        <f>O92*H92</f>
        <v>0</v>
      </c>
      <c r="Q92" s="204">
        <v>0</v>
      </c>
      <c r="R92" s="204">
        <f>Q92*H92</f>
        <v>0</v>
      </c>
      <c r="S92" s="204">
        <v>0</v>
      </c>
      <c r="T92" s="205">
        <f>S92*H92</f>
        <v>0</v>
      </c>
      <c r="U92" s="36"/>
      <c r="V92" s="36"/>
      <c r="W92" s="36"/>
      <c r="X92" s="36"/>
      <c r="Y92" s="36"/>
      <c r="Z92" s="36"/>
      <c r="AA92" s="36"/>
      <c r="AB92" s="36"/>
      <c r="AC92" s="36"/>
      <c r="AD92" s="36"/>
      <c r="AE92" s="36"/>
      <c r="AR92" s="206" t="s">
        <v>213</v>
      </c>
      <c r="AT92" s="206" t="s">
        <v>209</v>
      </c>
      <c r="AU92" s="206" t="s">
        <v>72</v>
      </c>
      <c r="AY92" s="19" t="s">
        <v>207</v>
      </c>
      <c r="BE92" s="207">
        <f>IF(N92="základní",J92,0)</f>
        <v>0</v>
      </c>
      <c r="BF92" s="207">
        <f>IF(N92="snížená",J92,0)</f>
        <v>0</v>
      </c>
      <c r="BG92" s="207">
        <f>IF(N92="zákl. přenesená",J92,0)</f>
        <v>0</v>
      </c>
      <c r="BH92" s="207">
        <f>IF(N92="sníž. přenesená",J92,0)</f>
        <v>0</v>
      </c>
      <c r="BI92" s="207">
        <f>IF(N92="nulová",J92,0)</f>
        <v>0</v>
      </c>
      <c r="BJ92" s="19" t="s">
        <v>79</v>
      </c>
      <c r="BK92" s="207">
        <f>ROUND(I92*H92,2)</f>
        <v>0</v>
      </c>
      <c r="BL92" s="19" t="s">
        <v>213</v>
      </c>
      <c r="BM92" s="206" t="s">
        <v>248</v>
      </c>
    </row>
    <row r="93" spans="1:47" s="2" customFormat="1" ht="19.5">
      <c r="A93" s="36"/>
      <c r="B93" s="37"/>
      <c r="C93" s="38"/>
      <c r="D93" s="210" t="s">
        <v>573</v>
      </c>
      <c r="E93" s="38"/>
      <c r="F93" s="251" t="s">
        <v>2551</v>
      </c>
      <c r="G93" s="38"/>
      <c r="H93" s="38"/>
      <c r="I93" s="118"/>
      <c r="J93" s="38"/>
      <c r="K93" s="38"/>
      <c r="L93" s="41"/>
      <c r="M93" s="252"/>
      <c r="N93" s="253"/>
      <c r="O93" s="66"/>
      <c r="P93" s="66"/>
      <c r="Q93" s="66"/>
      <c r="R93" s="66"/>
      <c r="S93" s="66"/>
      <c r="T93" s="67"/>
      <c r="U93" s="36"/>
      <c r="V93" s="36"/>
      <c r="W93" s="36"/>
      <c r="X93" s="36"/>
      <c r="Y93" s="36"/>
      <c r="Z93" s="36"/>
      <c r="AA93" s="36"/>
      <c r="AB93" s="36"/>
      <c r="AC93" s="36"/>
      <c r="AD93" s="36"/>
      <c r="AE93" s="36"/>
      <c r="AT93" s="19" t="s">
        <v>573</v>
      </c>
      <c r="AU93" s="19" t="s">
        <v>72</v>
      </c>
    </row>
    <row r="94" spans="1:65" s="2" customFormat="1" ht="24">
      <c r="A94" s="36"/>
      <c r="B94" s="37"/>
      <c r="C94" s="195" t="s">
        <v>234</v>
      </c>
      <c r="D94" s="195" t="s">
        <v>209</v>
      </c>
      <c r="E94" s="196" t="s">
        <v>2299</v>
      </c>
      <c r="F94" s="197" t="s">
        <v>2552</v>
      </c>
      <c r="G94" s="198" t="s">
        <v>2089</v>
      </c>
      <c r="H94" s="199">
        <v>3</v>
      </c>
      <c r="I94" s="200"/>
      <c r="J94" s="201">
        <f aca="true" t="shared" si="0" ref="J94:J113">ROUND(I94*H94,2)</f>
        <v>0</v>
      </c>
      <c r="K94" s="197" t="s">
        <v>19</v>
      </c>
      <c r="L94" s="41"/>
      <c r="M94" s="202" t="s">
        <v>19</v>
      </c>
      <c r="N94" s="203" t="s">
        <v>43</v>
      </c>
      <c r="O94" s="66"/>
      <c r="P94" s="204">
        <f aca="true" t="shared" si="1" ref="P94:P113">O94*H94</f>
        <v>0</v>
      </c>
      <c r="Q94" s="204">
        <v>0</v>
      </c>
      <c r="R94" s="204">
        <f aca="true" t="shared" si="2" ref="R94:R113">Q94*H94</f>
        <v>0</v>
      </c>
      <c r="S94" s="204">
        <v>0</v>
      </c>
      <c r="T94" s="205">
        <f aca="true" t="shared" si="3" ref="T94:T113">S94*H94</f>
        <v>0</v>
      </c>
      <c r="U94" s="36"/>
      <c r="V94" s="36"/>
      <c r="W94" s="36"/>
      <c r="X94" s="36"/>
      <c r="Y94" s="36"/>
      <c r="Z94" s="36"/>
      <c r="AA94" s="36"/>
      <c r="AB94" s="36"/>
      <c r="AC94" s="36"/>
      <c r="AD94" s="36"/>
      <c r="AE94" s="36"/>
      <c r="AR94" s="206" t="s">
        <v>213</v>
      </c>
      <c r="AT94" s="206" t="s">
        <v>209</v>
      </c>
      <c r="AU94" s="206" t="s">
        <v>72</v>
      </c>
      <c r="AY94" s="19" t="s">
        <v>207</v>
      </c>
      <c r="BE94" s="207">
        <f aca="true" t="shared" si="4" ref="BE94:BE113">IF(N94="základní",J94,0)</f>
        <v>0</v>
      </c>
      <c r="BF94" s="207">
        <f aca="true" t="shared" si="5" ref="BF94:BF113">IF(N94="snížená",J94,0)</f>
        <v>0</v>
      </c>
      <c r="BG94" s="207">
        <f aca="true" t="shared" si="6" ref="BG94:BG113">IF(N94="zákl. přenesená",J94,0)</f>
        <v>0</v>
      </c>
      <c r="BH94" s="207">
        <f aca="true" t="shared" si="7" ref="BH94:BH113">IF(N94="sníž. přenesená",J94,0)</f>
        <v>0</v>
      </c>
      <c r="BI94" s="207">
        <f aca="true" t="shared" si="8" ref="BI94:BI113">IF(N94="nulová",J94,0)</f>
        <v>0</v>
      </c>
      <c r="BJ94" s="19" t="s">
        <v>79</v>
      </c>
      <c r="BK94" s="207">
        <f aca="true" t="shared" si="9" ref="BK94:BK113">ROUND(I94*H94,2)</f>
        <v>0</v>
      </c>
      <c r="BL94" s="19" t="s">
        <v>213</v>
      </c>
      <c r="BM94" s="206" t="s">
        <v>261</v>
      </c>
    </row>
    <row r="95" spans="1:65" s="2" customFormat="1" ht="12">
      <c r="A95" s="36"/>
      <c r="B95" s="37"/>
      <c r="C95" s="195" t="s">
        <v>238</v>
      </c>
      <c r="D95" s="195" t="s">
        <v>209</v>
      </c>
      <c r="E95" s="196" t="s">
        <v>2302</v>
      </c>
      <c r="F95" s="197" t="s">
        <v>2553</v>
      </c>
      <c r="G95" s="198" t="s">
        <v>140</v>
      </c>
      <c r="H95" s="199">
        <v>3</v>
      </c>
      <c r="I95" s="200"/>
      <c r="J95" s="201">
        <f t="shared" si="0"/>
        <v>0</v>
      </c>
      <c r="K95" s="197" t="s">
        <v>19</v>
      </c>
      <c r="L95" s="41"/>
      <c r="M95" s="202" t="s">
        <v>19</v>
      </c>
      <c r="N95" s="203" t="s">
        <v>43</v>
      </c>
      <c r="O95" s="66"/>
      <c r="P95" s="204">
        <f t="shared" si="1"/>
        <v>0</v>
      </c>
      <c r="Q95" s="204">
        <v>0</v>
      </c>
      <c r="R95" s="204">
        <f t="shared" si="2"/>
        <v>0</v>
      </c>
      <c r="S95" s="204">
        <v>0</v>
      </c>
      <c r="T95" s="205">
        <f t="shared" si="3"/>
        <v>0</v>
      </c>
      <c r="U95" s="36"/>
      <c r="V95" s="36"/>
      <c r="W95" s="36"/>
      <c r="X95" s="36"/>
      <c r="Y95" s="36"/>
      <c r="Z95" s="36"/>
      <c r="AA95" s="36"/>
      <c r="AB95" s="36"/>
      <c r="AC95" s="36"/>
      <c r="AD95" s="36"/>
      <c r="AE95" s="36"/>
      <c r="AR95" s="206" t="s">
        <v>213</v>
      </c>
      <c r="AT95" s="206" t="s">
        <v>209</v>
      </c>
      <c r="AU95" s="206" t="s">
        <v>72</v>
      </c>
      <c r="AY95" s="19" t="s">
        <v>207</v>
      </c>
      <c r="BE95" s="207">
        <f t="shared" si="4"/>
        <v>0</v>
      </c>
      <c r="BF95" s="207">
        <f t="shared" si="5"/>
        <v>0</v>
      </c>
      <c r="BG95" s="207">
        <f t="shared" si="6"/>
        <v>0</v>
      </c>
      <c r="BH95" s="207">
        <f t="shared" si="7"/>
        <v>0</v>
      </c>
      <c r="BI95" s="207">
        <f t="shared" si="8"/>
        <v>0</v>
      </c>
      <c r="BJ95" s="19" t="s">
        <v>79</v>
      </c>
      <c r="BK95" s="207">
        <f t="shared" si="9"/>
        <v>0</v>
      </c>
      <c r="BL95" s="19" t="s">
        <v>213</v>
      </c>
      <c r="BM95" s="206" t="s">
        <v>134</v>
      </c>
    </row>
    <row r="96" spans="1:65" s="2" customFormat="1" ht="12">
      <c r="A96" s="36"/>
      <c r="B96" s="37"/>
      <c r="C96" s="195" t="s">
        <v>243</v>
      </c>
      <c r="D96" s="195" t="s">
        <v>209</v>
      </c>
      <c r="E96" s="196" t="s">
        <v>2305</v>
      </c>
      <c r="F96" s="197" t="s">
        <v>2554</v>
      </c>
      <c r="G96" s="198" t="s">
        <v>140</v>
      </c>
      <c r="H96" s="199">
        <v>54</v>
      </c>
      <c r="I96" s="200"/>
      <c r="J96" s="201">
        <f t="shared" si="0"/>
        <v>0</v>
      </c>
      <c r="K96" s="197" t="s">
        <v>19</v>
      </c>
      <c r="L96" s="41"/>
      <c r="M96" s="202" t="s">
        <v>19</v>
      </c>
      <c r="N96" s="203" t="s">
        <v>43</v>
      </c>
      <c r="O96" s="66"/>
      <c r="P96" s="204">
        <f t="shared" si="1"/>
        <v>0</v>
      </c>
      <c r="Q96" s="204">
        <v>0</v>
      </c>
      <c r="R96" s="204">
        <f t="shared" si="2"/>
        <v>0</v>
      </c>
      <c r="S96" s="204">
        <v>0</v>
      </c>
      <c r="T96" s="205">
        <f t="shared" si="3"/>
        <v>0</v>
      </c>
      <c r="U96" s="36"/>
      <c r="V96" s="36"/>
      <c r="W96" s="36"/>
      <c r="X96" s="36"/>
      <c r="Y96" s="36"/>
      <c r="Z96" s="36"/>
      <c r="AA96" s="36"/>
      <c r="AB96" s="36"/>
      <c r="AC96" s="36"/>
      <c r="AD96" s="36"/>
      <c r="AE96" s="36"/>
      <c r="AR96" s="206" t="s">
        <v>213</v>
      </c>
      <c r="AT96" s="206" t="s">
        <v>209</v>
      </c>
      <c r="AU96" s="206" t="s">
        <v>72</v>
      </c>
      <c r="AY96" s="19" t="s">
        <v>207</v>
      </c>
      <c r="BE96" s="207">
        <f t="shared" si="4"/>
        <v>0</v>
      </c>
      <c r="BF96" s="207">
        <f t="shared" si="5"/>
        <v>0</v>
      </c>
      <c r="BG96" s="207">
        <f t="shared" si="6"/>
        <v>0</v>
      </c>
      <c r="BH96" s="207">
        <f t="shared" si="7"/>
        <v>0</v>
      </c>
      <c r="BI96" s="207">
        <f t="shared" si="8"/>
        <v>0</v>
      </c>
      <c r="BJ96" s="19" t="s">
        <v>79</v>
      </c>
      <c r="BK96" s="207">
        <f t="shared" si="9"/>
        <v>0</v>
      </c>
      <c r="BL96" s="19" t="s">
        <v>213</v>
      </c>
      <c r="BM96" s="206" t="s">
        <v>282</v>
      </c>
    </row>
    <row r="97" spans="1:65" s="2" customFormat="1" ht="12">
      <c r="A97" s="36"/>
      <c r="B97" s="37"/>
      <c r="C97" s="195" t="s">
        <v>248</v>
      </c>
      <c r="D97" s="195" t="s">
        <v>209</v>
      </c>
      <c r="E97" s="196" t="s">
        <v>2309</v>
      </c>
      <c r="F97" s="197" t="s">
        <v>2555</v>
      </c>
      <c r="G97" s="198" t="s">
        <v>140</v>
      </c>
      <c r="H97" s="199">
        <v>40</v>
      </c>
      <c r="I97" s="200"/>
      <c r="J97" s="201">
        <f t="shared" si="0"/>
        <v>0</v>
      </c>
      <c r="K97" s="197" t="s">
        <v>19</v>
      </c>
      <c r="L97" s="41"/>
      <c r="M97" s="202" t="s">
        <v>19</v>
      </c>
      <c r="N97" s="203" t="s">
        <v>43</v>
      </c>
      <c r="O97" s="66"/>
      <c r="P97" s="204">
        <f t="shared" si="1"/>
        <v>0</v>
      </c>
      <c r="Q97" s="204">
        <v>0</v>
      </c>
      <c r="R97" s="204">
        <f t="shared" si="2"/>
        <v>0</v>
      </c>
      <c r="S97" s="204">
        <v>0</v>
      </c>
      <c r="T97" s="205">
        <f t="shared" si="3"/>
        <v>0</v>
      </c>
      <c r="U97" s="36"/>
      <c r="V97" s="36"/>
      <c r="W97" s="36"/>
      <c r="X97" s="36"/>
      <c r="Y97" s="36"/>
      <c r="Z97" s="36"/>
      <c r="AA97" s="36"/>
      <c r="AB97" s="36"/>
      <c r="AC97" s="36"/>
      <c r="AD97" s="36"/>
      <c r="AE97" s="36"/>
      <c r="AR97" s="206" t="s">
        <v>213</v>
      </c>
      <c r="AT97" s="206" t="s">
        <v>209</v>
      </c>
      <c r="AU97" s="206" t="s">
        <v>72</v>
      </c>
      <c r="AY97" s="19" t="s">
        <v>207</v>
      </c>
      <c r="BE97" s="207">
        <f t="shared" si="4"/>
        <v>0</v>
      </c>
      <c r="BF97" s="207">
        <f t="shared" si="5"/>
        <v>0</v>
      </c>
      <c r="BG97" s="207">
        <f t="shared" si="6"/>
        <v>0</v>
      </c>
      <c r="BH97" s="207">
        <f t="shared" si="7"/>
        <v>0</v>
      </c>
      <c r="BI97" s="207">
        <f t="shared" si="8"/>
        <v>0</v>
      </c>
      <c r="BJ97" s="19" t="s">
        <v>79</v>
      </c>
      <c r="BK97" s="207">
        <f t="shared" si="9"/>
        <v>0</v>
      </c>
      <c r="BL97" s="19" t="s">
        <v>213</v>
      </c>
      <c r="BM97" s="206" t="s">
        <v>292</v>
      </c>
    </row>
    <row r="98" spans="1:65" s="2" customFormat="1" ht="12">
      <c r="A98" s="36"/>
      <c r="B98" s="37"/>
      <c r="C98" s="195" t="s">
        <v>255</v>
      </c>
      <c r="D98" s="195" t="s">
        <v>209</v>
      </c>
      <c r="E98" s="196" t="s">
        <v>2337</v>
      </c>
      <c r="F98" s="197" t="s">
        <v>2556</v>
      </c>
      <c r="G98" s="198" t="s">
        <v>140</v>
      </c>
      <c r="H98" s="199">
        <v>36</v>
      </c>
      <c r="I98" s="200"/>
      <c r="J98" s="201">
        <f t="shared" si="0"/>
        <v>0</v>
      </c>
      <c r="K98" s="197" t="s">
        <v>19</v>
      </c>
      <c r="L98" s="41"/>
      <c r="M98" s="202" t="s">
        <v>19</v>
      </c>
      <c r="N98" s="203" t="s">
        <v>43</v>
      </c>
      <c r="O98" s="66"/>
      <c r="P98" s="204">
        <f t="shared" si="1"/>
        <v>0</v>
      </c>
      <c r="Q98" s="204">
        <v>0</v>
      </c>
      <c r="R98" s="204">
        <f t="shared" si="2"/>
        <v>0</v>
      </c>
      <c r="S98" s="204">
        <v>0</v>
      </c>
      <c r="T98" s="205">
        <f t="shared" si="3"/>
        <v>0</v>
      </c>
      <c r="U98" s="36"/>
      <c r="V98" s="36"/>
      <c r="W98" s="36"/>
      <c r="X98" s="36"/>
      <c r="Y98" s="36"/>
      <c r="Z98" s="36"/>
      <c r="AA98" s="36"/>
      <c r="AB98" s="36"/>
      <c r="AC98" s="36"/>
      <c r="AD98" s="36"/>
      <c r="AE98" s="36"/>
      <c r="AR98" s="206" t="s">
        <v>213</v>
      </c>
      <c r="AT98" s="206" t="s">
        <v>209</v>
      </c>
      <c r="AU98" s="206" t="s">
        <v>72</v>
      </c>
      <c r="AY98" s="19" t="s">
        <v>207</v>
      </c>
      <c r="BE98" s="207">
        <f t="shared" si="4"/>
        <v>0</v>
      </c>
      <c r="BF98" s="207">
        <f t="shared" si="5"/>
        <v>0</v>
      </c>
      <c r="BG98" s="207">
        <f t="shared" si="6"/>
        <v>0</v>
      </c>
      <c r="BH98" s="207">
        <f t="shared" si="7"/>
        <v>0</v>
      </c>
      <c r="BI98" s="207">
        <f t="shared" si="8"/>
        <v>0</v>
      </c>
      <c r="BJ98" s="19" t="s">
        <v>79</v>
      </c>
      <c r="BK98" s="207">
        <f t="shared" si="9"/>
        <v>0</v>
      </c>
      <c r="BL98" s="19" t="s">
        <v>213</v>
      </c>
      <c r="BM98" s="206" t="s">
        <v>303</v>
      </c>
    </row>
    <row r="99" spans="1:65" s="2" customFormat="1" ht="12">
      <c r="A99" s="36"/>
      <c r="B99" s="37"/>
      <c r="C99" s="195" t="s">
        <v>261</v>
      </c>
      <c r="D99" s="195" t="s">
        <v>209</v>
      </c>
      <c r="E99" s="196" t="s">
        <v>2340</v>
      </c>
      <c r="F99" s="197" t="s">
        <v>2557</v>
      </c>
      <c r="G99" s="198" t="s">
        <v>140</v>
      </c>
      <c r="H99" s="199">
        <v>75</v>
      </c>
      <c r="I99" s="200"/>
      <c r="J99" s="201">
        <f t="shared" si="0"/>
        <v>0</v>
      </c>
      <c r="K99" s="197" t="s">
        <v>19</v>
      </c>
      <c r="L99" s="41"/>
      <c r="M99" s="202" t="s">
        <v>19</v>
      </c>
      <c r="N99" s="203" t="s">
        <v>43</v>
      </c>
      <c r="O99" s="66"/>
      <c r="P99" s="204">
        <f t="shared" si="1"/>
        <v>0</v>
      </c>
      <c r="Q99" s="204">
        <v>0</v>
      </c>
      <c r="R99" s="204">
        <f t="shared" si="2"/>
        <v>0</v>
      </c>
      <c r="S99" s="204">
        <v>0</v>
      </c>
      <c r="T99" s="205">
        <f t="shared" si="3"/>
        <v>0</v>
      </c>
      <c r="U99" s="36"/>
      <c r="V99" s="36"/>
      <c r="W99" s="36"/>
      <c r="X99" s="36"/>
      <c r="Y99" s="36"/>
      <c r="Z99" s="36"/>
      <c r="AA99" s="36"/>
      <c r="AB99" s="36"/>
      <c r="AC99" s="36"/>
      <c r="AD99" s="36"/>
      <c r="AE99" s="36"/>
      <c r="AR99" s="206" t="s">
        <v>213</v>
      </c>
      <c r="AT99" s="206" t="s">
        <v>209</v>
      </c>
      <c r="AU99" s="206" t="s">
        <v>72</v>
      </c>
      <c r="AY99" s="19" t="s">
        <v>207</v>
      </c>
      <c r="BE99" s="207">
        <f t="shared" si="4"/>
        <v>0</v>
      </c>
      <c r="BF99" s="207">
        <f t="shared" si="5"/>
        <v>0</v>
      </c>
      <c r="BG99" s="207">
        <f t="shared" si="6"/>
        <v>0</v>
      </c>
      <c r="BH99" s="207">
        <f t="shared" si="7"/>
        <v>0</v>
      </c>
      <c r="BI99" s="207">
        <f t="shared" si="8"/>
        <v>0</v>
      </c>
      <c r="BJ99" s="19" t="s">
        <v>79</v>
      </c>
      <c r="BK99" s="207">
        <f t="shared" si="9"/>
        <v>0</v>
      </c>
      <c r="BL99" s="19" t="s">
        <v>213</v>
      </c>
      <c r="BM99" s="206" t="s">
        <v>315</v>
      </c>
    </row>
    <row r="100" spans="1:65" s="2" customFormat="1" ht="12">
      <c r="A100" s="36"/>
      <c r="B100" s="37"/>
      <c r="C100" s="195" t="s">
        <v>117</v>
      </c>
      <c r="D100" s="195" t="s">
        <v>209</v>
      </c>
      <c r="E100" s="196" t="s">
        <v>2343</v>
      </c>
      <c r="F100" s="197" t="s">
        <v>2558</v>
      </c>
      <c r="G100" s="198" t="s">
        <v>140</v>
      </c>
      <c r="H100" s="199">
        <v>96</v>
      </c>
      <c r="I100" s="200"/>
      <c r="J100" s="201">
        <f t="shared" si="0"/>
        <v>0</v>
      </c>
      <c r="K100" s="197" t="s">
        <v>19</v>
      </c>
      <c r="L100" s="41"/>
      <c r="M100" s="202" t="s">
        <v>19</v>
      </c>
      <c r="N100" s="203" t="s">
        <v>43</v>
      </c>
      <c r="O100" s="66"/>
      <c r="P100" s="204">
        <f t="shared" si="1"/>
        <v>0</v>
      </c>
      <c r="Q100" s="204">
        <v>0</v>
      </c>
      <c r="R100" s="204">
        <f t="shared" si="2"/>
        <v>0</v>
      </c>
      <c r="S100" s="204">
        <v>0</v>
      </c>
      <c r="T100" s="205">
        <f t="shared" si="3"/>
        <v>0</v>
      </c>
      <c r="U100" s="36"/>
      <c r="V100" s="36"/>
      <c r="W100" s="36"/>
      <c r="X100" s="36"/>
      <c r="Y100" s="36"/>
      <c r="Z100" s="36"/>
      <c r="AA100" s="36"/>
      <c r="AB100" s="36"/>
      <c r="AC100" s="36"/>
      <c r="AD100" s="36"/>
      <c r="AE100" s="36"/>
      <c r="AR100" s="206" t="s">
        <v>213</v>
      </c>
      <c r="AT100" s="206" t="s">
        <v>209</v>
      </c>
      <c r="AU100" s="206" t="s">
        <v>72</v>
      </c>
      <c r="AY100" s="19" t="s">
        <v>207</v>
      </c>
      <c r="BE100" s="207">
        <f t="shared" si="4"/>
        <v>0</v>
      </c>
      <c r="BF100" s="207">
        <f t="shared" si="5"/>
        <v>0</v>
      </c>
      <c r="BG100" s="207">
        <f t="shared" si="6"/>
        <v>0</v>
      </c>
      <c r="BH100" s="207">
        <f t="shared" si="7"/>
        <v>0</v>
      </c>
      <c r="BI100" s="207">
        <f t="shared" si="8"/>
        <v>0</v>
      </c>
      <c r="BJ100" s="19" t="s">
        <v>79</v>
      </c>
      <c r="BK100" s="207">
        <f t="shared" si="9"/>
        <v>0</v>
      </c>
      <c r="BL100" s="19" t="s">
        <v>213</v>
      </c>
      <c r="BM100" s="206" t="s">
        <v>325</v>
      </c>
    </row>
    <row r="101" spans="1:65" s="2" customFormat="1" ht="12">
      <c r="A101" s="36"/>
      <c r="B101" s="37"/>
      <c r="C101" s="195" t="s">
        <v>134</v>
      </c>
      <c r="D101" s="195" t="s">
        <v>209</v>
      </c>
      <c r="E101" s="196" t="s">
        <v>2346</v>
      </c>
      <c r="F101" s="197" t="s">
        <v>2559</v>
      </c>
      <c r="G101" s="198" t="s">
        <v>140</v>
      </c>
      <c r="H101" s="199">
        <v>51</v>
      </c>
      <c r="I101" s="200"/>
      <c r="J101" s="201">
        <f t="shared" si="0"/>
        <v>0</v>
      </c>
      <c r="K101" s="197" t="s">
        <v>19</v>
      </c>
      <c r="L101" s="41"/>
      <c r="M101" s="202" t="s">
        <v>19</v>
      </c>
      <c r="N101" s="203" t="s">
        <v>43</v>
      </c>
      <c r="O101" s="66"/>
      <c r="P101" s="204">
        <f t="shared" si="1"/>
        <v>0</v>
      </c>
      <c r="Q101" s="204">
        <v>0</v>
      </c>
      <c r="R101" s="204">
        <f t="shared" si="2"/>
        <v>0</v>
      </c>
      <c r="S101" s="204">
        <v>0</v>
      </c>
      <c r="T101" s="205">
        <f t="shared" si="3"/>
        <v>0</v>
      </c>
      <c r="U101" s="36"/>
      <c r="V101" s="36"/>
      <c r="W101" s="36"/>
      <c r="X101" s="36"/>
      <c r="Y101" s="36"/>
      <c r="Z101" s="36"/>
      <c r="AA101" s="36"/>
      <c r="AB101" s="36"/>
      <c r="AC101" s="36"/>
      <c r="AD101" s="36"/>
      <c r="AE101" s="36"/>
      <c r="AR101" s="206" t="s">
        <v>213</v>
      </c>
      <c r="AT101" s="206" t="s">
        <v>209</v>
      </c>
      <c r="AU101" s="206" t="s">
        <v>72</v>
      </c>
      <c r="AY101" s="19" t="s">
        <v>207</v>
      </c>
      <c r="BE101" s="207">
        <f t="shared" si="4"/>
        <v>0</v>
      </c>
      <c r="BF101" s="207">
        <f t="shared" si="5"/>
        <v>0</v>
      </c>
      <c r="BG101" s="207">
        <f t="shared" si="6"/>
        <v>0</v>
      </c>
      <c r="BH101" s="207">
        <f t="shared" si="7"/>
        <v>0</v>
      </c>
      <c r="BI101" s="207">
        <f t="shared" si="8"/>
        <v>0</v>
      </c>
      <c r="BJ101" s="19" t="s">
        <v>79</v>
      </c>
      <c r="BK101" s="207">
        <f t="shared" si="9"/>
        <v>0</v>
      </c>
      <c r="BL101" s="19" t="s">
        <v>213</v>
      </c>
      <c r="BM101" s="206" t="s">
        <v>334</v>
      </c>
    </row>
    <row r="102" spans="1:65" s="2" customFormat="1" ht="12">
      <c r="A102" s="36"/>
      <c r="B102" s="37"/>
      <c r="C102" s="195" t="s">
        <v>277</v>
      </c>
      <c r="D102" s="195" t="s">
        <v>209</v>
      </c>
      <c r="E102" s="196" t="s">
        <v>2349</v>
      </c>
      <c r="F102" s="197" t="s">
        <v>2560</v>
      </c>
      <c r="G102" s="198" t="s">
        <v>140</v>
      </c>
      <c r="H102" s="199">
        <v>96</v>
      </c>
      <c r="I102" s="200"/>
      <c r="J102" s="201">
        <f t="shared" si="0"/>
        <v>0</v>
      </c>
      <c r="K102" s="197" t="s">
        <v>19</v>
      </c>
      <c r="L102" s="41"/>
      <c r="M102" s="202" t="s">
        <v>19</v>
      </c>
      <c r="N102" s="203" t="s">
        <v>43</v>
      </c>
      <c r="O102" s="66"/>
      <c r="P102" s="204">
        <f t="shared" si="1"/>
        <v>0</v>
      </c>
      <c r="Q102" s="204">
        <v>0</v>
      </c>
      <c r="R102" s="204">
        <f t="shared" si="2"/>
        <v>0</v>
      </c>
      <c r="S102" s="204">
        <v>0</v>
      </c>
      <c r="T102" s="205">
        <f t="shared" si="3"/>
        <v>0</v>
      </c>
      <c r="U102" s="36"/>
      <c r="V102" s="36"/>
      <c r="W102" s="36"/>
      <c r="X102" s="36"/>
      <c r="Y102" s="36"/>
      <c r="Z102" s="36"/>
      <c r="AA102" s="36"/>
      <c r="AB102" s="36"/>
      <c r="AC102" s="36"/>
      <c r="AD102" s="36"/>
      <c r="AE102" s="36"/>
      <c r="AR102" s="206" t="s">
        <v>213</v>
      </c>
      <c r="AT102" s="206" t="s">
        <v>209</v>
      </c>
      <c r="AU102" s="206" t="s">
        <v>72</v>
      </c>
      <c r="AY102" s="19" t="s">
        <v>207</v>
      </c>
      <c r="BE102" s="207">
        <f t="shared" si="4"/>
        <v>0</v>
      </c>
      <c r="BF102" s="207">
        <f t="shared" si="5"/>
        <v>0</v>
      </c>
      <c r="BG102" s="207">
        <f t="shared" si="6"/>
        <v>0</v>
      </c>
      <c r="BH102" s="207">
        <f t="shared" si="7"/>
        <v>0</v>
      </c>
      <c r="BI102" s="207">
        <f t="shared" si="8"/>
        <v>0</v>
      </c>
      <c r="BJ102" s="19" t="s">
        <v>79</v>
      </c>
      <c r="BK102" s="207">
        <f t="shared" si="9"/>
        <v>0</v>
      </c>
      <c r="BL102" s="19" t="s">
        <v>213</v>
      </c>
      <c r="BM102" s="206" t="s">
        <v>344</v>
      </c>
    </row>
    <row r="103" spans="1:65" s="2" customFormat="1" ht="12">
      <c r="A103" s="36"/>
      <c r="B103" s="37"/>
      <c r="C103" s="195" t="s">
        <v>282</v>
      </c>
      <c r="D103" s="195" t="s">
        <v>209</v>
      </c>
      <c r="E103" s="196" t="s">
        <v>2357</v>
      </c>
      <c r="F103" s="197" t="s">
        <v>2561</v>
      </c>
      <c r="G103" s="198" t="s">
        <v>140</v>
      </c>
      <c r="H103" s="199">
        <v>75</v>
      </c>
      <c r="I103" s="200"/>
      <c r="J103" s="201">
        <f t="shared" si="0"/>
        <v>0</v>
      </c>
      <c r="K103" s="197" t="s">
        <v>19</v>
      </c>
      <c r="L103" s="41"/>
      <c r="M103" s="202" t="s">
        <v>19</v>
      </c>
      <c r="N103" s="203" t="s">
        <v>43</v>
      </c>
      <c r="O103" s="66"/>
      <c r="P103" s="204">
        <f t="shared" si="1"/>
        <v>0</v>
      </c>
      <c r="Q103" s="204">
        <v>0</v>
      </c>
      <c r="R103" s="204">
        <f t="shared" si="2"/>
        <v>0</v>
      </c>
      <c r="S103" s="204">
        <v>0</v>
      </c>
      <c r="T103" s="205">
        <f t="shared" si="3"/>
        <v>0</v>
      </c>
      <c r="U103" s="36"/>
      <c r="V103" s="36"/>
      <c r="W103" s="36"/>
      <c r="X103" s="36"/>
      <c r="Y103" s="36"/>
      <c r="Z103" s="36"/>
      <c r="AA103" s="36"/>
      <c r="AB103" s="36"/>
      <c r="AC103" s="36"/>
      <c r="AD103" s="36"/>
      <c r="AE103" s="36"/>
      <c r="AR103" s="206" t="s">
        <v>213</v>
      </c>
      <c r="AT103" s="206" t="s">
        <v>209</v>
      </c>
      <c r="AU103" s="206" t="s">
        <v>72</v>
      </c>
      <c r="AY103" s="19" t="s">
        <v>207</v>
      </c>
      <c r="BE103" s="207">
        <f t="shared" si="4"/>
        <v>0</v>
      </c>
      <c r="BF103" s="207">
        <f t="shared" si="5"/>
        <v>0</v>
      </c>
      <c r="BG103" s="207">
        <f t="shared" si="6"/>
        <v>0</v>
      </c>
      <c r="BH103" s="207">
        <f t="shared" si="7"/>
        <v>0</v>
      </c>
      <c r="BI103" s="207">
        <f t="shared" si="8"/>
        <v>0</v>
      </c>
      <c r="BJ103" s="19" t="s">
        <v>79</v>
      </c>
      <c r="BK103" s="207">
        <f t="shared" si="9"/>
        <v>0</v>
      </c>
      <c r="BL103" s="19" t="s">
        <v>213</v>
      </c>
      <c r="BM103" s="206" t="s">
        <v>356</v>
      </c>
    </row>
    <row r="104" spans="1:65" s="2" customFormat="1" ht="12">
      <c r="A104" s="36"/>
      <c r="B104" s="37"/>
      <c r="C104" s="195" t="s">
        <v>8</v>
      </c>
      <c r="D104" s="195" t="s">
        <v>209</v>
      </c>
      <c r="E104" s="196" t="s">
        <v>2360</v>
      </c>
      <c r="F104" s="197" t="s">
        <v>2562</v>
      </c>
      <c r="G104" s="198" t="s">
        <v>140</v>
      </c>
      <c r="H104" s="199">
        <v>10</v>
      </c>
      <c r="I104" s="200"/>
      <c r="J104" s="201">
        <f t="shared" si="0"/>
        <v>0</v>
      </c>
      <c r="K104" s="197" t="s">
        <v>19</v>
      </c>
      <c r="L104" s="41"/>
      <c r="M104" s="202" t="s">
        <v>19</v>
      </c>
      <c r="N104" s="203" t="s">
        <v>43</v>
      </c>
      <c r="O104" s="66"/>
      <c r="P104" s="204">
        <f t="shared" si="1"/>
        <v>0</v>
      </c>
      <c r="Q104" s="204">
        <v>0</v>
      </c>
      <c r="R104" s="204">
        <f t="shared" si="2"/>
        <v>0</v>
      </c>
      <c r="S104" s="204">
        <v>0</v>
      </c>
      <c r="T104" s="205">
        <f t="shared" si="3"/>
        <v>0</v>
      </c>
      <c r="U104" s="36"/>
      <c r="V104" s="36"/>
      <c r="W104" s="36"/>
      <c r="X104" s="36"/>
      <c r="Y104" s="36"/>
      <c r="Z104" s="36"/>
      <c r="AA104" s="36"/>
      <c r="AB104" s="36"/>
      <c r="AC104" s="36"/>
      <c r="AD104" s="36"/>
      <c r="AE104" s="36"/>
      <c r="AR104" s="206" t="s">
        <v>213</v>
      </c>
      <c r="AT104" s="206" t="s">
        <v>209</v>
      </c>
      <c r="AU104" s="206" t="s">
        <v>72</v>
      </c>
      <c r="AY104" s="19" t="s">
        <v>207</v>
      </c>
      <c r="BE104" s="207">
        <f t="shared" si="4"/>
        <v>0</v>
      </c>
      <c r="BF104" s="207">
        <f t="shared" si="5"/>
        <v>0</v>
      </c>
      <c r="BG104" s="207">
        <f t="shared" si="6"/>
        <v>0</v>
      </c>
      <c r="BH104" s="207">
        <f t="shared" si="7"/>
        <v>0</v>
      </c>
      <c r="BI104" s="207">
        <f t="shared" si="8"/>
        <v>0</v>
      </c>
      <c r="BJ104" s="19" t="s">
        <v>79</v>
      </c>
      <c r="BK104" s="207">
        <f t="shared" si="9"/>
        <v>0</v>
      </c>
      <c r="BL104" s="19" t="s">
        <v>213</v>
      </c>
      <c r="BM104" s="206" t="s">
        <v>366</v>
      </c>
    </row>
    <row r="105" spans="1:65" s="2" customFormat="1" ht="12">
      <c r="A105" s="36"/>
      <c r="B105" s="37"/>
      <c r="C105" s="195" t="s">
        <v>292</v>
      </c>
      <c r="D105" s="195" t="s">
        <v>209</v>
      </c>
      <c r="E105" s="196" t="s">
        <v>2363</v>
      </c>
      <c r="F105" s="197" t="s">
        <v>2563</v>
      </c>
      <c r="G105" s="198" t="s">
        <v>140</v>
      </c>
      <c r="H105" s="199">
        <v>20</v>
      </c>
      <c r="I105" s="200"/>
      <c r="J105" s="201">
        <f t="shared" si="0"/>
        <v>0</v>
      </c>
      <c r="K105" s="197" t="s">
        <v>19</v>
      </c>
      <c r="L105" s="41"/>
      <c r="M105" s="202" t="s">
        <v>19</v>
      </c>
      <c r="N105" s="203" t="s">
        <v>43</v>
      </c>
      <c r="O105" s="66"/>
      <c r="P105" s="204">
        <f t="shared" si="1"/>
        <v>0</v>
      </c>
      <c r="Q105" s="204">
        <v>0</v>
      </c>
      <c r="R105" s="204">
        <f t="shared" si="2"/>
        <v>0</v>
      </c>
      <c r="S105" s="204">
        <v>0</v>
      </c>
      <c r="T105" s="205">
        <f t="shared" si="3"/>
        <v>0</v>
      </c>
      <c r="U105" s="36"/>
      <c r="V105" s="36"/>
      <c r="W105" s="36"/>
      <c r="X105" s="36"/>
      <c r="Y105" s="36"/>
      <c r="Z105" s="36"/>
      <c r="AA105" s="36"/>
      <c r="AB105" s="36"/>
      <c r="AC105" s="36"/>
      <c r="AD105" s="36"/>
      <c r="AE105" s="36"/>
      <c r="AR105" s="206" t="s">
        <v>213</v>
      </c>
      <c r="AT105" s="206" t="s">
        <v>209</v>
      </c>
      <c r="AU105" s="206" t="s">
        <v>72</v>
      </c>
      <c r="AY105" s="19" t="s">
        <v>207</v>
      </c>
      <c r="BE105" s="207">
        <f t="shared" si="4"/>
        <v>0</v>
      </c>
      <c r="BF105" s="207">
        <f t="shared" si="5"/>
        <v>0</v>
      </c>
      <c r="BG105" s="207">
        <f t="shared" si="6"/>
        <v>0</v>
      </c>
      <c r="BH105" s="207">
        <f t="shared" si="7"/>
        <v>0</v>
      </c>
      <c r="BI105" s="207">
        <f t="shared" si="8"/>
        <v>0</v>
      </c>
      <c r="BJ105" s="19" t="s">
        <v>79</v>
      </c>
      <c r="BK105" s="207">
        <f t="shared" si="9"/>
        <v>0</v>
      </c>
      <c r="BL105" s="19" t="s">
        <v>213</v>
      </c>
      <c r="BM105" s="206" t="s">
        <v>380</v>
      </c>
    </row>
    <row r="106" spans="1:65" s="2" customFormat="1" ht="12">
      <c r="A106" s="36"/>
      <c r="B106" s="37"/>
      <c r="C106" s="195" t="s">
        <v>297</v>
      </c>
      <c r="D106" s="195" t="s">
        <v>209</v>
      </c>
      <c r="E106" s="196" t="s">
        <v>2366</v>
      </c>
      <c r="F106" s="197" t="s">
        <v>2564</v>
      </c>
      <c r="G106" s="198" t="s">
        <v>140</v>
      </c>
      <c r="H106" s="199">
        <v>54</v>
      </c>
      <c r="I106" s="200"/>
      <c r="J106" s="201">
        <f t="shared" si="0"/>
        <v>0</v>
      </c>
      <c r="K106" s="197" t="s">
        <v>19</v>
      </c>
      <c r="L106" s="41"/>
      <c r="M106" s="202" t="s">
        <v>19</v>
      </c>
      <c r="N106" s="203" t="s">
        <v>43</v>
      </c>
      <c r="O106" s="66"/>
      <c r="P106" s="204">
        <f t="shared" si="1"/>
        <v>0</v>
      </c>
      <c r="Q106" s="204">
        <v>0</v>
      </c>
      <c r="R106" s="204">
        <f t="shared" si="2"/>
        <v>0</v>
      </c>
      <c r="S106" s="204">
        <v>0</v>
      </c>
      <c r="T106" s="205">
        <f t="shared" si="3"/>
        <v>0</v>
      </c>
      <c r="U106" s="36"/>
      <c r="V106" s="36"/>
      <c r="W106" s="36"/>
      <c r="X106" s="36"/>
      <c r="Y106" s="36"/>
      <c r="Z106" s="36"/>
      <c r="AA106" s="36"/>
      <c r="AB106" s="36"/>
      <c r="AC106" s="36"/>
      <c r="AD106" s="36"/>
      <c r="AE106" s="36"/>
      <c r="AR106" s="206" t="s">
        <v>213</v>
      </c>
      <c r="AT106" s="206" t="s">
        <v>209</v>
      </c>
      <c r="AU106" s="206" t="s">
        <v>72</v>
      </c>
      <c r="AY106" s="19" t="s">
        <v>207</v>
      </c>
      <c r="BE106" s="207">
        <f t="shared" si="4"/>
        <v>0</v>
      </c>
      <c r="BF106" s="207">
        <f t="shared" si="5"/>
        <v>0</v>
      </c>
      <c r="BG106" s="207">
        <f t="shared" si="6"/>
        <v>0</v>
      </c>
      <c r="BH106" s="207">
        <f t="shared" si="7"/>
        <v>0</v>
      </c>
      <c r="BI106" s="207">
        <f t="shared" si="8"/>
        <v>0</v>
      </c>
      <c r="BJ106" s="19" t="s">
        <v>79</v>
      </c>
      <c r="BK106" s="207">
        <f t="shared" si="9"/>
        <v>0</v>
      </c>
      <c r="BL106" s="19" t="s">
        <v>213</v>
      </c>
      <c r="BM106" s="206" t="s">
        <v>389</v>
      </c>
    </row>
    <row r="107" spans="1:65" s="2" customFormat="1" ht="12">
      <c r="A107" s="36"/>
      <c r="B107" s="37"/>
      <c r="C107" s="195" t="s">
        <v>303</v>
      </c>
      <c r="D107" s="195" t="s">
        <v>209</v>
      </c>
      <c r="E107" s="196" t="s">
        <v>2369</v>
      </c>
      <c r="F107" s="197" t="s">
        <v>2565</v>
      </c>
      <c r="G107" s="198" t="s">
        <v>140</v>
      </c>
      <c r="H107" s="199">
        <v>35</v>
      </c>
      <c r="I107" s="200"/>
      <c r="J107" s="201">
        <f t="shared" si="0"/>
        <v>0</v>
      </c>
      <c r="K107" s="197" t="s">
        <v>19</v>
      </c>
      <c r="L107" s="41"/>
      <c r="M107" s="202" t="s">
        <v>19</v>
      </c>
      <c r="N107" s="203" t="s">
        <v>43</v>
      </c>
      <c r="O107" s="66"/>
      <c r="P107" s="204">
        <f t="shared" si="1"/>
        <v>0</v>
      </c>
      <c r="Q107" s="204">
        <v>0</v>
      </c>
      <c r="R107" s="204">
        <f t="shared" si="2"/>
        <v>0</v>
      </c>
      <c r="S107" s="204">
        <v>0</v>
      </c>
      <c r="T107" s="205">
        <f t="shared" si="3"/>
        <v>0</v>
      </c>
      <c r="U107" s="36"/>
      <c r="V107" s="36"/>
      <c r="W107" s="36"/>
      <c r="X107" s="36"/>
      <c r="Y107" s="36"/>
      <c r="Z107" s="36"/>
      <c r="AA107" s="36"/>
      <c r="AB107" s="36"/>
      <c r="AC107" s="36"/>
      <c r="AD107" s="36"/>
      <c r="AE107" s="36"/>
      <c r="AR107" s="206" t="s">
        <v>213</v>
      </c>
      <c r="AT107" s="206" t="s">
        <v>209</v>
      </c>
      <c r="AU107" s="206" t="s">
        <v>72</v>
      </c>
      <c r="AY107" s="19" t="s">
        <v>207</v>
      </c>
      <c r="BE107" s="207">
        <f t="shared" si="4"/>
        <v>0</v>
      </c>
      <c r="BF107" s="207">
        <f t="shared" si="5"/>
        <v>0</v>
      </c>
      <c r="BG107" s="207">
        <f t="shared" si="6"/>
        <v>0</v>
      </c>
      <c r="BH107" s="207">
        <f t="shared" si="7"/>
        <v>0</v>
      </c>
      <c r="BI107" s="207">
        <f t="shared" si="8"/>
        <v>0</v>
      </c>
      <c r="BJ107" s="19" t="s">
        <v>79</v>
      </c>
      <c r="BK107" s="207">
        <f t="shared" si="9"/>
        <v>0</v>
      </c>
      <c r="BL107" s="19" t="s">
        <v>213</v>
      </c>
      <c r="BM107" s="206" t="s">
        <v>399</v>
      </c>
    </row>
    <row r="108" spans="1:65" s="2" customFormat="1" ht="12">
      <c r="A108" s="36"/>
      <c r="B108" s="37"/>
      <c r="C108" s="195" t="s">
        <v>309</v>
      </c>
      <c r="D108" s="195" t="s">
        <v>209</v>
      </c>
      <c r="E108" s="196" t="s">
        <v>2372</v>
      </c>
      <c r="F108" s="197" t="s">
        <v>2566</v>
      </c>
      <c r="G108" s="198" t="s">
        <v>140</v>
      </c>
      <c r="H108" s="199">
        <v>30</v>
      </c>
      <c r="I108" s="200"/>
      <c r="J108" s="201">
        <f t="shared" si="0"/>
        <v>0</v>
      </c>
      <c r="K108" s="197" t="s">
        <v>19</v>
      </c>
      <c r="L108" s="41"/>
      <c r="M108" s="202" t="s">
        <v>19</v>
      </c>
      <c r="N108" s="203" t="s">
        <v>43</v>
      </c>
      <c r="O108" s="66"/>
      <c r="P108" s="204">
        <f t="shared" si="1"/>
        <v>0</v>
      </c>
      <c r="Q108" s="204">
        <v>0</v>
      </c>
      <c r="R108" s="204">
        <f t="shared" si="2"/>
        <v>0</v>
      </c>
      <c r="S108" s="204">
        <v>0</v>
      </c>
      <c r="T108" s="205">
        <f t="shared" si="3"/>
        <v>0</v>
      </c>
      <c r="U108" s="36"/>
      <c r="V108" s="36"/>
      <c r="W108" s="36"/>
      <c r="X108" s="36"/>
      <c r="Y108" s="36"/>
      <c r="Z108" s="36"/>
      <c r="AA108" s="36"/>
      <c r="AB108" s="36"/>
      <c r="AC108" s="36"/>
      <c r="AD108" s="36"/>
      <c r="AE108" s="36"/>
      <c r="AR108" s="206" t="s">
        <v>213</v>
      </c>
      <c r="AT108" s="206" t="s">
        <v>209</v>
      </c>
      <c r="AU108" s="206" t="s">
        <v>72</v>
      </c>
      <c r="AY108" s="19" t="s">
        <v>207</v>
      </c>
      <c r="BE108" s="207">
        <f t="shared" si="4"/>
        <v>0</v>
      </c>
      <c r="BF108" s="207">
        <f t="shared" si="5"/>
        <v>0</v>
      </c>
      <c r="BG108" s="207">
        <f t="shared" si="6"/>
        <v>0</v>
      </c>
      <c r="BH108" s="207">
        <f t="shared" si="7"/>
        <v>0</v>
      </c>
      <c r="BI108" s="207">
        <f t="shared" si="8"/>
        <v>0</v>
      </c>
      <c r="BJ108" s="19" t="s">
        <v>79</v>
      </c>
      <c r="BK108" s="207">
        <f t="shared" si="9"/>
        <v>0</v>
      </c>
      <c r="BL108" s="19" t="s">
        <v>213</v>
      </c>
      <c r="BM108" s="206" t="s">
        <v>408</v>
      </c>
    </row>
    <row r="109" spans="1:65" s="2" customFormat="1" ht="12">
      <c r="A109" s="36"/>
      <c r="B109" s="37"/>
      <c r="C109" s="195" t="s">
        <v>315</v>
      </c>
      <c r="D109" s="195" t="s">
        <v>209</v>
      </c>
      <c r="E109" s="196" t="s">
        <v>2379</v>
      </c>
      <c r="F109" s="197" t="s">
        <v>2567</v>
      </c>
      <c r="G109" s="198" t="s">
        <v>140</v>
      </c>
      <c r="H109" s="199">
        <v>15</v>
      </c>
      <c r="I109" s="200"/>
      <c r="J109" s="201">
        <f t="shared" si="0"/>
        <v>0</v>
      </c>
      <c r="K109" s="197" t="s">
        <v>19</v>
      </c>
      <c r="L109" s="41"/>
      <c r="M109" s="202" t="s">
        <v>19</v>
      </c>
      <c r="N109" s="203" t="s">
        <v>43</v>
      </c>
      <c r="O109" s="66"/>
      <c r="P109" s="204">
        <f t="shared" si="1"/>
        <v>0</v>
      </c>
      <c r="Q109" s="204">
        <v>0</v>
      </c>
      <c r="R109" s="204">
        <f t="shared" si="2"/>
        <v>0</v>
      </c>
      <c r="S109" s="204">
        <v>0</v>
      </c>
      <c r="T109" s="205">
        <f t="shared" si="3"/>
        <v>0</v>
      </c>
      <c r="U109" s="36"/>
      <c r="V109" s="36"/>
      <c r="W109" s="36"/>
      <c r="X109" s="36"/>
      <c r="Y109" s="36"/>
      <c r="Z109" s="36"/>
      <c r="AA109" s="36"/>
      <c r="AB109" s="36"/>
      <c r="AC109" s="36"/>
      <c r="AD109" s="36"/>
      <c r="AE109" s="36"/>
      <c r="AR109" s="206" t="s">
        <v>213</v>
      </c>
      <c r="AT109" s="206" t="s">
        <v>209</v>
      </c>
      <c r="AU109" s="206" t="s">
        <v>72</v>
      </c>
      <c r="AY109" s="19" t="s">
        <v>207</v>
      </c>
      <c r="BE109" s="207">
        <f t="shared" si="4"/>
        <v>0</v>
      </c>
      <c r="BF109" s="207">
        <f t="shared" si="5"/>
        <v>0</v>
      </c>
      <c r="BG109" s="207">
        <f t="shared" si="6"/>
        <v>0</v>
      </c>
      <c r="BH109" s="207">
        <f t="shared" si="7"/>
        <v>0</v>
      </c>
      <c r="BI109" s="207">
        <f t="shared" si="8"/>
        <v>0</v>
      </c>
      <c r="BJ109" s="19" t="s">
        <v>79</v>
      </c>
      <c r="BK109" s="207">
        <f t="shared" si="9"/>
        <v>0</v>
      </c>
      <c r="BL109" s="19" t="s">
        <v>213</v>
      </c>
      <c r="BM109" s="206" t="s">
        <v>422</v>
      </c>
    </row>
    <row r="110" spans="1:65" s="2" customFormat="1" ht="12">
      <c r="A110" s="36"/>
      <c r="B110" s="37"/>
      <c r="C110" s="195" t="s">
        <v>7</v>
      </c>
      <c r="D110" s="195" t="s">
        <v>209</v>
      </c>
      <c r="E110" s="196" t="s">
        <v>2382</v>
      </c>
      <c r="F110" s="197" t="s">
        <v>2568</v>
      </c>
      <c r="G110" s="198" t="s">
        <v>140</v>
      </c>
      <c r="H110" s="199">
        <v>15</v>
      </c>
      <c r="I110" s="200"/>
      <c r="J110" s="201">
        <f t="shared" si="0"/>
        <v>0</v>
      </c>
      <c r="K110" s="197" t="s">
        <v>19</v>
      </c>
      <c r="L110" s="41"/>
      <c r="M110" s="202" t="s">
        <v>19</v>
      </c>
      <c r="N110" s="203" t="s">
        <v>43</v>
      </c>
      <c r="O110" s="66"/>
      <c r="P110" s="204">
        <f t="shared" si="1"/>
        <v>0</v>
      </c>
      <c r="Q110" s="204">
        <v>0</v>
      </c>
      <c r="R110" s="204">
        <f t="shared" si="2"/>
        <v>0</v>
      </c>
      <c r="S110" s="204">
        <v>0</v>
      </c>
      <c r="T110" s="205">
        <f t="shared" si="3"/>
        <v>0</v>
      </c>
      <c r="U110" s="36"/>
      <c r="V110" s="36"/>
      <c r="W110" s="36"/>
      <c r="X110" s="36"/>
      <c r="Y110" s="36"/>
      <c r="Z110" s="36"/>
      <c r="AA110" s="36"/>
      <c r="AB110" s="36"/>
      <c r="AC110" s="36"/>
      <c r="AD110" s="36"/>
      <c r="AE110" s="36"/>
      <c r="AR110" s="206" t="s">
        <v>213</v>
      </c>
      <c r="AT110" s="206" t="s">
        <v>209</v>
      </c>
      <c r="AU110" s="206" t="s">
        <v>72</v>
      </c>
      <c r="AY110" s="19" t="s">
        <v>207</v>
      </c>
      <c r="BE110" s="207">
        <f t="shared" si="4"/>
        <v>0</v>
      </c>
      <c r="BF110" s="207">
        <f t="shared" si="5"/>
        <v>0</v>
      </c>
      <c r="BG110" s="207">
        <f t="shared" si="6"/>
        <v>0</v>
      </c>
      <c r="BH110" s="207">
        <f t="shared" si="7"/>
        <v>0</v>
      </c>
      <c r="BI110" s="207">
        <f t="shared" si="8"/>
        <v>0</v>
      </c>
      <c r="BJ110" s="19" t="s">
        <v>79</v>
      </c>
      <c r="BK110" s="207">
        <f t="shared" si="9"/>
        <v>0</v>
      </c>
      <c r="BL110" s="19" t="s">
        <v>213</v>
      </c>
      <c r="BM110" s="206" t="s">
        <v>435</v>
      </c>
    </row>
    <row r="111" spans="1:65" s="2" customFormat="1" ht="12">
      <c r="A111" s="36"/>
      <c r="B111" s="37"/>
      <c r="C111" s="195" t="s">
        <v>325</v>
      </c>
      <c r="D111" s="195" t="s">
        <v>209</v>
      </c>
      <c r="E111" s="196" t="s">
        <v>2385</v>
      </c>
      <c r="F111" s="197" t="s">
        <v>2569</v>
      </c>
      <c r="G111" s="198" t="s">
        <v>140</v>
      </c>
      <c r="H111" s="199">
        <v>381</v>
      </c>
      <c r="I111" s="200"/>
      <c r="J111" s="201">
        <f t="shared" si="0"/>
        <v>0</v>
      </c>
      <c r="K111" s="197" t="s">
        <v>19</v>
      </c>
      <c r="L111" s="41"/>
      <c r="M111" s="202" t="s">
        <v>19</v>
      </c>
      <c r="N111" s="203" t="s">
        <v>43</v>
      </c>
      <c r="O111" s="66"/>
      <c r="P111" s="204">
        <f t="shared" si="1"/>
        <v>0</v>
      </c>
      <c r="Q111" s="204">
        <v>0</v>
      </c>
      <c r="R111" s="204">
        <f t="shared" si="2"/>
        <v>0</v>
      </c>
      <c r="S111" s="204">
        <v>0</v>
      </c>
      <c r="T111" s="205">
        <f t="shared" si="3"/>
        <v>0</v>
      </c>
      <c r="U111" s="36"/>
      <c r="V111" s="36"/>
      <c r="W111" s="36"/>
      <c r="X111" s="36"/>
      <c r="Y111" s="36"/>
      <c r="Z111" s="36"/>
      <c r="AA111" s="36"/>
      <c r="AB111" s="36"/>
      <c r="AC111" s="36"/>
      <c r="AD111" s="36"/>
      <c r="AE111" s="36"/>
      <c r="AR111" s="206" t="s">
        <v>213</v>
      </c>
      <c r="AT111" s="206" t="s">
        <v>209</v>
      </c>
      <c r="AU111" s="206" t="s">
        <v>72</v>
      </c>
      <c r="AY111" s="19" t="s">
        <v>207</v>
      </c>
      <c r="BE111" s="207">
        <f t="shared" si="4"/>
        <v>0</v>
      </c>
      <c r="BF111" s="207">
        <f t="shared" si="5"/>
        <v>0</v>
      </c>
      <c r="BG111" s="207">
        <f t="shared" si="6"/>
        <v>0</v>
      </c>
      <c r="BH111" s="207">
        <f t="shared" si="7"/>
        <v>0</v>
      </c>
      <c r="BI111" s="207">
        <f t="shared" si="8"/>
        <v>0</v>
      </c>
      <c r="BJ111" s="19" t="s">
        <v>79</v>
      </c>
      <c r="BK111" s="207">
        <f t="shared" si="9"/>
        <v>0</v>
      </c>
      <c r="BL111" s="19" t="s">
        <v>213</v>
      </c>
      <c r="BM111" s="206" t="s">
        <v>448</v>
      </c>
    </row>
    <row r="112" spans="1:65" s="2" customFormat="1" ht="12">
      <c r="A112" s="36"/>
      <c r="B112" s="37"/>
      <c r="C112" s="195" t="s">
        <v>330</v>
      </c>
      <c r="D112" s="195" t="s">
        <v>209</v>
      </c>
      <c r="E112" s="196" t="s">
        <v>2388</v>
      </c>
      <c r="F112" s="197" t="s">
        <v>2570</v>
      </c>
      <c r="G112" s="198" t="s">
        <v>140</v>
      </c>
      <c r="H112" s="199">
        <v>20</v>
      </c>
      <c r="I112" s="200"/>
      <c r="J112" s="201">
        <f t="shared" si="0"/>
        <v>0</v>
      </c>
      <c r="K112" s="197" t="s">
        <v>19</v>
      </c>
      <c r="L112" s="41"/>
      <c r="M112" s="202" t="s">
        <v>19</v>
      </c>
      <c r="N112" s="203" t="s">
        <v>43</v>
      </c>
      <c r="O112" s="66"/>
      <c r="P112" s="204">
        <f t="shared" si="1"/>
        <v>0</v>
      </c>
      <c r="Q112" s="204">
        <v>0</v>
      </c>
      <c r="R112" s="204">
        <f t="shared" si="2"/>
        <v>0</v>
      </c>
      <c r="S112" s="204">
        <v>0</v>
      </c>
      <c r="T112" s="205">
        <f t="shared" si="3"/>
        <v>0</v>
      </c>
      <c r="U112" s="36"/>
      <c r="V112" s="36"/>
      <c r="W112" s="36"/>
      <c r="X112" s="36"/>
      <c r="Y112" s="36"/>
      <c r="Z112" s="36"/>
      <c r="AA112" s="36"/>
      <c r="AB112" s="36"/>
      <c r="AC112" s="36"/>
      <c r="AD112" s="36"/>
      <c r="AE112" s="36"/>
      <c r="AR112" s="206" t="s">
        <v>213</v>
      </c>
      <c r="AT112" s="206" t="s">
        <v>209</v>
      </c>
      <c r="AU112" s="206" t="s">
        <v>72</v>
      </c>
      <c r="AY112" s="19" t="s">
        <v>207</v>
      </c>
      <c r="BE112" s="207">
        <f t="shared" si="4"/>
        <v>0</v>
      </c>
      <c r="BF112" s="207">
        <f t="shared" si="5"/>
        <v>0</v>
      </c>
      <c r="BG112" s="207">
        <f t="shared" si="6"/>
        <v>0</v>
      </c>
      <c r="BH112" s="207">
        <f t="shared" si="7"/>
        <v>0</v>
      </c>
      <c r="BI112" s="207">
        <f t="shared" si="8"/>
        <v>0</v>
      </c>
      <c r="BJ112" s="19" t="s">
        <v>79</v>
      </c>
      <c r="BK112" s="207">
        <f t="shared" si="9"/>
        <v>0</v>
      </c>
      <c r="BL112" s="19" t="s">
        <v>213</v>
      </c>
      <c r="BM112" s="206" t="s">
        <v>457</v>
      </c>
    </row>
    <row r="113" spans="1:65" s="2" customFormat="1" ht="12">
      <c r="A113" s="36"/>
      <c r="B113" s="37"/>
      <c r="C113" s="195" t="s">
        <v>334</v>
      </c>
      <c r="D113" s="195" t="s">
        <v>209</v>
      </c>
      <c r="E113" s="196" t="s">
        <v>2391</v>
      </c>
      <c r="F113" s="197" t="s">
        <v>2571</v>
      </c>
      <c r="G113" s="198" t="s">
        <v>683</v>
      </c>
      <c r="H113" s="199">
        <v>1</v>
      </c>
      <c r="I113" s="200"/>
      <c r="J113" s="201">
        <f t="shared" si="0"/>
        <v>0</v>
      </c>
      <c r="K113" s="197" t="s">
        <v>19</v>
      </c>
      <c r="L113" s="41"/>
      <c r="M113" s="202" t="s">
        <v>19</v>
      </c>
      <c r="N113" s="203" t="s">
        <v>43</v>
      </c>
      <c r="O113" s="66"/>
      <c r="P113" s="204">
        <f t="shared" si="1"/>
        <v>0</v>
      </c>
      <c r="Q113" s="204">
        <v>0</v>
      </c>
      <c r="R113" s="204">
        <f t="shared" si="2"/>
        <v>0</v>
      </c>
      <c r="S113" s="204">
        <v>0</v>
      </c>
      <c r="T113" s="205">
        <f t="shared" si="3"/>
        <v>0</v>
      </c>
      <c r="U113" s="36"/>
      <c r="V113" s="36"/>
      <c r="W113" s="36"/>
      <c r="X113" s="36"/>
      <c r="Y113" s="36"/>
      <c r="Z113" s="36"/>
      <c r="AA113" s="36"/>
      <c r="AB113" s="36"/>
      <c r="AC113" s="36"/>
      <c r="AD113" s="36"/>
      <c r="AE113" s="36"/>
      <c r="AR113" s="206" t="s">
        <v>213</v>
      </c>
      <c r="AT113" s="206" t="s">
        <v>209</v>
      </c>
      <c r="AU113" s="206" t="s">
        <v>72</v>
      </c>
      <c r="AY113" s="19" t="s">
        <v>207</v>
      </c>
      <c r="BE113" s="207">
        <f t="shared" si="4"/>
        <v>0</v>
      </c>
      <c r="BF113" s="207">
        <f t="shared" si="5"/>
        <v>0</v>
      </c>
      <c r="BG113" s="207">
        <f t="shared" si="6"/>
        <v>0</v>
      </c>
      <c r="BH113" s="207">
        <f t="shared" si="7"/>
        <v>0</v>
      </c>
      <c r="BI113" s="207">
        <f t="shared" si="8"/>
        <v>0</v>
      </c>
      <c r="BJ113" s="19" t="s">
        <v>79</v>
      </c>
      <c r="BK113" s="207">
        <f t="shared" si="9"/>
        <v>0</v>
      </c>
      <c r="BL113" s="19" t="s">
        <v>213</v>
      </c>
      <c r="BM113" s="206" t="s">
        <v>468</v>
      </c>
    </row>
    <row r="114" spans="1:47" s="2" customFormat="1" ht="29.25">
      <c r="A114" s="36"/>
      <c r="B114" s="37"/>
      <c r="C114" s="38"/>
      <c r="D114" s="210" t="s">
        <v>573</v>
      </c>
      <c r="E114" s="38"/>
      <c r="F114" s="251" t="s">
        <v>2572</v>
      </c>
      <c r="G114" s="38"/>
      <c r="H114" s="38"/>
      <c r="I114" s="118"/>
      <c r="J114" s="38"/>
      <c r="K114" s="38"/>
      <c r="L114" s="41"/>
      <c r="M114" s="252"/>
      <c r="N114" s="253"/>
      <c r="O114" s="66"/>
      <c r="P114" s="66"/>
      <c r="Q114" s="66"/>
      <c r="R114" s="66"/>
      <c r="S114" s="66"/>
      <c r="T114" s="67"/>
      <c r="U114" s="36"/>
      <c r="V114" s="36"/>
      <c r="W114" s="36"/>
      <c r="X114" s="36"/>
      <c r="Y114" s="36"/>
      <c r="Z114" s="36"/>
      <c r="AA114" s="36"/>
      <c r="AB114" s="36"/>
      <c r="AC114" s="36"/>
      <c r="AD114" s="36"/>
      <c r="AE114" s="36"/>
      <c r="AT114" s="19" t="s">
        <v>573</v>
      </c>
      <c r="AU114" s="19" t="s">
        <v>72</v>
      </c>
    </row>
    <row r="115" spans="1:65" s="2" customFormat="1" ht="12">
      <c r="A115" s="36"/>
      <c r="B115" s="37"/>
      <c r="C115" s="195" t="s">
        <v>339</v>
      </c>
      <c r="D115" s="195" t="s">
        <v>209</v>
      </c>
      <c r="E115" s="196" t="s">
        <v>2394</v>
      </c>
      <c r="F115" s="197" t="s">
        <v>2573</v>
      </c>
      <c r="G115" s="198" t="s">
        <v>683</v>
      </c>
      <c r="H115" s="199">
        <v>1</v>
      </c>
      <c r="I115" s="200"/>
      <c r="J115" s="201">
        <f aca="true" t="shared" si="10" ref="J115:J126">ROUND(I115*H115,2)</f>
        <v>0</v>
      </c>
      <c r="K115" s="197" t="s">
        <v>19</v>
      </c>
      <c r="L115" s="41"/>
      <c r="M115" s="202" t="s">
        <v>19</v>
      </c>
      <c r="N115" s="203" t="s">
        <v>43</v>
      </c>
      <c r="O115" s="66"/>
      <c r="P115" s="204">
        <f aca="true" t="shared" si="11" ref="P115:P126">O115*H115</f>
        <v>0</v>
      </c>
      <c r="Q115" s="204">
        <v>0</v>
      </c>
      <c r="R115" s="204">
        <f aca="true" t="shared" si="12" ref="R115:R126">Q115*H115</f>
        <v>0</v>
      </c>
      <c r="S115" s="204">
        <v>0</v>
      </c>
      <c r="T115" s="205">
        <f aca="true" t="shared" si="13" ref="T115:T126">S115*H115</f>
        <v>0</v>
      </c>
      <c r="U115" s="36"/>
      <c r="V115" s="36"/>
      <c r="W115" s="36"/>
      <c r="X115" s="36"/>
      <c r="Y115" s="36"/>
      <c r="Z115" s="36"/>
      <c r="AA115" s="36"/>
      <c r="AB115" s="36"/>
      <c r="AC115" s="36"/>
      <c r="AD115" s="36"/>
      <c r="AE115" s="36"/>
      <c r="AR115" s="206" t="s">
        <v>213</v>
      </c>
      <c r="AT115" s="206" t="s">
        <v>209</v>
      </c>
      <c r="AU115" s="206" t="s">
        <v>72</v>
      </c>
      <c r="AY115" s="19" t="s">
        <v>207</v>
      </c>
      <c r="BE115" s="207">
        <f aca="true" t="shared" si="14" ref="BE115:BE126">IF(N115="základní",J115,0)</f>
        <v>0</v>
      </c>
      <c r="BF115" s="207">
        <f aca="true" t="shared" si="15" ref="BF115:BF126">IF(N115="snížená",J115,0)</f>
        <v>0</v>
      </c>
      <c r="BG115" s="207">
        <f aca="true" t="shared" si="16" ref="BG115:BG126">IF(N115="zákl. přenesená",J115,0)</f>
        <v>0</v>
      </c>
      <c r="BH115" s="207">
        <f aca="true" t="shared" si="17" ref="BH115:BH126">IF(N115="sníž. přenesená",J115,0)</f>
        <v>0</v>
      </c>
      <c r="BI115" s="207">
        <f aca="true" t="shared" si="18" ref="BI115:BI126">IF(N115="nulová",J115,0)</f>
        <v>0</v>
      </c>
      <c r="BJ115" s="19" t="s">
        <v>79</v>
      </c>
      <c r="BK115" s="207">
        <f aca="true" t="shared" si="19" ref="BK115:BK126">ROUND(I115*H115,2)</f>
        <v>0</v>
      </c>
      <c r="BL115" s="19" t="s">
        <v>213</v>
      </c>
      <c r="BM115" s="206" t="s">
        <v>478</v>
      </c>
    </row>
    <row r="116" spans="1:65" s="2" customFormat="1" ht="12">
      <c r="A116" s="36"/>
      <c r="B116" s="37"/>
      <c r="C116" s="195" t="s">
        <v>344</v>
      </c>
      <c r="D116" s="195" t="s">
        <v>209</v>
      </c>
      <c r="E116" s="196" t="s">
        <v>2397</v>
      </c>
      <c r="F116" s="197" t="s">
        <v>2574</v>
      </c>
      <c r="G116" s="198" t="s">
        <v>683</v>
      </c>
      <c r="H116" s="199">
        <v>1</v>
      </c>
      <c r="I116" s="200"/>
      <c r="J116" s="201">
        <f t="shared" si="10"/>
        <v>0</v>
      </c>
      <c r="K116" s="197" t="s">
        <v>19</v>
      </c>
      <c r="L116" s="41"/>
      <c r="M116" s="202" t="s">
        <v>19</v>
      </c>
      <c r="N116" s="203" t="s">
        <v>43</v>
      </c>
      <c r="O116" s="66"/>
      <c r="P116" s="204">
        <f t="shared" si="11"/>
        <v>0</v>
      </c>
      <c r="Q116" s="204">
        <v>0</v>
      </c>
      <c r="R116" s="204">
        <f t="shared" si="12"/>
        <v>0</v>
      </c>
      <c r="S116" s="204">
        <v>0</v>
      </c>
      <c r="T116" s="205">
        <f t="shared" si="13"/>
        <v>0</v>
      </c>
      <c r="U116" s="36"/>
      <c r="V116" s="36"/>
      <c r="W116" s="36"/>
      <c r="X116" s="36"/>
      <c r="Y116" s="36"/>
      <c r="Z116" s="36"/>
      <c r="AA116" s="36"/>
      <c r="AB116" s="36"/>
      <c r="AC116" s="36"/>
      <c r="AD116" s="36"/>
      <c r="AE116" s="36"/>
      <c r="AR116" s="206" t="s">
        <v>213</v>
      </c>
      <c r="AT116" s="206" t="s">
        <v>209</v>
      </c>
      <c r="AU116" s="206" t="s">
        <v>72</v>
      </c>
      <c r="AY116" s="19" t="s">
        <v>207</v>
      </c>
      <c r="BE116" s="207">
        <f t="shared" si="14"/>
        <v>0</v>
      </c>
      <c r="BF116" s="207">
        <f t="shared" si="15"/>
        <v>0</v>
      </c>
      <c r="BG116" s="207">
        <f t="shared" si="16"/>
        <v>0</v>
      </c>
      <c r="BH116" s="207">
        <f t="shared" si="17"/>
        <v>0</v>
      </c>
      <c r="BI116" s="207">
        <f t="shared" si="18"/>
        <v>0</v>
      </c>
      <c r="BJ116" s="19" t="s">
        <v>79</v>
      </c>
      <c r="BK116" s="207">
        <f t="shared" si="19"/>
        <v>0</v>
      </c>
      <c r="BL116" s="19" t="s">
        <v>213</v>
      </c>
      <c r="BM116" s="206" t="s">
        <v>490</v>
      </c>
    </row>
    <row r="117" spans="1:65" s="2" customFormat="1" ht="12">
      <c r="A117" s="36"/>
      <c r="B117" s="37"/>
      <c r="C117" s="195" t="s">
        <v>349</v>
      </c>
      <c r="D117" s="195" t="s">
        <v>209</v>
      </c>
      <c r="E117" s="196" t="s">
        <v>2400</v>
      </c>
      <c r="F117" s="197" t="s">
        <v>2575</v>
      </c>
      <c r="G117" s="198" t="s">
        <v>683</v>
      </c>
      <c r="H117" s="199">
        <v>1</v>
      </c>
      <c r="I117" s="200"/>
      <c r="J117" s="201">
        <f t="shared" si="10"/>
        <v>0</v>
      </c>
      <c r="K117" s="197" t="s">
        <v>19</v>
      </c>
      <c r="L117" s="41"/>
      <c r="M117" s="202" t="s">
        <v>19</v>
      </c>
      <c r="N117" s="203" t="s">
        <v>43</v>
      </c>
      <c r="O117" s="66"/>
      <c r="P117" s="204">
        <f t="shared" si="11"/>
        <v>0</v>
      </c>
      <c r="Q117" s="204">
        <v>0</v>
      </c>
      <c r="R117" s="204">
        <f t="shared" si="12"/>
        <v>0</v>
      </c>
      <c r="S117" s="204">
        <v>0</v>
      </c>
      <c r="T117" s="205">
        <f t="shared" si="13"/>
        <v>0</v>
      </c>
      <c r="U117" s="36"/>
      <c r="V117" s="36"/>
      <c r="W117" s="36"/>
      <c r="X117" s="36"/>
      <c r="Y117" s="36"/>
      <c r="Z117" s="36"/>
      <c r="AA117" s="36"/>
      <c r="AB117" s="36"/>
      <c r="AC117" s="36"/>
      <c r="AD117" s="36"/>
      <c r="AE117" s="36"/>
      <c r="AR117" s="206" t="s">
        <v>213</v>
      </c>
      <c r="AT117" s="206" t="s">
        <v>209</v>
      </c>
      <c r="AU117" s="206" t="s">
        <v>72</v>
      </c>
      <c r="AY117" s="19" t="s">
        <v>207</v>
      </c>
      <c r="BE117" s="207">
        <f t="shared" si="14"/>
        <v>0</v>
      </c>
      <c r="BF117" s="207">
        <f t="shared" si="15"/>
        <v>0</v>
      </c>
      <c r="BG117" s="207">
        <f t="shared" si="16"/>
        <v>0</v>
      </c>
      <c r="BH117" s="207">
        <f t="shared" si="17"/>
        <v>0</v>
      </c>
      <c r="BI117" s="207">
        <f t="shared" si="18"/>
        <v>0</v>
      </c>
      <c r="BJ117" s="19" t="s">
        <v>79</v>
      </c>
      <c r="BK117" s="207">
        <f t="shared" si="19"/>
        <v>0</v>
      </c>
      <c r="BL117" s="19" t="s">
        <v>213</v>
      </c>
      <c r="BM117" s="206" t="s">
        <v>500</v>
      </c>
    </row>
    <row r="118" spans="1:65" s="2" customFormat="1" ht="12">
      <c r="A118" s="36"/>
      <c r="B118" s="37"/>
      <c r="C118" s="195" t="s">
        <v>356</v>
      </c>
      <c r="D118" s="195" t="s">
        <v>209</v>
      </c>
      <c r="E118" s="196" t="s">
        <v>2403</v>
      </c>
      <c r="F118" s="197" t="s">
        <v>2576</v>
      </c>
      <c r="G118" s="198" t="s">
        <v>683</v>
      </c>
      <c r="H118" s="199">
        <v>1</v>
      </c>
      <c r="I118" s="200"/>
      <c r="J118" s="201">
        <f t="shared" si="10"/>
        <v>0</v>
      </c>
      <c r="K118" s="197" t="s">
        <v>19</v>
      </c>
      <c r="L118" s="41"/>
      <c r="M118" s="202" t="s">
        <v>19</v>
      </c>
      <c r="N118" s="203" t="s">
        <v>43</v>
      </c>
      <c r="O118" s="66"/>
      <c r="P118" s="204">
        <f t="shared" si="11"/>
        <v>0</v>
      </c>
      <c r="Q118" s="204">
        <v>0</v>
      </c>
      <c r="R118" s="204">
        <f t="shared" si="12"/>
        <v>0</v>
      </c>
      <c r="S118" s="204">
        <v>0</v>
      </c>
      <c r="T118" s="205">
        <f t="shared" si="13"/>
        <v>0</v>
      </c>
      <c r="U118" s="36"/>
      <c r="V118" s="36"/>
      <c r="W118" s="36"/>
      <c r="X118" s="36"/>
      <c r="Y118" s="36"/>
      <c r="Z118" s="36"/>
      <c r="AA118" s="36"/>
      <c r="AB118" s="36"/>
      <c r="AC118" s="36"/>
      <c r="AD118" s="36"/>
      <c r="AE118" s="36"/>
      <c r="AR118" s="206" t="s">
        <v>213</v>
      </c>
      <c r="AT118" s="206" t="s">
        <v>209</v>
      </c>
      <c r="AU118" s="206" t="s">
        <v>72</v>
      </c>
      <c r="AY118" s="19" t="s">
        <v>207</v>
      </c>
      <c r="BE118" s="207">
        <f t="shared" si="14"/>
        <v>0</v>
      </c>
      <c r="BF118" s="207">
        <f t="shared" si="15"/>
        <v>0</v>
      </c>
      <c r="BG118" s="207">
        <f t="shared" si="16"/>
        <v>0</v>
      </c>
      <c r="BH118" s="207">
        <f t="shared" si="17"/>
        <v>0</v>
      </c>
      <c r="BI118" s="207">
        <f t="shared" si="18"/>
        <v>0</v>
      </c>
      <c r="BJ118" s="19" t="s">
        <v>79</v>
      </c>
      <c r="BK118" s="207">
        <f t="shared" si="19"/>
        <v>0</v>
      </c>
      <c r="BL118" s="19" t="s">
        <v>213</v>
      </c>
      <c r="BM118" s="206" t="s">
        <v>510</v>
      </c>
    </row>
    <row r="119" spans="1:65" s="2" customFormat="1" ht="12">
      <c r="A119" s="36"/>
      <c r="B119" s="37"/>
      <c r="C119" s="195" t="s">
        <v>361</v>
      </c>
      <c r="D119" s="195" t="s">
        <v>209</v>
      </c>
      <c r="E119" s="196" t="s">
        <v>2406</v>
      </c>
      <c r="F119" s="197" t="s">
        <v>2577</v>
      </c>
      <c r="G119" s="198" t="s">
        <v>683</v>
      </c>
      <c r="H119" s="199">
        <v>1</v>
      </c>
      <c r="I119" s="200"/>
      <c r="J119" s="201">
        <f t="shared" si="10"/>
        <v>0</v>
      </c>
      <c r="K119" s="197" t="s">
        <v>19</v>
      </c>
      <c r="L119" s="41"/>
      <c r="M119" s="202" t="s">
        <v>19</v>
      </c>
      <c r="N119" s="203" t="s">
        <v>43</v>
      </c>
      <c r="O119" s="66"/>
      <c r="P119" s="204">
        <f t="shared" si="11"/>
        <v>0</v>
      </c>
      <c r="Q119" s="204">
        <v>0</v>
      </c>
      <c r="R119" s="204">
        <f t="shared" si="12"/>
        <v>0</v>
      </c>
      <c r="S119" s="204">
        <v>0</v>
      </c>
      <c r="T119" s="205">
        <f t="shared" si="13"/>
        <v>0</v>
      </c>
      <c r="U119" s="36"/>
      <c r="V119" s="36"/>
      <c r="W119" s="36"/>
      <c r="X119" s="36"/>
      <c r="Y119" s="36"/>
      <c r="Z119" s="36"/>
      <c r="AA119" s="36"/>
      <c r="AB119" s="36"/>
      <c r="AC119" s="36"/>
      <c r="AD119" s="36"/>
      <c r="AE119" s="36"/>
      <c r="AR119" s="206" t="s">
        <v>213</v>
      </c>
      <c r="AT119" s="206" t="s">
        <v>209</v>
      </c>
      <c r="AU119" s="206" t="s">
        <v>72</v>
      </c>
      <c r="AY119" s="19" t="s">
        <v>207</v>
      </c>
      <c r="BE119" s="207">
        <f t="shared" si="14"/>
        <v>0</v>
      </c>
      <c r="BF119" s="207">
        <f t="shared" si="15"/>
        <v>0</v>
      </c>
      <c r="BG119" s="207">
        <f t="shared" si="16"/>
        <v>0</v>
      </c>
      <c r="BH119" s="207">
        <f t="shared" si="17"/>
        <v>0</v>
      </c>
      <c r="BI119" s="207">
        <f t="shared" si="18"/>
        <v>0</v>
      </c>
      <c r="BJ119" s="19" t="s">
        <v>79</v>
      </c>
      <c r="BK119" s="207">
        <f t="shared" si="19"/>
        <v>0</v>
      </c>
      <c r="BL119" s="19" t="s">
        <v>213</v>
      </c>
      <c r="BM119" s="206" t="s">
        <v>521</v>
      </c>
    </row>
    <row r="120" spans="1:65" s="2" customFormat="1" ht="12">
      <c r="A120" s="36"/>
      <c r="B120" s="37"/>
      <c r="C120" s="195" t="s">
        <v>366</v>
      </c>
      <c r="D120" s="195" t="s">
        <v>209</v>
      </c>
      <c r="E120" s="196" t="s">
        <v>2409</v>
      </c>
      <c r="F120" s="197" t="s">
        <v>2578</v>
      </c>
      <c r="G120" s="198" t="s">
        <v>683</v>
      </c>
      <c r="H120" s="199">
        <v>1</v>
      </c>
      <c r="I120" s="200"/>
      <c r="J120" s="201">
        <f t="shared" si="10"/>
        <v>0</v>
      </c>
      <c r="K120" s="197" t="s">
        <v>19</v>
      </c>
      <c r="L120" s="41"/>
      <c r="M120" s="202" t="s">
        <v>19</v>
      </c>
      <c r="N120" s="203" t="s">
        <v>43</v>
      </c>
      <c r="O120" s="66"/>
      <c r="P120" s="204">
        <f t="shared" si="11"/>
        <v>0</v>
      </c>
      <c r="Q120" s="204">
        <v>0</v>
      </c>
      <c r="R120" s="204">
        <f t="shared" si="12"/>
        <v>0</v>
      </c>
      <c r="S120" s="204">
        <v>0</v>
      </c>
      <c r="T120" s="205">
        <f t="shared" si="13"/>
        <v>0</v>
      </c>
      <c r="U120" s="36"/>
      <c r="V120" s="36"/>
      <c r="W120" s="36"/>
      <c r="X120" s="36"/>
      <c r="Y120" s="36"/>
      <c r="Z120" s="36"/>
      <c r="AA120" s="36"/>
      <c r="AB120" s="36"/>
      <c r="AC120" s="36"/>
      <c r="AD120" s="36"/>
      <c r="AE120" s="36"/>
      <c r="AR120" s="206" t="s">
        <v>213</v>
      </c>
      <c r="AT120" s="206" t="s">
        <v>209</v>
      </c>
      <c r="AU120" s="206" t="s">
        <v>72</v>
      </c>
      <c r="AY120" s="19" t="s">
        <v>207</v>
      </c>
      <c r="BE120" s="207">
        <f t="shared" si="14"/>
        <v>0</v>
      </c>
      <c r="BF120" s="207">
        <f t="shared" si="15"/>
        <v>0</v>
      </c>
      <c r="BG120" s="207">
        <f t="shared" si="16"/>
        <v>0</v>
      </c>
      <c r="BH120" s="207">
        <f t="shared" si="17"/>
        <v>0</v>
      </c>
      <c r="BI120" s="207">
        <f t="shared" si="18"/>
        <v>0</v>
      </c>
      <c r="BJ120" s="19" t="s">
        <v>79</v>
      </c>
      <c r="BK120" s="207">
        <f t="shared" si="19"/>
        <v>0</v>
      </c>
      <c r="BL120" s="19" t="s">
        <v>213</v>
      </c>
      <c r="BM120" s="206" t="s">
        <v>532</v>
      </c>
    </row>
    <row r="121" spans="1:65" s="2" customFormat="1" ht="12">
      <c r="A121" s="36"/>
      <c r="B121" s="37"/>
      <c r="C121" s="195" t="s">
        <v>373</v>
      </c>
      <c r="D121" s="195" t="s">
        <v>209</v>
      </c>
      <c r="E121" s="196" t="s">
        <v>2412</v>
      </c>
      <c r="F121" s="197" t="s">
        <v>2579</v>
      </c>
      <c r="G121" s="198" t="s">
        <v>683</v>
      </c>
      <c r="H121" s="199">
        <v>1</v>
      </c>
      <c r="I121" s="200"/>
      <c r="J121" s="201">
        <f t="shared" si="10"/>
        <v>0</v>
      </c>
      <c r="K121" s="197" t="s">
        <v>19</v>
      </c>
      <c r="L121" s="41"/>
      <c r="M121" s="202" t="s">
        <v>19</v>
      </c>
      <c r="N121" s="203" t="s">
        <v>43</v>
      </c>
      <c r="O121" s="66"/>
      <c r="P121" s="204">
        <f t="shared" si="11"/>
        <v>0</v>
      </c>
      <c r="Q121" s="204">
        <v>0</v>
      </c>
      <c r="R121" s="204">
        <f t="shared" si="12"/>
        <v>0</v>
      </c>
      <c r="S121" s="204">
        <v>0</v>
      </c>
      <c r="T121" s="205">
        <f t="shared" si="13"/>
        <v>0</v>
      </c>
      <c r="U121" s="36"/>
      <c r="V121" s="36"/>
      <c r="W121" s="36"/>
      <c r="X121" s="36"/>
      <c r="Y121" s="36"/>
      <c r="Z121" s="36"/>
      <c r="AA121" s="36"/>
      <c r="AB121" s="36"/>
      <c r="AC121" s="36"/>
      <c r="AD121" s="36"/>
      <c r="AE121" s="36"/>
      <c r="AR121" s="206" t="s">
        <v>213</v>
      </c>
      <c r="AT121" s="206" t="s">
        <v>209</v>
      </c>
      <c r="AU121" s="206" t="s">
        <v>72</v>
      </c>
      <c r="AY121" s="19" t="s">
        <v>207</v>
      </c>
      <c r="BE121" s="207">
        <f t="shared" si="14"/>
        <v>0</v>
      </c>
      <c r="BF121" s="207">
        <f t="shared" si="15"/>
        <v>0</v>
      </c>
      <c r="BG121" s="207">
        <f t="shared" si="16"/>
        <v>0</v>
      </c>
      <c r="BH121" s="207">
        <f t="shared" si="17"/>
        <v>0</v>
      </c>
      <c r="BI121" s="207">
        <f t="shared" si="18"/>
        <v>0</v>
      </c>
      <c r="BJ121" s="19" t="s">
        <v>79</v>
      </c>
      <c r="BK121" s="207">
        <f t="shared" si="19"/>
        <v>0</v>
      </c>
      <c r="BL121" s="19" t="s">
        <v>213</v>
      </c>
      <c r="BM121" s="206" t="s">
        <v>541</v>
      </c>
    </row>
    <row r="122" spans="1:65" s="2" customFormat="1" ht="12">
      <c r="A122" s="36"/>
      <c r="B122" s="37"/>
      <c r="C122" s="195" t="s">
        <v>380</v>
      </c>
      <c r="D122" s="195" t="s">
        <v>209</v>
      </c>
      <c r="E122" s="196" t="s">
        <v>2415</v>
      </c>
      <c r="F122" s="197" t="s">
        <v>2580</v>
      </c>
      <c r="G122" s="198" t="s">
        <v>683</v>
      </c>
      <c r="H122" s="199">
        <v>1</v>
      </c>
      <c r="I122" s="200"/>
      <c r="J122" s="201">
        <f t="shared" si="10"/>
        <v>0</v>
      </c>
      <c r="K122" s="197" t="s">
        <v>19</v>
      </c>
      <c r="L122" s="41"/>
      <c r="M122" s="202" t="s">
        <v>19</v>
      </c>
      <c r="N122" s="203" t="s">
        <v>43</v>
      </c>
      <c r="O122" s="66"/>
      <c r="P122" s="204">
        <f t="shared" si="11"/>
        <v>0</v>
      </c>
      <c r="Q122" s="204">
        <v>0</v>
      </c>
      <c r="R122" s="204">
        <f t="shared" si="12"/>
        <v>0</v>
      </c>
      <c r="S122" s="204">
        <v>0</v>
      </c>
      <c r="T122" s="205">
        <f t="shared" si="13"/>
        <v>0</v>
      </c>
      <c r="U122" s="36"/>
      <c r="V122" s="36"/>
      <c r="W122" s="36"/>
      <c r="X122" s="36"/>
      <c r="Y122" s="36"/>
      <c r="Z122" s="36"/>
      <c r="AA122" s="36"/>
      <c r="AB122" s="36"/>
      <c r="AC122" s="36"/>
      <c r="AD122" s="36"/>
      <c r="AE122" s="36"/>
      <c r="AR122" s="206" t="s">
        <v>213</v>
      </c>
      <c r="AT122" s="206" t="s">
        <v>209</v>
      </c>
      <c r="AU122" s="206" t="s">
        <v>72</v>
      </c>
      <c r="AY122" s="19" t="s">
        <v>207</v>
      </c>
      <c r="BE122" s="207">
        <f t="shared" si="14"/>
        <v>0</v>
      </c>
      <c r="BF122" s="207">
        <f t="shared" si="15"/>
        <v>0</v>
      </c>
      <c r="BG122" s="207">
        <f t="shared" si="16"/>
        <v>0</v>
      </c>
      <c r="BH122" s="207">
        <f t="shared" si="17"/>
        <v>0</v>
      </c>
      <c r="BI122" s="207">
        <f t="shared" si="18"/>
        <v>0</v>
      </c>
      <c r="BJ122" s="19" t="s">
        <v>79</v>
      </c>
      <c r="BK122" s="207">
        <f t="shared" si="19"/>
        <v>0</v>
      </c>
      <c r="BL122" s="19" t="s">
        <v>213</v>
      </c>
      <c r="BM122" s="206" t="s">
        <v>550</v>
      </c>
    </row>
    <row r="123" spans="1:65" s="2" customFormat="1" ht="12">
      <c r="A123" s="36"/>
      <c r="B123" s="37"/>
      <c r="C123" s="195" t="s">
        <v>384</v>
      </c>
      <c r="D123" s="195" t="s">
        <v>209</v>
      </c>
      <c r="E123" s="196" t="s">
        <v>2418</v>
      </c>
      <c r="F123" s="197" t="s">
        <v>2581</v>
      </c>
      <c r="G123" s="198" t="s">
        <v>683</v>
      </c>
      <c r="H123" s="199">
        <v>1</v>
      </c>
      <c r="I123" s="200"/>
      <c r="J123" s="201">
        <f t="shared" si="10"/>
        <v>0</v>
      </c>
      <c r="K123" s="197" t="s">
        <v>19</v>
      </c>
      <c r="L123" s="41"/>
      <c r="M123" s="202" t="s">
        <v>19</v>
      </c>
      <c r="N123" s="203" t="s">
        <v>43</v>
      </c>
      <c r="O123" s="66"/>
      <c r="P123" s="204">
        <f t="shared" si="11"/>
        <v>0</v>
      </c>
      <c r="Q123" s="204">
        <v>0</v>
      </c>
      <c r="R123" s="204">
        <f t="shared" si="12"/>
        <v>0</v>
      </c>
      <c r="S123" s="204">
        <v>0</v>
      </c>
      <c r="T123" s="205">
        <f t="shared" si="13"/>
        <v>0</v>
      </c>
      <c r="U123" s="36"/>
      <c r="V123" s="36"/>
      <c r="W123" s="36"/>
      <c r="X123" s="36"/>
      <c r="Y123" s="36"/>
      <c r="Z123" s="36"/>
      <c r="AA123" s="36"/>
      <c r="AB123" s="36"/>
      <c r="AC123" s="36"/>
      <c r="AD123" s="36"/>
      <c r="AE123" s="36"/>
      <c r="AR123" s="206" t="s">
        <v>213</v>
      </c>
      <c r="AT123" s="206" t="s">
        <v>209</v>
      </c>
      <c r="AU123" s="206" t="s">
        <v>72</v>
      </c>
      <c r="AY123" s="19" t="s">
        <v>207</v>
      </c>
      <c r="BE123" s="207">
        <f t="shared" si="14"/>
        <v>0</v>
      </c>
      <c r="BF123" s="207">
        <f t="shared" si="15"/>
        <v>0</v>
      </c>
      <c r="BG123" s="207">
        <f t="shared" si="16"/>
        <v>0</v>
      </c>
      <c r="BH123" s="207">
        <f t="shared" si="17"/>
        <v>0</v>
      </c>
      <c r="BI123" s="207">
        <f t="shared" si="18"/>
        <v>0</v>
      </c>
      <c r="BJ123" s="19" t="s">
        <v>79</v>
      </c>
      <c r="BK123" s="207">
        <f t="shared" si="19"/>
        <v>0</v>
      </c>
      <c r="BL123" s="19" t="s">
        <v>213</v>
      </c>
      <c r="BM123" s="206" t="s">
        <v>560</v>
      </c>
    </row>
    <row r="124" spans="1:65" s="2" customFormat="1" ht="12">
      <c r="A124" s="36"/>
      <c r="B124" s="37"/>
      <c r="C124" s="195" t="s">
        <v>389</v>
      </c>
      <c r="D124" s="195" t="s">
        <v>209</v>
      </c>
      <c r="E124" s="196" t="s">
        <v>2421</v>
      </c>
      <c r="F124" s="197" t="s">
        <v>2582</v>
      </c>
      <c r="G124" s="198" t="s">
        <v>683</v>
      </c>
      <c r="H124" s="199">
        <v>1</v>
      </c>
      <c r="I124" s="200"/>
      <c r="J124" s="201">
        <f t="shared" si="10"/>
        <v>0</v>
      </c>
      <c r="K124" s="197" t="s">
        <v>19</v>
      </c>
      <c r="L124" s="41"/>
      <c r="M124" s="202" t="s">
        <v>19</v>
      </c>
      <c r="N124" s="203" t="s">
        <v>43</v>
      </c>
      <c r="O124" s="66"/>
      <c r="P124" s="204">
        <f t="shared" si="11"/>
        <v>0</v>
      </c>
      <c r="Q124" s="204">
        <v>0</v>
      </c>
      <c r="R124" s="204">
        <f t="shared" si="12"/>
        <v>0</v>
      </c>
      <c r="S124" s="204">
        <v>0</v>
      </c>
      <c r="T124" s="205">
        <f t="shared" si="13"/>
        <v>0</v>
      </c>
      <c r="U124" s="36"/>
      <c r="V124" s="36"/>
      <c r="W124" s="36"/>
      <c r="X124" s="36"/>
      <c r="Y124" s="36"/>
      <c r="Z124" s="36"/>
      <c r="AA124" s="36"/>
      <c r="AB124" s="36"/>
      <c r="AC124" s="36"/>
      <c r="AD124" s="36"/>
      <c r="AE124" s="36"/>
      <c r="AR124" s="206" t="s">
        <v>213</v>
      </c>
      <c r="AT124" s="206" t="s">
        <v>209</v>
      </c>
      <c r="AU124" s="206" t="s">
        <v>72</v>
      </c>
      <c r="AY124" s="19" t="s">
        <v>207</v>
      </c>
      <c r="BE124" s="207">
        <f t="shared" si="14"/>
        <v>0</v>
      </c>
      <c r="BF124" s="207">
        <f t="shared" si="15"/>
        <v>0</v>
      </c>
      <c r="BG124" s="207">
        <f t="shared" si="16"/>
        <v>0</v>
      </c>
      <c r="BH124" s="207">
        <f t="shared" si="17"/>
        <v>0</v>
      </c>
      <c r="BI124" s="207">
        <f t="shared" si="18"/>
        <v>0</v>
      </c>
      <c r="BJ124" s="19" t="s">
        <v>79</v>
      </c>
      <c r="BK124" s="207">
        <f t="shared" si="19"/>
        <v>0</v>
      </c>
      <c r="BL124" s="19" t="s">
        <v>213</v>
      </c>
      <c r="BM124" s="206" t="s">
        <v>569</v>
      </c>
    </row>
    <row r="125" spans="1:65" s="2" customFormat="1" ht="12">
      <c r="A125" s="36"/>
      <c r="B125" s="37"/>
      <c r="C125" s="195" t="s">
        <v>395</v>
      </c>
      <c r="D125" s="195" t="s">
        <v>209</v>
      </c>
      <c r="E125" s="196" t="s">
        <v>2424</v>
      </c>
      <c r="F125" s="197" t="s">
        <v>2583</v>
      </c>
      <c r="G125" s="198" t="s">
        <v>683</v>
      </c>
      <c r="H125" s="199">
        <v>1</v>
      </c>
      <c r="I125" s="200"/>
      <c r="J125" s="201">
        <f t="shared" si="10"/>
        <v>0</v>
      </c>
      <c r="K125" s="197" t="s">
        <v>19</v>
      </c>
      <c r="L125" s="41"/>
      <c r="M125" s="202" t="s">
        <v>19</v>
      </c>
      <c r="N125" s="203" t="s">
        <v>43</v>
      </c>
      <c r="O125" s="66"/>
      <c r="P125" s="204">
        <f t="shared" si="11"/>
        <v>0</v>
      </c>
      <c r="Q125" s="204">
        <v>0</v>
      </c>
      <c r="R125" s="204">
        <f t="shared" si="12"/>
        <v>0</v>
      </c>
      <c r="S125" s="204">
        <v>0</v>
      </c>
      <c r="T125" s="205">
        <f t="shared" si="13"/>
        <v>0</v>
      </c>
      <c r="U125" s="36"/>
      <c r="V125" s="36"/>
      <c r="W125" s="36"/>
      <c r="X125" s="36"/>
      <c r="Y125" s="36"/>
      <c r="Z125" s="36"/>
      <c r="AA125" s="36"/>
      <c r="AB125" s="36"/>
      <c r="AC125" s="36"/>
      <c r="AD125" s="36"/>
      <c r="AE125" s="36"/>
      <c r="AR125" s="206" t="s">
        <v>213</v>
      </c>
      <c r="AT125" s="206" t="s">
        <v>209</v>
      </c>
      <c r="AU125" s="206" t="s">
        <v>72</v>
      </c>
      <c r="AY125" s="19" t="s">
        <v>207</v>
      </c>
      <c r="BE125" s="207">
        <f t="shared" si="14"/>
        <v>0</v>
      </c>
      <c r="BF125" s="207">
        <f t="shared" si="15"/>
        <v>0</v>
      </c>
      <c r="BG125" s="207">
        <f t="shared" si="16"/>
        <v>0</v>
      </c>
      <c r="BH125" s="207">
        <f t="shared" si="17"/>
        <v>0</v>
      </c>
      <c r="BI125" s="207">
        <f t="shared" si="18"/>
        <v>0</v>
      </c>
      <c r="BJ125" s="19" t="s">
        <v>79</v>
      </c>
      <c r="BK125" s="207">
        <f t="shared" si="19"/>
        <v>0</v>
      </c>
      <c r="BL125" s="19" t="s">
        <v>213</v>
      </c>
      <c r="BM125" s="206" t="s">
        <v>581</v>
      </c>
    </row>
    <row r="126" spans="1:65" s="2" customFormat="1" ht="24">
      <c r="A126" s="36"/>
      <c r="B126" s="37"/>
      <c r="C126" s="195" t="s">
        <v>399</v>
      </c>
      <c r="D126" s="195" t="s">
        <v>209</v>
      </c>
      <c r="E126" s="196" t="s">
        <v>2427</v>
      </c>
      <c r="F126" s="197" t="s">
        <v>2584</v>
      </c>
      <c r="G126" s="198" t="s">
        <v>683</v>
      </c>
      <c r="H126" s="199">
        <v>1</v>
      </c>
      <c r="I126" s="200"/>
      <c r="J126" s="201">
        <f t="shared" si="10"/>
        <v>0</v>
      </c>
      <c r="K126" s="197" t="s">
        <v>19</v>
      </c>
      <c r="L126" s="41"/>
      <c r="M126" s="202" t="s">
        <v>19</v>
      </c>
      <c r="N126" s="203" t="s">
        <v>43</v>
      </c>
      <c r="O126" s="66"/>
      <c r="P126" s="204">
        <f t="shared" si="11"/>
        <v>0</v>
      </c>
      <c r="Q126" s="204">
        <v>0</v>
      </c>
      <c r="R126" s="204">
        <f t="shared" si="12"/>
        <v>0</v>
      </c>
      <c r="S126" s="204">
        <v>0</v>
      </c>
      <c r="T126" s="205">
        <f t="shared" si="13"/>
        <v>0</v>
      </c>
      <c r="U126" s="36"/>
      <c r="V126" s="36"/>
      <c r="W126" s="36"/>
      <c r="X126" s="36"/>
      <c r="Y126" s="36"/>
      <c r="Z126" s="36"/>
      <c r="AA126" s="36"/>
      <c r="AB126" s="36"/>
      <c r="AC126" s="36"/>
      <c r="AD126" s="36"/>
      <c r="AE126" s="36"/>
      <c r="AR126" s="206" t="s">
        <v>213</v>
      </c>
      <c r="AT126" s="206" t="s">
        <v>209</v>
      </c>
      <c r="AU126" s="206" t="s">
        <v>72</v>
      </c>
      <c r="AY126" s="19" t="s">
        <v>207</v>
      </c>
      <c r="BE126" s="207">
        <f t="shared" si="14"/>
        <v>0</v>
      </c>
      <c r="BF126" s="207">
        <f t="shared" si="15"/>
        <v>0</v>
      </c>
      <c r="BG126" s="207">
        <f t="shared" si="16"/>
        <v>0</v>
      </c>
      <c r="BH126" s="207">
        <f t="shared" si="17"/>
        <v>0</v>
      </c>
      <c r="BI126" s="207">
        <f t="shared" si="18"/>
        <v>0</v>
      </c>
      <c r="BJ126" s="19" t="s">
        <v>79</v>
      </c>
      <c r="BK126" s="207">
        <f t="shared" si="19"/>
        <v>0</v>
      </c>
      <c r="BL126" s="19" t="s">
        <v>213</v>
      </c>
      <c r="BM126" s="206" t="s">
        <v>590</v>
      </c>
    </row>
    <row r="127" spans="1:47" s="2" customFormat="1" ht="273">
      <c r="A127" s="36"/>
      <c r="B127" s="37"/>
      <c r="C127" s="38"/>
      <c r="D127" s="210" t="s">
        <v>573</v>
      </c>
      <c r="E127" s="38"/>
      <c r="F127" s="251" t="s">
        <v>2585</v>
      </c>
      <c r="G127" s="38"/>
      <c r="H127" s="38"/>
      <c r="I127" s="118"/>
      <c r="J127" s="38"/>
      <c r="K127" s="38"/>
      <c r="L127" s="41"/>
      <c r="M127" s="252"/>
      <c r="N127" s="253"/>
      <c r="O127" s="66"/>
      <c r="P127" s="66"/>
      <c r="Q127" s="66"/>
      <c r="R127" s="66"/>
      <c r="S127" s="66"/>
      <c r="T127" s="67"/>
      <c r="U127" s="36"/>
      <c r="V127" s="36"/>
      <c r="W127" s="36"/>
      <c r="X127" s="36"/>
      <c r="Y127" s="36"/>
      <c r="Z127" s="36"/>
      <c r="AA127" s="36"/>
      <c r="AB127" s="36"/>
      <c r="AC127" s="36"/>
      <c r="AD127" s="36"/>
      <c r="AE127" s="36"/>
      <c r="AT127" s="19" t="s">
        <v>573</v>
      </c>
      <c r="AU127" s="19" t="s">
        <v>72</v>
      </c>
    </row>
    <row r="128" spans="1:65" s="2" customFormat="1" ht="12">
      <c r="A128" s="36"/>
      <c r="B128" s="37"/>
      <c r="C128" s="195" t="s">
        <v>404</v>
      </c>
      <c r="D128" s="195" t="s">
        <v>209</v>
      </c>
      <c r="E128" s="196" t="s">
        <v>2430</v>
      </c>
      <c r="F128" s="197" t="s">
        <v>2586</v>
      </c>
      <c r="G128" s="198" t="s">
        <v>683</v>
      </c>
      <c r="H128" s="199">
        <v>1</v>
      </c>
      <c r="I128" s="200"/>
      <c r="J128" s="201">
        <f>ROUND(I128*H128,2)</f>
        <v>0</v>
      </c>
      <c r="K128" s="197" t="s">
        <v>19</v>
      </c>
      <c r="L128" s="41"/>
      <c r="M128" s="202" t="s">
        <v>19</v>
      </c>
      <c r="N128" s="203" t="s">
        <v>43</v>
      </c>
      <c r="O128" s="66"/>
      <c r="P128" s="204">
        <f>O128*H128</f>
        <v>0</v>
      </c>
      <c r="Q128" s="204">
        <v>0</v>
      </c>
      <c r="R128" s="204">
        <f>Q128*H128</f>
        <v>0</v>
      </c>
      <c r="S128" s="204">
        <v>0</v>
      </c>
      <c r="T128" s="205">
        <f>S128*H128</f>
        <v>0</v>
      </c>
      <c r="U128" s="36"/>
      <c r="V128" s="36"/>
      <c r="W128" s="36"/>
      <c r="X128" s="36"/>
      <c r="Y128" s="36"/>
      <c r="Z128" s="36"/>
      <c r="AA128" s="36"/>
      <c r="AB128" s="36"/>
      <c r="AC128" s="36"/>
      <c r="AD128" s="36"/>
      <c r="AE128" s="36"/>
      <c r="AR128" s="206" t="s">
        <v>213</v>
      </c>
      <c r="AT128" s="206" t="s">
        <v>209</v>
      </c>
      <c r="AU128" s="206" t="s">
        <v>72</v>
      </c>
      <c r="AY128" s="19" t="s">
        <v>207</v>
      </c>
      <c r="BE128" s="207">
        <f>IF(N128="základní",J128,0)</f>
        <v>0</v>
      </c>
      <c r="BF128" s="207">
        <f>IF(N128="snížená",J128,0)</f>
        <v>0</v>
      </c>
      <c r="BG128" s="207">
        <f>IF(N128="zákl. přenesená",J128,0)</f>
        <v>0</v>
      </c>
      <c r="BH128" s="207">
        <f>IF(N128="sníž. přenesená",J128,0)</f>
        <v>0</v>
      </c>
      <c r="BI128" s="207">
        <f>IF(N128="nulová",J128,0)</f>
        <v>0</v>
      </c>
      <c r="BJ128" s="19" t="s">
        <v>79</v>
      </c>
      <c r="BK128" s="207">
        <f>ROUND(I128*H128,2)</f>
        <v>0</v>
      </c>
      <c r="BL128" s="19" t="s">
        <v>213</v>
      </c>
      <c r="BM128" s="206" t="s">
        <v>600</v>
      </c>
    </row>
    <row r="129" spans="1:47" s="2" customFormat="1" ht="29.25">
      <c r="A129" s="36"/>
      <c r="B129" s="37"/>
      <c r="C129" s="38"/>
      <c r="D129" s="210" t="s">
        <v>573</v>
      </c>
      <c r="E129" s="38"/>
      <c r="F129" s="251" t="s">
        <v>2587</v>
      </c>
      <c r="G129" s="38"/>
      <c r="H129" s="38"/>
      <c r="I129" s="118"/>
      <c r="J129" s="38"/>
      <c r="K129" s="38"/>
      <c r="L129" s="41"/>
      <c r="M129" s="252"/>
      <c r="N129" s="253"/>
      <c r="O129" s="66"/>
      <c r="P129" s="66"/>
      <c r="Q129" s="66"/>
      <c r="R129" s="66"/>
      <c r="S129" s="66"/>
      <c r="T129" s="67"/>
      <c r="U129" s="36"/>
      <c r="V129" s="36"/>
      <c r="W129" s="36"/>
      <c r="X129" s="36"/>
      <c r="Y129" s="36"/>
      <c r="Z129" s="36"/>
      <c r="AA129" s="36"/>
      <c r="AB129" s="36"/>
      <c r="AC129" s="36"/>
      <c r="AD129" s="36"/>
      <c r="AE129" s="36"/>
      <c r="AT129" s="19" t="s">
        <v>573</v>
      </c>
      <c r="AU129" s="19" t="s">
        <v>72</v>
      </c>
    </row>
    <row r="130" spans="1:65" s="2" customFormat="1" ht="12">
      <c r="A130" s="36"/>
      <c r="B130" s="37"/>
      <c r="C130" s="195" t="s">
        <v>408</v>
      </c>
      <c r="D130" s="195" t="s">
        <v>209</v>
      </c>
      <c r="E130" s="196" t="s">
        <v>2433</v>
      </c>
      <c r="F130" s="197" t="s">
        <v>2588</v>
      </c>
      <c r="G130" s="198" t="s">
        <v>683</v>
      </c>
      <c r="H130" s="199">
        <v>1</v>
      </c>
      <c r="I130" s="200"/>
      <c r="J130" s="201">
        <f>ROUND(I130*H130,2)</f>
        <v>0</v>
      </c>
      <c r="K130" s="197" t="s">
        <v>19</v>
      </c>
      <c r="L130" s="41"/>
      <c r="M130" s="202" t="s">
        <v>19</v>
      </c>
      <c r="N130" s="203" t="s">
        <v>43</v>
      </c>
      <c r="O130" s="66"/>
      <c r="P130" s="204">
        <f>O130*H130</f>
        <v>0</v>
      </c>
      <c r="Q130" s="204">
        <v>0</v>
      </c>
      <c r="R130" s="204">
        <f>Q130*H130</f>
        <v>0</v>
      </c>
      <c r="S130" s="204">
        <v>0</v>
      </c>
      <c r="T130" s="205">
        <f>S130*H130</f>
        <v>0</v>
      </c>
      <c r="U130" s="36"/>
      <c r="V130" s="36"/>
      <c r="W130" s="36"/>
      <c r="X130" s="36"/>
      <c r="Y130" s="36"/>
      <c r="Z130" s="36"/>
      <c r="AA130" s="36"/>
      <c r="AB130" s="36"/>
      <c r="AC130" s="36"/>
      <c r="AD130" s="36"/>
      <c r="AE130" s="36"/>
      <c r="AR130" s="206" t="s">
        <v>213</v>
      </c>
      <c r="AT130" s="206" t="s">
        <v>209</v>
      </c>
      <c r="AU130" s="206" t="s">
        <v>72</v>
      </c>
      <c r="AY130" s="19" t="s">
        <v>207</v>
      </c>
      <c r="BE130" s="207">
        <f>IF(N130="základní",J130,0)</f>
        <v>0</v>
      </c>
      <c r="BF130" s="207">
        <f>IF(N130="snížená",J130,0)</f>
        <v>0</v>
      </c>
      <c r="BG130" s="207">
        <f>IF(N130="zákl. přenesená",J130,0)</f>
        <v>0</v>
      </c>
      <c r="BH130" s="207">
        <f>IF(N130="sníž. přenesená",J130,0)</f>
        <v>0</v>
      </c>
      <c r="BI130" s="207">
        <f>IF(N130="nulová",J130,0)</f>
        <v>0</v>
      </c>
      <c r="BJ130" s="19" t="s">
        <v>79</v>
      </c>
      <c r="BK130" s="207">
        <f>ROUND(I130*H130,2)</f>
        <v>0</v>
      </c>
      <c r="BL130" s="19" t="s">
        <v>213</v>
      </c>
      <c r="BM130" s="206" t="s">
        <v>610</v>
      </c>
    </row>
    <row r="131" spans="1:47" s="2" customFormat="1" ht="39">
      <c r="A131" s="36"/>
      <c r="B131" s="37"/>
      <c r="C131" s="38"/>
      <c r="D131" s="210" t="s">
        <v>573</v>
      </c>
      <c r="E131" s="38"/>
      <c r="F131" s="251" t="s">
        <v>2589</v>
      </c>
      <c r="G131" s="38"/>
      <c r="H131" s="38"/>
      <c r="I131" s="118"/>
      <c r="J131" s="38"/>
      <c r="K131" s="38"/>
      <c r="L131" s="41"/>
      <c r="M131" s="252"/>
      <c r="N131" s="253"/>
      <c r="O131" s="66"/>
      <c r="P131" s="66"/>
      <c r="Q131" s="66"/>
      <c r="R131" s="66"/>
      <c r="S131" s="66"/>
      <c r="T131" s="67"/>
      <c r="U131" s="36"/>
      <c r="V131" s="36"/>
      <c r="W131" s="36"/>
      <c r="X131" s="36"/>
      <c r="Y131" s="36"/>
      <c r="Z131" s="36"/>
      <c r="AA131" s="36"/>
      <c r="AB131" s="36"/>
      <c r="AC131" s="36"/>
      <c r="AD131" s="36"/>
      <c r="AE131" s="36"/>
      <c r="AT131" s="19" t="s">
        <v>573</v>
      </c>
      <c r="AU131" s="19" t="s">
        <v>72</v>
      </c>
    </row>
    <row r="132" spans="1:65" s="2" customFormat="1" ht="12">
      <c r="A132" s="36"/>
      <c r="B132" s="37"/>
      <c r="C132" s="195" t="s">
        <v>415</v>
      </c>
      <c r="D132" s="195" t="s">
        <v>209</v>
      </c>
      <c r="E132" s="196" t="s">
        <v>2436</v>
      </c>
      <c r="F132" s="197" t="s">
        <v>2590</v>
      </c>
      <c r="G132" s="198" t="s">
        <v>683</v>
      </c>
      <c r="H132" s="199">
        <v>1</v>
      </c>
      <c r="I132" s="200"/>
      <c r="J132" s="201">
        <f>ROUND(I132*H132,2)</f>
        <v>0</v>
      </c>
      <c r="K132" s="197" t="s">
        <v>19</v>
      </c>
      <c r="L132" s="41"/>
      <c r="M132" s="202" t="s">
        <v>19</v>
      </c>
      <c r="N132" s="203" t="s">
        <v>43</v>
      </c>
      <c r="O132" s="66"/>
      <c r="P132" s="204">
        <f>O132*H132</f>
        <v>0</v>
      </c>
      <c r="Q132" s="204">
        <v>0</v>
      </c>
      <c r="R132" s="204">
        <f>Q132*H132</f>
        <v>0</v>
      </c>
      <c r="S132" s="204">
        <v>0</v>
      </c>
      <c r="T132" s="205">
        <f>S132*H132</f>
        <v>0</v>
      </c>
      <c r="U132" s="36"/>
      <c r="V132" s="36"/>
      <c r="W132" s="36"/>
      <c r="X132" s="36"/>
      <c r="Y132" s="36"/>
      <c r="Z132" s="36"/>
      <c r="AA132" s="36"/>
      <c r="AB132" s="36"/>
      <c r="AC132" s="36"/>
      <c r="AD132" s="36"/>
      <c r="AE132" s="36"/>
      <c r="AR132" s="206" t="s">
        <v>213</v>
      </c>
      <c r="AT132" s="206" t="s">
        <v>209</v>
      </c>
      <c r="AU132" s="206" t="s">
        <v>72</v>
      </c>
      <c r="AY132" s="19" t="s">
        <v>207</v>
      </c>
      <c r="BE132" s="207">
        <f>IF(N132="základní",J132,0)</f>
        <v>0</v>
      </c>
      <c r="BF132" s="207">
        <f>IF(N132="snížená",J132,0)</f>
        <v>0</v>
      </c>
      <c r="BG132" s="207">
        <f>IF(N132="zákl. přenesená",J132,0)</f>
        <v>0</v>
      </c>
      <c r="BH132" s="207">
        <f>IF(N132="sníž. přenesená",J132,0)</f>
        <v>0</v>
      </c>
      <c r="BI132" s="207">
        <f>IF(N132="nulová",J132,0)</f>
        <v>0</v>
      </c>
      <c r="BJ132" s="19" t="s">
        <v>79</v>
      </c>
      <c r="BK132" s="207">
        <f>ROUND(I132*H132,2)</f>
        <v>0</v>
      </c>
      <c r="BL132" s="19" t="s">
        <v>213</v>
      </c>
      <c r="BM132" s="206" t="s">
        <v>619</v>
      </c>
    </row>
    <row r="133" spans="1:47" s="2" customFormat="1" ht="39">
      <c r="A133" s="36"/>
      <c r="B133" s="37"/>
      <c r="C133" s="38"/>
      <c r="D133" s="210" t="s">
        <v>573</v>
      </c>
      <c r="E133" s="38"/>
      <c r="F133" s="251" t="s">
        <v>2589</v>
      </c>
      <c r="G133" s="38"/>
      <c r="H133" s="38"/>
      <c r="I133" s="118"/>
      <c r="J133" s="38"/>
      <c r="K133" s="38"/>
      <c r="L133" s="41"/>
      <c r="M133" s="252"/>
      <c r="N133" s="253"/>
      <c r="O133" s="66"/>
      <c r="P133" s="66"/>
      <c r="Q133" s="66"/>
      <c r="R133" s="66"/>
      <c r="S133" s="66"/>
      <c r="T133" s="67"/>
      <c r="U133" s="36"/>
      <c r="V133" s="36"/>
      <c r="W133" s="36"/>
      <c r="X133" s="36"/>
      <c r="Y133" s="36"/>
      <c r="Z133" s="36"/>
      <c r="AA133" s="36"/>
      <c r="AB133" s="36"/>
      <c r="AC133" s="36"/>
      <c r="AD133" s="36"/>
      <c r="AE133" s="36"/>
      <c r="AT133" s="19" t="s">
        <v>573</v>
      </c>
      <c r="AU133" s="19" t="s">
        <v>72</v>
      </c>
    </row>
    <row r="134" spans="1:65" s="2" customFormat="1" ht="12">
      <c r="A134" s="36"/>
      <c r="B134" s="37"/>
      <c r="C134" s="195" t="s">
        <v>422</v>
      </c>
      <c r="D134" s="195" t="s">
        <v>209</v>
      </c>
      <c r="E134" s="196" t="s">
        <v>2439</v>
      </c>
      <c r="F134" s="197" t="s">
        <v>2591</v>
      </c>
      <c r="G134" s="198" t="s">
        <v>683</v>
      </c>
      <c r="H134" s="199">
        <v>1</v>
      </c>
      <c r="I134" s="200"/>
      <c r="J134" s="201">
        <f>ROUND(I134*H134,2)</f>
        <v>0</v>
      </c>
      <c r="K134" s="197" t="s">
        <v>19</v>
      </c>
      <c r="L134" s="41"/>
      <c r="M134" s="202" t="s">
        <v>19</v>
      </c>
      <c r="N134" s="203" t="s">
        <v>43</v>
      </c>
      <c r="O134" s="66"/>
      <c r="P134" s="204">
        <f>O134*H134</f>
        <v>0</v>
      </c>
      <c r="Q134" s="204">
        <v>0</v>
      </c>
      <c r="R134" s="204">
        <f>Q134*H134</f>
        <v>0</v>
      </c>
      <c r="S134" s="204">
        <v>0</v>
      </c>
      <c r="T134" s="205">
        <f>S134*H134</f>
        <v>0</v>
      </c>
      <c r="U134" s="36"/>
      <c r="V134" s="36"/>
      <c r="W134" s="36"/>
      <c r="X134" s="36"/>
      <c r="Y134" s="36"/>
      <c r="Z134" s="36"/>
      <c r="AA134" s="36"/>
      <c r="AB134" s="36"/>
      <c r="AC134" s="36"/>
      <c r="AD134" s="36"/>
      <c r="AE134" s="36"/>
      <c r="AR134" s="206" t="s">
        <v>213</v>
      </c>
      <c r="AT134" s="206" t="s">
        <v>209</v>
      </c>
      <c r="AU134" s="206" t="s">
        <v>72</v>
      </c>
      <c r="AY134" s="19" t="s">
        <v>207</v>
      </c>
      <c r="BE134" s="207">
        <f>IF(N134="základní",J134,0)</f>
        <v>0</v>
      </c>
      <c r="BF134" s="207">
        <f>IF(N134="snížená",J134,0)</f>
        <v>0</v>
      </c>
      <c r="BG134" s="207">
        <f>IF(N134="zákl. přenesená",J134,0)</f>
        <v>0</v>
      </c>
      <c r="BH134" s="207">
        <f>IF(N134="sníž. přenesená",J134,0)</f>
        <v>0</v>
      </c>
      <c r="BI134" s="207">
        <f>IF(N134="nulová",J134,0)</f>
        <v>0</v>
      </c>
      <c r="BJ134" s="19" t="s">
        <v>79</v>
      </c>
      <c r="BK134" s="207">
        <f>ROUND(I134*H134,2)</f>
        <v>0</v>
      </c>
      <c r="BL134" s="19" t="s">
        <v>213</v>
      </c>
      <c r="BM134" s="206" t="s">
        <v>628</v>
      </c>
    </row>
    <row r="135" spans="1:47" s="2" customFormat="1" ht="39">
      <c r="A135" s="36"/>
      <c r="B135" s="37"/>
      <c r="C135" s="38"/>
      <c r="D135" s="210" t="s">
        <v>573</v>
      </c>
      <c r="E135" s="38"/>
      <c r="F135" s="251" t="s">
        <v>2589</v>
      </c>
      <c r="G135" s="38"/>
      <c r="H135" s="38"/>
      <c r="I135" s="118"/>
      <c r="J135" s="38"/>
      <c r="K135" s="38"/>
      <c r="L135" s="41"/>
      <c r="M135" s="252"/>
      <c r="N135" s="253"/>
      <c r="O135" s="66"/>
      <c r="P135" s="66"/>
      <c r="Q135" s="66"/>
      <c r="R135" s="66"/>
      <c r="S135" s="66"/>
      <c r="T135" s="67"/>
      <c r="U135" s="36"/>
      <c r="V135" s="36"/>
      <c r="W135" s="36"/>
      <c r="X135" s="36"/>
      <c r="Y135" s="36"/>
      <c r="Z135" s="36"/>
      <c r="AA135" s="36"/>
      <c r="AB135" s="36"/>
      <c r="AC135" s="36"/>
      <c r="AD135" s="36"/>
      <c r="AE135" s="36"/>
      <c r="AT135" s="19" t="s">
        <v>573</v>
      </c>
      <c r="AU135" s="19" t="s">
        <v>72</v>
      </c>
    </row>
    <row r="136" spans="1:65" s="2" customFormat="1" ht="12">
      <c r="A136" s="36"/>
      <c r="B136" s="37"/>
      <c r="C136" s="195" t="s">
        <v>431</v>
      </c>
      <c r="D136" s="195" t="s">
        <v>209</v>
      </c>
      <c r="E136" s="196" t="s">
        <v>2442</v>
      </c>
      <c r="F136" s="197" t="s">
        <v>2592</v>
      </c>
      <c r="G136" s="198" t="s">
        <v>683</v>
      </c>
      <c r="H136" s="199">
        <v>1</v>
      </c>
      <c r="I136" s="200"/>
      <c r="J136" s="201">
        <f>ROUND(I136*H136,2)</f>
        <v>0</v>
      </c>
      <c r="K136" s="197" t="s">
        <v>19</v>
      </c>
      <c r="L136" s="41"/>
      <c r="M136" s="202" t="s">
        <v>19</v>
      </c>
      <c r="N136" s="203" t="s">
        <v>43</v>
      </c>
      <c r="O136" s="66"/>
      <c r="P136" s="204">
        <f>O136*H136</f>
        <v>0</v>
      </c>
      <c r="Q136" s="204">
        <v>0</v>
      </c>
      <c r="R136" s="204">
        <f>Q136*H136</f>
        <v>0</v>
      </c>
      <c r="S136" s="204">
        <v>0</v>
      </c>
      <c r="T136" s="205">
        <f>S136*H136</f>
        <v>0</v>
      </c>
      <c r="U136" s="36"/>
      <c r="V136" s="36"/>
      <c r="W136" s="36"/>
      <c r="X136" s="36"/>
      <c r="Y136" s="36"/>
      <c r="Z136" s="36"/>
      <c r="AA136" s="36"/>
      <c r="AB136" s="36"/>
      <c r="AC136" s="36"/>
      <c r="AD136" s="36"/>
      <c r="AE136" s="36"/>
      <c r="AR136" s="206" t="s">
        <v>213</v>
      </c>
      <c r="AT136" s="206" t="s">
        <v>209</v>
      </c>
      <c r="AU136" s="206" t="s">
        <v>72</v>
      </c>
      <c r="AY136" s="19" t="s">
        <v>207</v>
      </c>
      <c r="BE136" s="207">
        <f>IF(N136="základní",J136,0)</f>
        <v>0</v>
      </c>
      <c r="BF136" s="207">
        <f>IF(N136="snížená",J136,0)</f>
        <v>0</v>
      </c>
      <c r="BG136" s="207">
        <f>IF(N136="zákl. přenesená",J136,0)</f>
        <v>0</v>
      </c>
      <c r="BH136" s="207">
        <f>IF(N136="sníž. přenesená",J136,0)</f>
        <v>0</v>
      </c>
      <c r="BI136" s="207">
        <f>IF(N136="nulová",J136,0)</f>
        <v>0</v>
      </c>
      <c r="BJ136" s="19" t="s">
        <v>79</v>
      </c>
      <c r="BK136" s="207">
        <f>ROUND(I136*H136,2)</f>
        <v>0</v>
      </c>
      <c r="BL136" s="19" t="s">
        <v>213</v>
      </c>
      <c r="BM136" s="206" t="s">
        <v>639</v>
      </c>
    </row>
    <row r="137" spans="1:47" s="2" customFormat="1" ht="19.5">
      <c r="A137" s="36"/>
      <c r="B137" s="37"/>
      <c r="C137" s="38"/>
      <c r="D137" s="210" t="s">
        <v>573</v>
      </c>
      <c r="E137" s="38"/>
      <c r="F137" s="251" t="s">
        <v>2593</v>
      </c>
      <c r="G137" s="38"/>
      <c r="H137" s="38"/>
      <c r="I137" s="118"/>
      <c r="J137" s="38"/>
      <c r="K137" s="38"/>
      <c r="L137" s="41"/>
      <c r="M137" s="252"/>
      <c r="N137" s="253"/>
      <c r="O137" s="66"/>
      <c r="P137" s="66"/>
      <c r="Q137" s="66"/>
      <c r="R137" s="66"/>
      <c r="S137" s="66"/>
      <c r="T137" s="67"/>
      <c r="U137" s="36"/>
      <c r="V137" s="36"/>
      <c r="W137" s="36"/>
      <c r="X137" s="36"/>
      <c r="Y137" s="36"/>
      <c r="Z137" s="36"/>
      <c r="AA137" s="36"/>
      <c r="AB137" s="36"/>
      <c r="AC137" s="36"/>
      <c r="AD137" s="36"/>
      <c r="AE137" s="36"/>
      <c r="AT137" s="19" t="s">
        <v>573</v>
      </c>
      <c r="AU137" s="19" t="s">
        <v>72</v>
      </c>
    </row>
    <row r="138" spans="1:65" s="2" customFormat="1" ht="12">
      <c r="A138" s="36"/>
      <c r="B138" s="37"/>
      <c r="C138" s="195" t="s">
        <v>435</v>
      </c>
      <c r="D138" s="195" t="s">
        <v>209</v>
      </c>
      <c r="E138" s="196" t="s">
        <v>2445</v>
      </c>
      <c r="F138" s="197" t="s">
        <v>2594</v>
      </c>
      <c r="G138" s="198" t="s">
        <v>683</v>
      </c>
      <c r="H138" s="199">
        <v>1</v>
      </c>
      <c r="I138" s="200"/>
      <c r="J138" s="201">
        <f>ROUND(I138*H138,2)</f>
        <v>0</v>
      </c>
      <c r="K138" s="197" t="s">
        <v>19</v>
      </c>
      <c r="L138" s="41"/>
      <c r="M138" s="202" t="s">
        <v>19</v>
      </c>
      <c r="N138" s="203" t="s">
        <v>43</v>
      </c>
      <c r="O138" s="66"/>
      <c r="P138" s="204">
        <f>O138*H138</f>
        <v>0</v>
      </c>
      <c r="Q138" s="204">
        <v>0</v>
      </c>
      <c r="R138" s="204">
        <f>Q138*H138</f>
        <v>0</v>
      </c>
      <c r="S138" s="204">
        <v>0</v>
      </c>
      <c r="T138" s="205">
        <f>S138*H138</f>
        <v>0</v>
      </c>
      <c r="U138" s="36"/>
      <c r="V138" s="36"/>
      <c r="W138" s="36"/>
      <c r="X138" s="36"/>
      <c r="Y138" s="36"/>
      <c r="Z138" s="36"/>
      <c r="AA138" s="36"/>
      <c r="AB138" s="36"/>
      <c r="AC138" s="36"/>
      <c r="AD138" s="36"/>
      <c r="AE138" s="36"/>
      <c r="AR138" s="206" t="s">
        <v>213</v>
      </c>
      <c r="AT138" s="206" t="s">
        <v>209</v>
      </c>
      <c r="AU138" s="206" t="s">
        <v>72</v>
      </c>
      <c r="AY138" s="19" t="s">
        <v>207</v>
      </c>
      <c r="BE138" s="207">
        <f>IF(N138="základní",J138,0)</f>
        <v>0</v>
      </c>
      <c r="BF138" s="207">
        <f>IF(N138="snížená",J138,0)</f>
        <v>0</v>
      </c>
      <c r="BG138" s="207">
        <f>IF(N138="zákl. přenesená",J138,0)</f>
        <v>0</v>
      </c>
      <c r="BH138" s="207">
        <f>IF(N138="sníž. přenesená",J138,0)</f>
        <v>0</v>
      </c>
      <c r="BI138" s="207">
        <f>IF(N138="nulová",J138,0)</f>
        <v>0</v>
      </c>
      <c r="BJ138" s="19" t="s">
        <v>79</v>
      </c>
      <c r="BK138" s="207">
        <f>ROUND(I138*H138,2)</f>
        <v>0</v>
      </c>
      <c r="BL138" s="19" t="s">
        <v>213</v>
      </c>
      <c r="BM138" s="206" t="s">
        <v>650</v>
      </c>
    </row>
    <row r="139" spans="1:47" s="2" customFormat="1" ht="29.25">
      <c r="A139" s="36"/>
      <c r="B139" s="37"/>
      <c r="C139" s="38"/>
      <c r="D139" s="210" t="s">
        <v>573</v>
      </c>
      <c r="E139" s="38"/>
      <c r="F139" s="251" t="s">
        <v>2595</v>
      </c>
      <c r="G139" s="38"/>
      <c r="H139" s="38"/>
      <c r="I139" s="118"/>
      <c r="J139" s="38"/>
      <c r="K139" s="38"/>
      <c r="L139" s="41"/>
      <c r="M139" s="252"/>
      <c r="N139" s="253"/>
      <c r="O139" s="66"/>
      <c r="P139" s="66"/>
      <c r="Q139" s="66"/>
      <c r="R139" s="66"/>
      <c r="S139" s="66"/>
      <c r="T139" s="67"/>
      <c r="U139" s="36"/>
      <c r="V139" s="36"/>
      <c r="W139" s="36"/>
      <c r="X139" s="36"/>
      <c r="Y139" s="36"/>
      <c r="Z139" s="36"/>
      <c r="AA139" s="36"/>
      <c r="AB139" s="36"/>
      <c r="AC139" s="36"/>
      <c r="AD139" s="36"/>
      <c r="AE139" s="36"/>
      <c r="AT139" s="19" t="s">
        <v>573</v>
      </c>
      <c r="AU139" s="19" t="s">
        <v>72</v>
      </c>
    </row>
    <row r="140" spans="1:65" s="2" customFormat="1" ht="12">
      <c r="A140" s="36"/>
      <c r="B140" s="37"/>
      <c r="C140" s="195" t="s">
        <v>444</v>
      </c>
      <c r="D140" s="195" t="s">
        <v>209</v>
      </c>
      <c r="E140" s="196" t="s">
        <v>2448</v>
      </c>
      <c r="F140" s="197" t="s">
        <v>2596</v>
      </c>
      <c r="G140" s="198" t="s">
        <v>683</v>
      </c>
      <c r="H140" s="199">
        <v>1</v>
      </c>
      <c r="I140" s="200"/>
      <c r="J140" s="201">
        <f>ROUND(I140*H140,2)</f>
        <v>0</v>
      </c>
      <c r="K140" s="197" t="s">
        <v>19</v>
      </c>
      <c r="L140" s="41"/>
      <c r="M140" s="202" t="s">
        <v>19</v>
      </c>
      <c r="N140" s="203" t="s">
        <v>43</v>
      </c>
      <c r="O140" s="66"/>
      <c r="P140" s="204">
        <f>O140*H140</f>
        <v>0</v>
      </c>
      <c r="Q140" s="204">
        <v>0</v>
      </c>
      <c r="R140" s="204">
        <f>Q140*H140</f>
        <v>0</v>
      </c>
      <c r="S140" s="204">
        <v>0</v>
      </c>
      <c r="T140" s="205">
        <f>S140*H140</f>
        <v>0</v>
      </c>
      <c r="U140" s="36"/>
      <c r="V140" s="36"/>
      <c r="W140" s="36"/>
      <c r="X140" s="36"/>
      <c r="Y140" s="36"/>
      <c r="Z140" s="36"/>
      <c r="AA140" s="36"/>
      <c r="AB140" s="36"/>
      <c r="AC140" s="36"/>
      <c r="AD140" s="36"/>
      <c r="AE140" s="36"/>
      <c r="AR140" s="206" t="s">
        <v>213</v>
      </c>
      <c r="AT140" s="206" t="s">
        <v>209</v>
      </c>
      <c r="AU140" s="206" t="s">
        <v>72</v>
      </c>
      <c r="AY140" s="19" t="s">
        <v>207</v>
      </c>
      <c r="BE140" s="207">
        <f>IF(N140="základní",J140,0)</f>
        <v>0</v>
      </c>
      <c r="BF140" s="207">
        <f>IF(N140="snížená",J140,0)</f>
        <v>0</v>
      </c>
      <c r="BG140" s="207">
        <f>IF(N140="zákl. přenesená",J140,0)</f>
        <v>0</v>
      </c>
      <c r="BH140" s="207">
        <f>IF(N140="sníž. přenesená",J140,0)</f>
        <v>0</v>
      </c>
      <c r="BI140" s="207">
        <f>IF(N140="nulová",J140,0)</f>
        <v>0</v>
      </c>
      <c r="BJ140" s="19" t="s">
        <v>79</v>
      </c>
      <c r="BK140" s="207">
        <f>ROUND(I140*H140,2)</f>
        <v>0</v>
      </c>
      <c r="BL140" s="19" t="s">
        <v>213</v>
      </c>
      <c r="BM140" s="206" t="s">
        <v>659</v>
      </c>
    </row>
    <row r="141" spans="1:47" s="2" customFormat="1" ht="29.25">
      <c r="A141" s="36"/>
      <c r="B141" s="37"/>
      <c r="C141" s="38"/>
      <c r="D141" s="210" t="s">
        <v>573</v>
      </c>
      <c r="E141" s="38"/>
      <c r="F141" s="251" t="s">
        <v>2597</v>
      </c>
      <c r="G141" s="38"/>
      <c r="H141" s="38"/>
      <c r="I141" s="118"/>
      <c r="J141" s="38"/>
      <c r="K141" s="38"/>
      <c r="L141" s="41"/>
      <c r="M141" s="252"/>
      <c r="N141" s="253"/>
      <c r="O141" s="66"/>
      <c r="P141" s="66"/>
      <c r="Q141" s="66"/>
      <c r="R141" s="66"/>
      <c r="S141" s="66"/>
      <c r="T141" s="67"/>
      <c r="U141" s="36"/>
      <c r="V141" s="36"/>
      <c r="W141" s="36"/>
      <c r="X141" s="36"/>
      <c r="Y141" s="36"/>
      <c r="Z141" s="36"/>
      <c r="AA141" s="36"/>
      <c r="AB141" s="36"/>
      <c r="AC141" s="36"/>
      <c r="AD141" s="36"/>
      <c r="AE141" s="36"/>
      <c r="AT141" s="19" t="s">
        <v>573</v>
      </c>
      <c r="AU141" s="19" t="s">
        <v>72</v>
      </c>
    </row>
    <row r="142" spans="1:65" s="2" customFormat="1" ht="12">
      <c r="A142" s="36"/>
      <c r="B142" s="37"/>
      <c r="C142" s="195" t="s">
        <v>448</v>
      </c>
      <c r="D142" s="195" t="s">
        <v>209</v>
      </c>
      <c r="E142" s="196" t="s">
        <v>2598</v>
      </c>
      <c r="F142" s="197" t="s">
        <v>2599</v>
      </c>
      <c r="G142" s="198" t="s">
        <v>683</v>
      </c>
      <c r="H142" s="199">
        <v>1</v>
      </c>
      <c r="I142" s="200"/>
      <c r="J142" s="201">
        <f>ROUND(I142*H142,2)</f>
        <v>0</v>
      </c>
      <c r="K142" s="197" t="s">
        <v>19</v>
      </c>
      <c r="L142" s="41"/>
      <c r="M142" s="202" t="s">
        <v>19</v>
      </c>
      <c r="N142" s="203" t="s">
        <v>43</v>
      </c>
      <c r="O142" s="66"/>
      <c r="P142" s="204">
        <f>O142*H142</f>
        <v>0</v>
      </c>
      <c r="Q142" s="204">
        <v>0</v>
      </c>
      <c r="R142" s="204">
        <f>Q142*H142</f>
        <v>0</v>
      </c>
      <c r="S142" s="204">
        <v>0</v>
      </c>
      <c r="T142" s="205">
        <f>S142*H142</f>
        <v>0</v>
      </c>
      <c r="U142" s="36"/>
      <c r="V142" s="36"/>
      <c r="W142" s="36"/>
      <c r="X142" s="36"/>
      <c r="Y142" s="36"/>
      <c r="Z142" s="36"/>
      <c r="AA142" s="36"/>
      <c r="AB142" s="36"/>
      <c r="AC142" s="36"/>
      <c r="AD142" s="36"/>
      <c r="AE142" s="36"/>
      <c r="AR142" s="206" t="s">
        <v>213</v>
      </c>
      <c r="AT142" s="206" t="s">
        <v>209</v>
      </c>
      <c r="AU142" s="206" t="s">
        <v>72</v>
      </c>
      <c r="AY142" s="19" t="s">
        <v>207</v>
      </c>
      <c r="BE142" s="207">
        <f>IF(N142="základní",J142,0)</f>
        <v>0</v>
      </c>
      <c r="BF142" s="207">
        <f>IF(N142="snížená",J142,0)</f>
        <v>0</v>
      </c>
      <c r="BG142" s="207">
        <f>IF(N142="zákl. přenesená",J142,0)</f>
        <v>0</v>
      </c>
      <c r="BH142" s="207">
        <f>IF(N142="sníž. přenesená",J142,0)</f>
        <v>0</v>
      </c>
      <c r="BI142" s="207">
        <f>IF(N142="nulová",J142,0)</f>
        <v>0</v>
      </c>
      <c r="BJ142" s="19" t="s">
        <v>79</v>
      </c>
      <c r="BK142" s="207">
        <f>ROUND(I142*H142,2)</f>
        <v>0</v>
      </c>
      <c r="BL142" s="19" t="s">
        <v>213</v>
      </c>
      <c r="BM142" s="206" t="s">
        <v>668</v>
      </c>
    </row>
    <row r="143" spans="1:47" s="2" customFormat="1" ht="48.75">
      <c r="A143" s="36"/>
      <c r="B143" s="37"/>
      <c r="C143" s="38"/>
      <c r="D143" s="210" t="s">
        <v>573</v>
      </c>
      <c r="E143" s="38"/>
      <c r="F143" s="251" t="s">
        <v>2600</v>
      </c>
      <c r="G143" s="38"/>
      <c r="H143" s="38"/>
      <c r="I143" s="118"/>
      <c r="J143" s="38"/>
      <c r="K143" s="38"/>
      <c r="L143" s="41"/>
      <c r="M143" s="274"/>
      <c r="N143" s="275"/>
      <c r="O143" s="260"/>
      <c r="P143" s="260"/>
      <c r="Q143" s="260"/>
      <c r="R143" s="260"/>
      <c r="S143" s="260"/>
      <c r="T143" s="276"/>
      <c r="U143" s="36"/>
      <c r="V143" s="36"/>
      <c r="W143" s="36"/>
      <c r="X143" s="36"/>
      <c r="Y143" s="36"/>
      <c r="Z143" s="36"/>
      <c r="AA143" s="36"/>
      <c r="AB143" s="36"/>
      <c r="AC143" s="36"/>
      <c r="AD143" s="36"/>
      <c r="AE143" s="36"/>
      <c r="AT143" s="19" t="s">
        <v>573</v>
      </c>
      <c r="AU143" s="19" t="s">
        <v>72</v>
      </c>
    </row>
    <row r="144" spans="1:31" s="2" customFormat="1" ht="12">
      <c r="A144" s="36"/>
      <c r="B144" s="49"/>
      <c r="C144" s="50"/>
      <c r="D144" s="50"/>
      <c r="E144" s="50"/>
      <c r="F144" s="50"/>
      <c r="G144" s="50"/>
      <c r="H144" s="50"/>
      <c r="I144" s="145"/>
      <c r="J144" s="50"/>
      <c r="K144" s="50"/>
      <c r="L144" s="41"/>
      <c r="M144" s="36"/>
      <c r="O144" s="36"/>
      <c r="P144" s="36"/>
      <c r="Q144" s="36"/>
      <c r="R144" s="36"/>
      <c r="S144" s="36"/>
      <c r="T144" s="36"/>
      <c r="U144" s="36"/>
      <c r="V144" s="36"/>
      <c r="W144" s="36"/>
      <c r="X144" s="36"/>
      <c r="Y144" s="36"/>
      <c r="Z144" s="36"/>
      <c r="AA144" s="36"/>
      <c r="AB144" s="36"/>
      <c r="AC144" s="36"/>
      <c r="AD144" s="36"/>
      <c r="AE144" s="36"/>
    </row>
  </sheetData>
  <sheetProtection algorithmName="SHA-512" hashValue="RNU/wa6sMeUEL8dpbnxPswuPdPwdqKxkuU/A4dDjFFHvzM4qgov+76VSi3Ze8fyjDOAllcZyHoZkH0mZGrhlrw==" saltValue="zCFieG5TroJlZhpKnpRrEwnYZzXCG3jDubCsOyze+xjkMFluXkLDdcpFnZPL9djGOUKmvPj/uVEE+kEjVSRAFA==" spinCount="100000" sheet="1" objects="1" scenarios="1" formatColumns="0" formatRows="0" autoFilter="0"/>
  <autoFilter ref="C84:K143"/>
  <mergeCells count="12">
    <mergeCell ref="E77:H77"/>
    <mergeCell ref="L2:V2"/>
    <mergeCell ref="E50:H50"/>
    <mergeCell ref="E52:H52"/>
    <mergeCell ref="E54:H54"/>
    <mergeCell ref="E73:H73"/>
    <mergeCell ref="E75:H75"/>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2:BM120"/>
  <sheetViews>
    <sheetView showGridLines="0" workbookViewId="0" topLeftCell="A130">
      <selection activeCell="J11" sqref="J11"/>
    </sheetView>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1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12">
      <c r="I2" s="110"/>
      <c r="L2" s="384"/>
      <c r="M2" s="384"/>
      <c r="N2" s="384"/>
      <c r="O2" s="384"/>
      <c r="P2" s="384"/>
      <c r="Q2" s="384"/>
      <c r="R2" s="384"/>
      <c r="S2" s="384"/>
      <c r="T2" s="384"/>
      <c r="U2" s="384"/>
      <c r="V2" s="384"/>
      <c r="AT2" s="19" t="s">
        <v>123</v>
      </c>
    </row>
    <row r="3" spans="2:46" s="1" customFormat="1" ht="12">
      <c r="B3" s="112"/>
      <c r="C3" s="113"/>
      <c r="D3" s="113"/>
      <c r="E3" s="113"/>
      <c r="F3" s="113"/>
      <c r="G3" s="113"/>
      <c r="H3" s="113"/>
      <c r="I3" s="114"/>
      <c r="J3" s="113"/>
      <c r="K3" s="113"/>
      <c r="L3" s="22"/>
      <c r="AT3" s="19" t="s">
        <v>81</v>
      </c>
    </row>
    <row r="4" spans="2:46" s="1" customFormat="1" ht="18">
      <c r="B4" s="22"/>
      <c r="D4" s="115" t="s">
        <v>146</v>
      </c>
      <c r="I4" s="110"/>
      <c r="L4" s="22"/>
      <c r="M4" s="116" t="s">
        <v>10</v>
      </c>
      <c r="AT4" s="19" t="s">
        <v>4</v>
      </c>
    </row>
    <row r="5" spans="2:12" s="1" customFormat="1" ht="12">
      <c r="B5" s="22"/>
      <c r="I5" s="110"/>
      <c r="L5" s="22"/>
    </row>
    <row r="6" spans="2:12" s="1" customFormat="1" ht="12.75">
      <c r="B6" s="22"/>
      <c r="D6" s="117" t="s">
        <v>16</v>
      </c>
      <c r="I6" s="110"/>
      <c r="L6" s="22"/>
    </row>
    <row r="7" spans="2:12" s="1" customFormat="1" ht="12.75">
      <c r="B7" s="22"/>
      <c r="E7" s="417" t="str">
        <f>'Rekapitulace stavby'!K6</f>
        <v>HULICE - ČERPACÍ STANICE PEVAK</v>
      </c>
      <c r="F7" s="418"/>
      <c r="G7" s="418"/>
      <c r="H7" s="418"/>
      <c r="I7" s="110"/>
      <c r="L7" s="22"/>
    </row>
    <row r="8" spans="2:12" s="1" customFormat="1" ht="12.75">
      <c r="B8" s="22"/>
      <c r="D8" s="117" t="s">
        <v>159</v>
      </c>
      <c r="I8" s="110"/>
      <c r="L8" s="22"/>
    </row>
    <row r="9" spans="1:31" s="2" customFormat="1" ht="12">
      <c r="A9" s="36"/>
      <c r="B9" s="41"/>
      <c r="C9" s="36"/>
      <c r="D9" s="36"/>
      <c r="E9" s="417" t="s">
        <v>2539</v>
      </c>
      <c r="F9" s="419"/>
      <c r="G9" s="419"/>
      <c r="H9" s="419"/>
      <c r="I9" s="118"/>
      <c r="J9" s="36"/>
      <c r="K9" s="36"/>
      <c r="L9" s="119"/>
      <c r="S9" s="36"/>
      <c r="T9" s="36"/>
      <c r="U9" s="36"/>
      <c r="V9" s="36"/>
      <c r="W9" s="36"/>
      <c r="X9" s="36"/>
      <c r="Y9" s="36"/>
      <c r="Z9" s="36"/>
      <c r="AA9" s="36"/>
      <c r="AB9" s="36"/>
      <c r="AC9" s="36"/>
      <c r="AD9" s="36"/>
      <c r="AE9" s="36"/>
    </row>
    <row r="10" spans="1:31" s="2" customFormat="1" ht="12.75">
      <c r="A10" s="36"/>
      <c r="B10" s="41"/>
      <c r="C10" s="36"/>
      <c r="D10" s="117" t="s">
        <v>161</v>
      </c>
      <c r="E10" s="36"/>
      <c r="F10" s="36"/>
      <c r="G10" s="36"/>
      <c r="H10" s="36"/>
      <c r="I10" s="118"/>
      <c r="J10" s="36"/>
      <c r="K10" s="36"/>
      <c r="L10" s="119"/>
      <c r="S10" s="36"/>
      <c r="T10" s="36"/>
      <c r="U10" s="36"/>
      <c r="V10" s="36"/>
      <c r="W10" s="36"/>
      <c r="X10" s="36"/>
      <c r="Y10" s="36"/>
      <c r="Z10" s="36"/>
      <c r="AA10" s="36"/>
      <c r="AB10" s="36"/>
      <c r="AC10" s="36"/>
      <c r="AD10" s="36"/>
      <c r="AE10" s="36"/>
    </row>
    <row r="11" spans="1:31" s="2" customFormat="1" ht="12">
      <c r="A11" s="36"/>
      <c r="B11" s="41"/>
      <c r="C11" s="36"/>
      <c r="D11" s="36"/>
      <c r="E11" s="420" t="s">
        <v>2601</v>
      </c>
      <c r="F11" s="419"/>
      <c r="G11" s="419"/>
      <c r="H11" s="419"/>
      <c r="I11" s="118"/>
      <c r="J11" s="36"/>
      <c r="K11" s="36"/>
      <c r="L11" s="119"/>
      <c r="S11" s="36"/>
      <c r="T11" s="36"/>
      <c r="U11" s="36"/>
      <c r="V11" s="36"/>
      <c r="W11" s="36"/>
      <c r="X11" s="36"/>
      <c r="Y11" s="36"/>
      <c r="Z11" s="36"/>
      <c r="AA11" s="36"/>
      <c r="AB11" s="36"/>
      <c r="AC11" s="36"/>
      <c r="AD11" s="36"/>
      <c r="AE11" s="36"/>
    </row>
    <row r="12" spans="1:31" s="2" customFormat="1" ht="12">
      <c r="A12" s="36"/>
      <c r="B12" s="41"/>
      <c r="C12" s="36"/>
      <c r="D12" s="36"/>
      <c r="E12" s="36"/>
      <c r="F12" s="36"/>
      <c r="G12" s="36"/>
      <c r="H12" s="36"/>
      <c r="I12" s="118"/>
      <c r="J12" s="36"/>
      <c r="K12" s="36"/>
      <c r="L12" s="119"/>
      <c r="S12" s="36"/>
      <c r="T12" s="36"/>
      <c r="U12" s="36"/>
      <c r="V12" s="36"/>
      <c r="W12" s="36"/>
      <c r="X12" s="36"/>
      <c r="Y12" s="36"/>
      <c r="Z12" s="36"/>
      <c r="AA12" s="36"/>
      <c r="AB12" s="36"/>
      <c r="AC12" s="36"/>
      <c r="AD12" s="36"/>
      <c r="AE12" s="36"/>
    </row>
    <row r="13" spans="1:31" s="2" customFormat="1" ht="12.75">
      <c r="A13" s="36"/>
      <c r="B13" s="41"/>
      <c r="C13" s="36"/>
      <c r="D13" s="117" t="s">
        <v>18</v>
      </c>
      <c r="E13" s="36"/>
      <c r="F13" s="105" t="s">
        <v>19</v>
      </c>
      <c r="G13" s="36"/>
      <c r="H13" s="36"/>
      <c r="I13" s="120" t="s">
        <v>20</v>
      </c>
      <c r="J13" s="105" t="s">
        <v>19</v>
      </c>
      <c r="K13" s="36"/>
      <c r="L13" s="119"/>
      <c r="S13" s="36"/>
      <c r="T13" s="36"/>
      <c r="U13" s="36"/>
      <c r="V13" s="36"/>
      <c r="W13" s="36"/>
      <c r="X13" s="36"/>
      <c r="Y13" s="36"/>
      <c r="Z13" s="36"/>
      <c r="AA13" s="36"/>
      <c r="AB13" s="36"/>
      <c r="AC13" s="36"/>
      <c r="AD13" s="36"/>
      <c r="AE13" s="36"/>
    </row>
    <row r="14" spans="1:31" s="2" customFormat="1" ht="12.75">
      <c r="A14" s="36"/>
      <c r="B14" s="41"/>
      <c r="C14" s="36"/>
      <c r="D14" s="117" t="s">
        <v>21</v>
      </c>
      <c r="E14" s="36"/>
      <c r="F14" s="105" t="s">
        <v>2541</v>
      </c>
      <c r="G14" s="36"/>
      <c r="H14" s="36"/>
      <c r="I14" s="120" t="s">
        <v>23</v>
      </c>
      <c r="J14" s="121" t="str">
        <f>'Rekapitulace stavby'!AN8</f>
        <v>12. 5. 2020</v>
      </c>
      <c r="K14" s="36"/>
      <c r="L14" s="119"/>
      <c r="S14" s="36"/>
      <c r="T14" s="36"/>
      <c r="U14" s="36"/>
      <c r="V14" s="36"/>
      <c r="W14" s="36"/>
      <c r="X14" s="36"/>
      <c r="Y14" s="36"/>
      <c r="Z14" s="36"/>
      <c r="AA14" s="36"/>
      <c r="AB14" s="36"/>
      <c r="AC14" s="36"/>
      <c r="AD14" s="36"/>
      <c r="AE14" s="36"/>
    </row>
    <row r="15" spans="1:31" s="2" customFormat="1" ht="12">
      <c r="A15" s="36"/>
      <c r="B15" s="41"/>
      <c r="C15" s="36"/>
      <c r="D15" s="36"/>
      <c r="E15" s="36"/>
      <c r="F15" s="36"/>
      <c r="G15" s="36"/>
      <c r="H15" s="36"/>
      <c r="I15" s="118"/>
      <c r="J15" s="36"/>
      <c r="K15" s="36"/>
      <c r="L15" s="119"/>
      <c r="S15" s="36"/>
      <c r="T15" s="36"/>
      <c r="U15" s="36"/>
      <c r="V15" s="36"/>
      <c r="W15" s="36"/>
      <c r="X15" s="36"/>
      <c r="Y15" s="36"/>
      <c r="Z15" s="36"/>
      <c r="AA15" s="36"/>
      <c r="AB15" s="36"/>
      <c r="AC15" s="36"/>
      <c r="AD15" s="36"/>
      <c r="AE15" s="36"/>
    </row>
    <row r="16" spans="1:31" s="2" customFormat="1" ht="12.75">
      <c r="A16" s="36"/>
      <c r="B16" s="41"/>
      <c r="C16" s="36"/>
      <c r="D16" s="117" t="s">
        <v>25</v>
      </c>
      <c r="E16" s="36"/>
      <c r="F16" s="36"/>
      <c r="G16" s="36"/>
      <c r="H16" s="36"/>
      <c r="I16" s="120" t="s">
        <v>26</v>
      </c>
      <c r="J16" s="105" t="str">
        <f>IF('Rekapitulace stavby'!AN10="","",'Rekapitulace stavby'!AN10)</f>
        <v/>
      </c>
      <c r="K16" s="36"/>
      <c r="L16" s="119"/>
      <c r="S16" s="36"/>
      <c r="T16" s="36"/>
      <c r="U16" s="36"/>
      <c r="V16" s="36"/>
      <c r="W16" s="36"/>
      <c r="X16" s="36"/>
      <c r="Y16" s="36"/>
      <c r="Z16" s="36"/>
      <c r="AA16" s="36"/>
      <c r="AB16" s="36"/>
      <c r="AC16" s="36"/>
      <c r="AD16" s="36"/>
      <c r="AE16" s="36"/>
    </row>
    <row r="17" spans="1:31" s="2" customFormat="1" ht="12.75">
      <c r="A17" s="36"/>
      <c r="B17" s="41"/>
      <c r="C17" s="36"/>
      <c r="D17" s="36"/>
      <c r="E17" s="105" t="str">
        <f>IF('Rekapitulace stavby'!E11="","",'Rekapitulace stavby'!E11)</f>
        <v>PEVAK Pelhřimov</v>
      </c>
      <c r="F17" s="36"/>
      <c r="G17" s="36"/>
      <c r="H17" s="36"/>
      <c r="I17" s="120" t="s">
        <v>28</v>
      </c>
      <c r="J17" s="105" t="str">
        <f>IF('Rekapitulace stavby'!AN11="","",'Rekapitulace stavby'!AN11)</f>
        <v/>
      </c>
      <c r="K17" s="36"/>
      <c r="L17" s="119"/>
      <c r="S17" s="36"/>
      <c r="T17" s="36"/>
      <c r="U17" s="36"/>
      <c r="V17" s="36"/>
      <c r="W17" s="36"/>
      <c r="X17" s="36"/>
      <c r="Y17" s="36"/>
      <c r="Z17" s="36"/>
      <c r="AA17" s="36"/>
      <c r="AB17" s="36"/>
      <c r="AC17" s="36"/>
      <c r="AD17" s="36"/>
      <c r="AE17" s="36"/>
    </row>
    <row r="18" spans="1:31" s="2" customFormat="1" ht="12">
      <c r="A18" s="36"/>
      <c r="B18" s="41"/>
      <c r="C18" s="36"/>
      <c r="D18" s="36"/>
      <c r="E18" s="36"/>
      <c r="F18" s="36"/>
      <c r="G18" s="36"/>
      <c r="H18" s="36"/>
      <c r="I18" s="118"/>
      <c r="J18" s="36"/>
      <c r="K18" s="36"/>
      <c r="L18" s="119"/>
      <c r="S18" s="36"/>
      <c r="T18" s="36"/>
      <c r="U18" s="36"/>
      <c r="V18" s="36"/>
      <c r="W18" s="36"/>
      <c r="X18" s="36"/>
      <c r="Y18" s="36"/>
      <c r="Z18" s="36"/>
      <c r="AA18" s="36"/>
      <c r="AB18" s="36"/>
      <c r="AC18" s="36"/>
      <c r="AD18" s="36"/>
      <c r="AE18" s="36"/>
    </row>
    <row r="19" spans="1:31" s="2" customFormat="1" ht="12.75">
      <c r="A19" s="36"/>
      <c r="B19" s="41"/>
      <c r="C19" s="36"/>
      <c r="D19" s="117" t="s">
        <v>29</v>
      </c>
      <c r="E19" s="36"/>
      <c r="F19" s="36"/>
      <c r="G19" s="36"/>
      <c r="H19" s="36"/>
      <c r="I19" s="120" t="s">
        <v>26</v>
      </c>
      <c r="J19" s="32" t="str">
        <f>'Rekapitulace stavby'!AN13</f>
        <v>Vyplň údaj</v>
      </c>
      <c r="K19" s="36"/>
      <c r="L19" s="119"/>
      <c r="S19" s="36"/>
      <c r="T19" s="36"/>
      <c r="U19" s="36"/>
      <c r="V19" s="36"/>
      <c r="W19" s="36"/>
      <c r="X19" s="36"/>
      <c r="Y19" s="36"/>
      <c r="Z19" s="36"/>
      <c r="AA19" s="36"/>
      <c r="AB19" s="36"/>
      <c r="AC19" s="36"/>
      <c r="AD19" s="36"/>
      <c r="AE19" s="36"/>
    </row>
    <row r="20" spans="1:31" s="2" customFormat="1" ht="12.75">
      <c r="A20" s="36"/>
      <c r="B20" s="41"/>
      <c r="C20" s="36"/>
      <c r="D20" s="36"/>
      <c r="E20" s="421" t="str">
        <f>'Rekapitulace stavby'!E14</f>
        <v>Vyplň údaj</v>
      </c>
      <c r="F20" s="422"/>
      <c r="G20" s="422"/>
      <c r="H20" s="422"/>
      <c r="I20" s="120" t="s">
        <v>28</v>
      </c>
      <c r="J20" s="32" t="str">
        <f>'Rekapitulace stavby'!AN14</f>
        <v>Vyplň údaj</v>
      </c>
      <c r="K20" s="36"/>
      <c r="L20" s="119"/>
      <c r="S20" s="36"/>
      <c r="T20" s="36"/>
      <c r="U20" s="36"/>
      <c r="V20" s="36"/>
      <c r="W20" s="36"/>
      <c r="X20" s="36"/>
      <c r="Y20" s="36"/>
      <c r="Z20" s="36"/>
      <c r="AA20" s="36"/>
      <c r="AB20" s="36"/>
      <c r="AC20" s="36"/>
      <c r="AD20" s="36"/>
      <c r="AE20" s="36"/>
    </row>
    <row r="21" spans="1:31" s="2" customFormat="1" ht="12">
      <c r="A21" s="36"/>
      <c r="B21" s="41"/>
      <c r="C21" s="36"/>
      <c r="D21" s="36"/>
      <c r="E21" s="36"/>
      <c r="F21" s="36"/>
      <c r="G21" s="36"/>
      <c r="H21" s="36"/>
      <c r="I21" s="118"/>
      <c r="J21" s="36"/>
      <c r="K21" s="36"/>
      <c r="L21" s="119"/>
      <c r="S21" s="36"/>
      <c r="T21" s="36"/>
      <c r="U21" s="36"/>
      <c r="V21" s="36"/>
      <c r="W21" s="36"/>
      <c r="X21" s="36"/>
      <c r="Y21" s="36"/>
      <c r="Z21" s="36"/>
      <c r="AA21" s="36"/>
      <c r="AB21" s="36"/>
      <c r="AC21" s="36"/>
      <c r="AD21" s="36"/>
      <c r="AE21" s="36"/>
    </row>
    <row r="22" spans="1:31" s="2" customFormat="1" ht="12.75">
      <c r="A22" s="36"/>
      <c r="B22" s="41"/>
      <c r="C22" s="36"/>
      <c r="D22" s="117" t="s">
        <v>31</v>
      </c>
      <c r="E22" s="36"/>
      <c r="F22" s="36"/>
      <c r="G22" s="36"/>
      <c r="H22" s="36"/>
      <c r="I22" s="120" t="s">
        <v>26</v>
      </c>
      <c r="J22" s="105" t="str">
        <f>IF('Rekapitulace stavby'!AN16="","",'Rekapitulace stavby'!AN16)</f>
        <v/>
      </c>
      <c r="K22" s="36"/>
      <c r="L22" s="119"/>
      <c r="S22" s="36"/>
      <c r="T22" s="36"/>
      <c r="U22" s="36"/>
      <c r="V22" s="36"/>
      <c r="W22" s="36"/>
      <c r="X22" s="36"/>
      <c r="Y22" s="36"/>
      <c r="Z22" s="36"/>
      <c r="AA22" s="36"/>
      <c r="AB22" s="36"/>
      <c r="AC22" s="36"/>
      <c r="AD22" s="36"/>
      <c r="AE22" s="36"/>
    </row>
    <row r="23" spans="1:31" s="2" customFormat="1" ht="12.75">
      <c r="A23" s="36"/>
      <c r="B23" s="41"/>
      <c r="C23" s="36"/>
      <c r="D23" s="36"/>
      <c r="E23" s="105" t="str">
        <f>IF('Rekapitulace stavby'!E17="","",'Rekapitulace stavby'!E17)</f>
        <v>Vodohospodářské inženýrské služby a.s.</v>
      </c>
      <c r="F23" s="36"/>
      <c r="G23" s="36"/>
      <c r="H23" s="36"/>
      <c r="I23" s="120" t="s">
        <v>28</v>
      </c>
      <c r="J23" s="105" t="str">
        <f>IF('Rekapitulace stavby'!AN17="","",'Rekapitulace stavby'!AN17)</f>
        <v/>
      </c>
      <c r="K23" s="36"/>
      <c r="L23" s="119"/>
      <c r="S23" s="36"/>
      <c r="T23" s="36"/>
      <c r="U23" s="36"/>
      <c r="V23" s="36"/>
      <c r="W23" s="36"/>
      <c r="X23" s="36"/>
      <c r="Y23" s="36"/>
      <c r="Z23" s="36"/>
      <c r="AA23" s="36"/>
      <c r="AB23" s="36"/>
      <c r="AC23" s="36"/>
      <c r="AD23" s="36"/>
      <c r="AE23" s="36"/>
    </row>
    <row r="24" spans="1:31" s="2" customFormat="1" ht="12">
      <c r="A24" s="36"/>
      <c r="B24" s="41"/>
      <c r="C24" s="36"/>
      <c r="D24" s="36"/>
      <c r="E24" s="36"/>
      <c r="F24" s="36"/>
      <c r="G24" s="36"/>
      <c r="H24" s="36"/>
      <c r="I24" s="118"/>
      <c r="J24" s="36"/>
      <c r="K24" s="36"/>
      <c r="L24" s="119"/>
      <c r="S24" s="36"/>
      <c r="T24" s="36"/>
      <c r="U24" s="36"/>
      <c r="V24" s="36"/>
      <c r="W24" s="36"/>
      <c r="X24" s="36"/>
      <c r="Y24" s="36"/>
      <c r="Z24" s="36"/>
      <c r="AA24" s="36"/>
      <c r="AB24" s="36"/>
      <c r="AC24" s="36"/>
      <c r="AD24" s="36"/>
      <c r="AE24" s="36"/>
    </row>
    <row r="25" spans="1:31" s="2" customFormat="1" ht="12.75">
      <c r="A25" s="36"/>
      <c r="B25" s="41"/>
      <c r="C25" s="36"/>
      <c r="D25" s="117" t="s">
        <v>34</v>
      </c>
      <c r="E25" s="36"/>
      <c r="F25" s="36"/>
      <c r="G25" s="36"/>
      <c r="H25" s="36"/>
      <c r="I25" s="120" t="s">
        <v>26</v>
      </c>
      <c r="J25" s="105" t="str">
        <f>IF('Rekapitulace stavby'!AN19="","",'Rekapitulace stavby'!AN19)</f>
        <v/>
      </c>
      <c r="K25" s="36"/>
      <c r="L25" s="119"/>
      <c r="S25" s="36"/>
      <c r="T25" s="36"/>
      <c r="U25" s="36"/>
      <c r="V25" s="36"/>
      <c r="W25" s="36"/>
      <c r="X25" s="36"/>
      <c r="Y25" s="36"/>
      <c r="Z25" s="36"/>
      <c r="AA25" s="36"/>
      <c r="AB25" s="36"/>
      <c r="AC25" s="36"/>
      <c r="AD25" s="36"/>
      <c r="AE25" s="36"/>
    </row>
    <row r="26" spans="1:31" s="2" customFormat="1" ht="12.75">
      <c r="A26" s="36"/>
      <c r="B26" s="41"/>
      <c r="C26" s="36"/>
      <c r="D26" s="36"/>
      <c r="E26" s="105" t="str">
        <f>IF('Rekapitulace stavby'!E20="","",'Rekapitulace stavby'!E20)</f>
        <v>Ing.Josef Němeček</v>
      </c>
      <c r="F26" s="36"/>
      <c r="G26" s="36"/>
      <c r="H26" s="36"/>
      <c r="I26" s="120" t="s">
        <v>28</v>
      </c>
      <c r="J26" s="105" t="str">
        <f>IF('Rekapitulace stavby'!AN20="","",'Rekapitulace stavby'!AN20)</f>
        <v/>
      </c>
      <c r="K26" s="36"/>
      <c r="L26" s="119"/>
      <c r="S26" s="36"/>
      <c r="T26" s="36"/>
      <c r="U26" s="36"/>
      <c r="V26" s="36"/>
      <c r="W26" s="36"/>
      <c r="X26" s="36"/>
      <c r="Y26" s="36"/>
      <c r="Z26" s="36"/>
      <c r="AA26" s="36"/>
      <c r="AB26" s="36"/>
      <c r="AC26" s="36"/>
      <c r="AD26" s="36"/>
      <c r="AE26" s="36"/>
    </row>
    <row r="27" spans="1:31" s="2" customFormat="1" ht="12">
      <c r="A27" s="36"/>
      <c r="B27" s="41"/>
      <c r="C27" s="36"/>
      <c r="D27" s="36"/>
      <c r="E27" s="36"/>
      <c r="F27" s="36"/>
      <c r="G27" s="36"/>
      <c r="H27" s="36"/>
      <c r="I27" s="118"/>
      <c r="J27" s="36"/>
      <c r="K27" s="36"/>
      <c r="L27" s="119"/>
      <c r="S27" s="36"/>
      <c r="T27" s="36"/>
      <c r="U27" s="36"/>
      <c r="V27" s="36"/>
      <c r="W27" s="36"/>
      <c r="X27" s="36"/>
      <c r="Y27" s="36"/>
      <c r="Z27" s="36"/>
      <c r="AA27" s="36"/>
      <c r="AB27" s="36"/>
      <c r="AC27" s="36"/>
      <c r="AD27" s="36"/>
      <c r="AE27" s="36"/>
    </row>
    <row r="28" spans="1:31" s="2" customFormat="1" ht="12.75">
      <c r="A28" s="36"/>
      <c r="B28" s="41"/>
      <c r="C28" s="36"/>
      <c r="D28" s="117" t="s">
        <v>36</v>
      </c>
      <c r="E28" s="36"/>
      <c r="F28" s="36"/>
      <c r="G28" s="36"/>
      <c r="H28" s="36"/>
      <c r="I28" s="118"/>
      <c r="J28" s="36"/>
      <c r="K28" s="36"/>
      <c r="L28" s="119"/>
      <c r="S28" s="36"/>
      <c r="T28" s="36"/>
      <c r="U28" s="36"/>
      <c r="V28" s="36"/>
      <c r="W28" s="36"/>
      <c r="X28" s="36"/>
      <c r="Y28" s="36"/>
      <c r="Z28" s="36"/>
      <c r="AA28" s="36"/>
      <c r="AB28" s="36"/>
      <c r="AC28" s="36"/>
      <c r="AD28" s="36"/>
      <c r="AE28" s="36"/>
    </row>
    <row r="29" spans="1:31" s="8" customFormat="1" ht="12.75">
      <c r="A29" s="122"/>
      <c r="B29" s="123"/>
      <c r="C29" s="122"/>
      <c r="D29" s="122"/>
      <c r="E29" s="423" t="s">
        <v>19</v>
      </c>
      <c r="F29" s="423"/>
      <c r="G29" s="423"/>
      <c r="H29" s="423"/>
      <c r="I29" s="124"/>
      <c r="J29" s="122"/>
      <c r="K29" s="122"/>
      <c r="L29" s="125"/>
      <c r="S29" s="122"/>
      <c r="T29" s="122"/>
      <c r="U29" s="122"/>
      <c r="V29" s="122"/>
      <c r="W29" s="122"/>
      <c r="X29" s="122"/>
      <c r="Y29" s="122"/>
      <c r="Z29" s="122"/>
      <c r="AA29" s="122"/>
      <c r="AB29" s="122"/>
      <c r="AC29" s="122"/>
      <c r="AD29" s="122"/>
      <c r="AE29" s="122"/>
    </row>
    <row r="30" spans="1:31" s="2" customFormat="1" ht="12">
      <c r="A30" s="36"/>
      <c r="B30" s="41"/>
      <c r="C30" s="36"/>
      <c r="D30" s="36"/>
      <c r="E30" s="36"/>
      <c r="F30" s="36"/>
      <c r="G30" s="36"/>
      <c r="H30" s="36"/>
      <c r="I30" s="118"/>
      <c r="J30" s="36"/>
      <c r="K30" s="36"/>
      <c r="L30" s="119"/>
      <c r="S30" s="36"/>
      <c r="T30" s="36"/>
      <c r="U30" s="36"/>
      <c r="V30" s="36"/>
      <c r="W30" s="36"/>
      <c r="X30" s="36"/>
      <c r="Y30" s="36"/>
      <c r="Z30" s="36"/>
      <c r="AA30" s="36"/>
      <c r="AB30" s="36"/>
      <c r="AC30" s="36"/>
      <c r="AD30" s="36"/>
      <c r="AE30" s="36"/>
    </row>
    <row r="31" spans="1:31" s="2" customFormat="1" ht="12">
      <c r="A31" s="36"/>
      <c r="B31" s="41"/>
      <c r="C31" s="36"/>
      <c r="D31" s="126"/>
      <c r="E31" s="126"/>
      <c r="F31" s="126"/>
      <c r="G31" s="126"/>
      <c r="H31" s="126"/>
      <c r="I31" s="127"/>
      <c r="J31" s="126"/>
      <c r="K31" s="126"/>
      <c r="L31" s="119"/>
      <c r="S31" s="36"/>
      <c r="T31" s="36"/>
      <c r="U31" s="36"/>
      <c r="V31" s="36"/>
      <c r="W31" s="36"/>
      <c r="X31" s="36"/>
      <c r="Y31" s="36"/>
      <c r="Z31" s="36"/>
      <c r="AA31" s="36"/>
      <c r="AB31" s="36"/>
      <c r="AC31" s="36"/>
      <c r="AD31" s="36"/>
      <c r="AE31" s="36"/>
    </row>
    <row r="32" spans="1:31" s="2" customFormat="1" ht="15.75">
      <c r="A32" s="36"/>
      <c r="B32" s="41"/>
      <c r="C32" s="36"/>
      <c r="D32" s="128" t="s">
        <v>38</v>
      </c>
      <c r="E32" s="36"/>
      <c r="F32" s="36"/>
      <c r="G32" s="36"/>
      <c r="H32" s="36"/>
      <c r="I32" s="118"/>
      <c r="J32" s="129">
        <f>ROUND(J85,2)</f>
        <v>0</v>
      </c>
      <c r="K32" s="36"/>
      <c r="L32" s="119"/>
      <c r="S32" s="36"/>
      <c r="T32" s="36"/>
      <c r="U32" s="36"/>
      <c r="V32" s="36"/>
      <c r="W32" s="36"/>
      <c r="X32" s="36"/>
      <c r="Y32" s="36"/>
      <c r="Z32" s="36"/>
      <c r="AA32" s="36"/>
      <c r="AB32" s="36"/>
      <c r="AC32" s="36"/>
      <c r="AD32" s="36"/>
      <c r="AE32" s="36"/>
    </row>
    <row r="33" spans="1:31" s="2" customFormat="1" ht="12">
      <c r="A33" s="36"/>
      <c r="B33" s="41"/>
      <c r="C33" s="36"/>
      <c r="D33" s="126"/>
      <c r="E33" s="126"/>
      <c r="F33" s="126"/>
      <c r="G33" s="126"/>
      <c r="H33" s="126"/>
      <c r="I33" s="127"/>
      <c r="J33" s="126"/>
      <c r="K33" s="126"/>
      <c r="L33" s="119"/>
      <c r="S33" s="36"/>
      <c r="T33" s="36"/>
      <c r="U33" s="36"/>
      <c r="V33" s="36"/>
      <c r="W33" s="36"/>
      <c r="X33" s="36"/>
      <c r="Y33" s="36"/>
      <c r="Z33" s="36"/>
      <c r="AA33" s="36"/>
      <c r="AB33" s="36"/>
      <c r="AC33" s="36"/>
      <c r="AD33" s="36"/>
      <c r="AE33" s="36"/>
    </row>
    <row r="34" spans="1:31" s="2" customFormat="1" ht="12.75">
      <c r="A34" s="36"/>
      <c r="B34" s="41"/>
      <c r="C34" s="36"/>
      <c r="D34" s="36"/>
      <c r="E34" s="36"/>
      <c r="F34" s="130" t="s">
        <v>40</v>
      </c>
      <c r="G34" s="36"/>
      <c r="H34" s="36"/>
      <c r="I34" s="131" t="s">
        <v>39</v>
      </c>
      <c r="J34" s="130" t="s">
        <v>41</v>
      </c>
      <c r="K34" s="36"/>
      <c r="L34" s="119"/>
      <c r="S34" s="36"/>
      <c r="T34" s="36"/>
      <c r="U34" s="36"/>
      <c r="V34" s="36"/>
      <c r="W34" s="36"/>
      <c r="X34" s="36"/>
      <c r="Y34" s="36"/>
      <c r="Z34" s="36"/>
      <c r="AA34" s="36"/>
      <c r="AB34" s="36"/>
      <c r="AC34" s="36"/>
      <c r="AD34" s="36"/>
      <c r="AE34" s="36"/>
    </row>
    <row r="35" spans="1:31" s="2" customFormat="1" ht="12.75">
      <c r="A35" s="36"/>
      <c r="B35" s="41"/>
      <c r="C35" s="36"/>
      <c r="D35" s="132" t="s">
        <v>42</v>
      </c>
      <c r="E35" s="117" t="s">
        <v>43</v>
      </c>
      <c r="F35" s="133">
        <f>ROUND((SUM(BE85:BE119)),2)</f>
        <v>0</v>
      </c>
      <c r="G35" s="36"/>
      <c r="H35" s="36"/>
      <c r="I35" s="134">
        <v>0.21</v>
      </c>
      <c r="J35" s="133">
        <f>ROUND(((SUM(BE85:BE119))*I35),2)</f>
        <v>0</v>
      </c>
      <c r="K35" s="36"/>
      <c r="L35" s="119"/>
      <c r="S35" s="36"/>
      <c r="T35" s="36"/>
      <c r="U35" s="36"/>
      <c r="V35" s="36"/>
      <c r="W35" s="36"/>
      <c r="X35" s="36"/>
      <c r="Y35" s="36"/>
      <c r="Z35" s="36"/>
      <c r="AA35" s="36"/>
      <c r="AB35" s="36"/>
      <c r="AC35" s="36"/>
      <c r="AD35" s="36"/>
      <c r="AE35" s="36"/>
    </row>
    <row r="36" spans="1:31" s="2" customFormat="1" ht="12.75">
      <c r="A36" s="36"/>
      <c r="B36" s="41"/>
      <c r="C36" s="36"/>
      <c r="D36" s="36"/>
      <c r="E36" s="117" t="s">
        <v>44</v>
      </c>
      <c r="F36" s="133">
        <f>ROUND((SUM(BF85:BF119)),2)</f>
        <v>0</v>
      </c>
      <c r="G36" s="36"/>
      <c r="H36" s="36"/>
      <c r="I36" s="134">
        <v>0.15</v>
      </c>
      <c r="J36" s="133">
        <f>ROUND(((SUM(BF85:BF119))*I36),2)</f>
        <v>0</v>
      </c>
      <c r="K36" s="36"/>
      <c r="L36" s="119"/>
      <c r="S36" s="36"/>
      <c r="T36" s="36"/>
      <c r="U36" s="36"/>
      <c r="V36" s="36"/>
      <c r="W36" s="36"/>
      <c r="X36" s="36"/>
      <c r="Y36" s="36"/>
      <c r="Z36" s="36"/>
      <c r="AA36" s="36"/>
      <c r="AB36" s="36"/>
      <c r="AC36" s="36"/>
      <c r="AD36" s="36"/>
      <c r="AE36" s="36"/>
    </row>
    <row r="37" spans="1:31" s="2" customFormat="1" ht="12.75">
      <c r="A37" s="36"/>
      <c r="B37" s="41"/>
      <c r="C37" s="36"/>
      <c r="D37" s="36"/>
      <c r="E37" s="117" t="s">
        <v>45</v>
      </c>
      <c r="F37" s="133">
        <f>ROUND((SUM(BG85:BG119)),2)</f>
        <v>0</v>
      </c>
      <c r="G37" s="36"/>
      <c r="H37" s="36"/>
      <c r="I37" s="134">
        <v>0.21</v>
      </c>
      <c r="J37" s="133">
        <f>0</f>
        <v>0</v>
      </c>
      <c r="K37" s="36"/>
      <c r="L37" s="119"/>
      <c r="S37" s="36"/>
      <c r="T37" s="36"/>
      <c r="U37" s="36"/>
      <c r="V37" s="36"/>
      <c r="W37" s="36"/>
      <c r="X37" s="36"/>
      <c r="Y37" s="36"/>
      <c r="Z37" s="36"/>
      <c r="AA37" s="36"/>
      <c r="AB37" s="36"/>
      <c r="AC37" s="36"/>
      <c r="AD37" s="36"/>
      <c r="AE37" s="36"/>
    </row>
    <row r="38" spans="1:31" s="2" customFormat="1" ht="12.75">
      <c r="A38" s="36"/>
      <c r="B38" s="41"/>
      <c r="C38" s="36"/>
      <c r="D38" s="36"/>
      <c r="E38" s="117" t="s">
        <v>46</v>
      </c>
      <c r="F38" s="133">
        <f>ROUND((SUM(BH85:BH119)),2)</f>
        <v>0</v>
      </c>
      <c r="G38" s="36"/>
      <c r="H38" s="36"/>
      <c r="I38" s="134">
        <v>0.15</v>
      </c>
      <c r="J38" s="133">
        <f>0</f>
        <v>0</v>
      </c>
      <c r="K38" s="36"/>
      <c r="L38" s="119"/>
      <c r="S38" s="36"/>
      <c r="T38" s="36"/>
      <c r="U38" s="36"/>
      <c r="V38" s="36"/>
      <c r="W38" s="36"/>
      <c r="X38" s="36"/>
      <c r="Y38" s="36"/>
      <c r="Z38" s="36"/>
      <c r="AA38" s="36"/>
      <c r="AB38" s="36"/>
      <c r="AC38" s="36"/>
      <c r="AD38" s="36"/>
      <c r="AE38" s="36"/>
    </row>
    <row r="39" spans="1:31" s="2" customFormat="1" ht="12.75">
      <c r="A39" s="36"/>
      <c r="B39" s="41"/>
      <c r="C39" s="36"/>
      <c r="D39" s="36"/>
      <c r="E39" s="117" t="s">
        <v>47</v>
      </c>
      <c r="F39" s="133">
        <f>ROUND((SUM(BI85:BI119)),2)</f>
        <v>0</v>
      </c>
      <c r="G39" s="36"/>
      <c r="H39" s="36"/>
      <c r="I39" s="134">
        <v>0</v>
      </c>
      <c r="J39" s="133">
        <f>0</f>
        <v>0</v>
      </c>
      <c r="K39" s="36"/>
      <c r="L39" s="119"/>
      <c r="S39" s="36"/>
      <c r="T39" s="36"/>
      <c r="U39" s="36"/>
      <c r="V39" s="36"/>
      <c r="W39" s="36"/>
      <c r="X39" s="36"/>
      <c r="Y39" s="36"/>
      <c r="Z39" s="36"/>
      <c r="AA39" s="36"/>
      <c r="AB39" s="36"/>
      <c r="AC39" s="36"/>
      <c r="AD39" s="36"/>
      <c r="AE39" s="36"/>
    </row>
    <row r="40" spans="1:31" s="2" customFormat="1" ht="12">
      <c r="A40" s="36"/>
      <c r="B40" s="41"/>
      <c r="C40" s="36"/>
      <c r="D40" s="36"/>
      <c r="E40" s="36"/>
      <c r="F40" s="36"/>
      <c r="G40" s="36"/>
      <c r="H40" s="36"/>
      <c r="I40" s="118"/>
      <c r="J40" s="36"/>
      <c r="K40" s="36"/>
      <c r="L40" s="119"/>
      <c r="S40" s="36"/>
      <c r="T40" s="36"/>
      <c r="U40" s="36"/>
      <c r="V40" s="36"/>
      <c r="W40" s="36"/>
      <c r="X40" s="36"/>
      <c r="Y40" s="36"/>
      <c r="Z40" s="36"/>
      <c r="AA40" s="36"/>
      <c r="AB40" s="36"/>
      <c r="AC40" s="36"/>
      <c r="AD40" s="36"/>
      <c r="AE40" s="36"/>
    </row>
    <row r="41" spans="1:31" s="2" customFormat="1" ht="15.75">
      <c r="A41" s="36"/>
      <c r="B41" s="41"/>
      <c r="C41" s="135"/>
      <c r="D41" s="136" t="s">
        <v>48</v>
      </c>
      <c r="E41" s="137"/>
      <c r="F41" s="137"/>
      <c r="G41" s="138" t="s">
        <v>49</v>
      </c>
      <c r="H41" s="139" t="s">
        <v>50</v>
      </c>
      <c r="I41" s="140"/>
      <c r="J41" s="141">
        <f>SUM(J32:J39)</f>
        <v>0</v>
      </c>
      <c r="K41" s="142"/>
      <c r="L41" s="119"/>
      <c r="S41" s="36"/>
      <c r="T41" s="36"/>
      <c r="U41" s="36"/>
      <c r="V41" s="36"/>
      <c r="W41" s="36"/>
      <c r="X41" s="36"/>
      <c r="Y41" s="36"/>
      <c r="Z41" s="36"/>
      <c r="AA41" s="36"/>
      <c r="AB41" s="36"/>
      <c r="AC41" s="36"/>
      <c r="AD41" s="36"/>
      <c r="AE41" s="36"/>
    </row>
    <row r="42" spans="1:31" s="2" customFormat="1" ht="12">
      <c r="A42" s="36"/>
      <c r="B42" s="143"/>
      <c r="C42" s="144"/>
      <c r="D42" s="144"/>
      <c r="E42" s="144"/>
      <c r="F42" s="144"/>
      <c r="G42" s="144"/>
      <c r="H42" s="144"/>
      <c r="I42" s="145"/>
      <c r="J42" s="144"/>
      <c r="K42" s="144"/>
      <c r="L42" s="119"/>
      <c r="S42" s="36"/>
      <c r="T42" s="36"/>
      <c r="U42" s="36"/>
      <c r="V42" s="36"/>
      <c r="W42" s="36"/>
      <c r="X42" s="36"/>
      <c r="Y42" s="36"/>
      <c r="Z42" s="36"/>
      <c r="AA42" s="36"/>
      <c r="AB42" s="36"/>
      <c r="AC42" s="36"/>
      <c r="AD42" s="36"/>
      <c r="AE42" s="36"/>
    </row>
    <row r="46" spans="1:31" s="2" customFormat="1" ht="12">
      <c r="A46" s="36"/>
      <c r="B46" s="146"/>
      <c r="C46" s="147"/>
      <c r="D46" s="147"/>
      <c r="E46" s="147"/>
      <c r="F46" s="147"/>
      <c r="G46" s="147"/>
      <c r="H46" s="147"/>
      <c r="I46" s="148"/>
      <c r="J46" s="147"/>
      <c r="K46" s="147"/>
      <c r="L46" s="119"/>
      <c r="S46" s="36"/>
      <c r="T46" s="36"/>
      <c r="U46" s="36"/>
      <c r="V46" s="36"/>
      <c r="W46" s="36"/>
      <c r="X46" s="36"/>
      <c r="Y46" s="36"/>
      <c r="Z46" s="36"/>
      <c r="AA46" s="36"/>
      <c r="AB46" s="36"/>
      <c r="AC46" s="36"/>
      <c r="AD46" s="36"/>
      <c r="AE46" s="36"/>
    </row>
    <row r="47" spans="1:31" s="2" customFormat="1" ht="18">
      <c r="A47" s="36"/>
      <c r="B47" s="37"/>
      <c r="C47" s="25" t="s">
        <v>163</v>
      </c>
      <c r="D47" s="38"/>
      <c r="E47" s="38"/>
      <c r="F47" s="38"/>
      <c r="G47" s="38"/>
      <c r="H47" s="38"/>
      <c r="I47" s="118"/>
      <c r="J47" s="38"/>
      <c r="K47" s="38"/>
      <c r="L47" s="119"/>
      <c r="S47" s="36"/>
      <c r="T47" s="36"/>
      <c r="U47" s="36"/>
      <c r="V47" s="36"/>
      <c r="W47" s="36"/>
      <c r="X47" s="36"/>
      <c r="Y47" s="36"/>
      <c r="Z47" s="36"/>
      <c r="AA47" s="36"/>
      <c r="AB47" s="36"/>
      <c r="AC47" s="36"/>
      <c r="AD47" s="36"/>
      <c r="AE47" s="36"/>
    </row>
    <row r="48" spans="1:31" s="2" customFormat="1" ht="12">
      <c r="A48" s="36"/>
      <c r="B48" s="37"/>
      <c r="C48" s="38"/>
      <c r="D48" s="38"/>
      <c r="E48" s="38"/>
      <c r="F48" s="38"/>
      <c r="G48" s="38"/>
      <c r="H48" s="38"/>
      <c r="I48" s="118"/>
      <c r="J48" s="38"/>
      <c r="K48" s="38"/>
      <c r="L48" s="119"/>
      <c r="S48" s="36"/>
      <c r="T48" s="36"/>
      <c r="U48" s="36"/>
      <c r="V48" s="36"/>
      <c r="W48" s="36"/>
      <c r="X48" s="36"/>
      <c r="Y48" s="36"/>
      <c r="Z48" s="36"/>
      <c r="AA48" s="36"/>
      <c r="AB48" s="36"/>
      <c r="AC48" s="36"/>
      <c r="AD48" s="36"/>
      <c r="AE48" s="36"/>
    </row>
    <row r="49" spans="1:31" s="2" customFormat="1" ht="12.75">
      <c r="A49" s="36"/>
      <c r="B49" s="37"/>
      <c r="C49" s="31" t="s">
        <v>16</v>
      </c>
      <c r="D49" s="38"/>
      <c r="E49" s="38"/>
      <c r="F49" s="38"/>
      <c r="G49" s="38"/>
      <c r="H49" s="38"/>
      <c r="I49" s="118"/>
      <c r="J49" s="38"/>
      <c r="K49" s="38"/>
      <c r="L49" s="119"/>
      <c r="S49" s="36"/>
      <c r="T49" s="36"/>
      <c r="U49" s="36"/>
      <c r="V49" s="36"/>
      <c r="W49" s="36"/>
      <c r="X49" s="36"/>
      <c r="Y49" s="36"/>
      <c r="Z49" s="36"/>
      <c r="AA49" s="36"/>
      <c r="AB49" s="36"/>
      <c r="AC49" s="36"/>
      <c r="AD49" s="36"/>
      <c r="AE49" s="36"/>
    </row>
    <row r="50" spans="1:31" s="2" customFormat="1" ht="12.75">
      <c r="A50" s="36"/>
      <c r="B50" s="37"/>
      <c r="C50" s="38"/>
      <c r="D50" s="38"/>
      <c r="E50" s="415" t="str">
        <f>E7</f>
        <v>HULICE - ČERPACÍ STANICE PEVAK</v>
      </c>
      <c r="F50" s="416"/>
      <c r="G50" s="416"/>
      <c r="H50" s="416"/>
      <c r="I50" s="118"/>
      <c r="J50" s="38"/>
      <c r="K50" s="38"/>
      <c r="L50" s="119"/>
      <c r="S50" s="36"/>
      <c r="T50" s="36"/>
      <c r="U50" s="36"/>
      <c r="V50" s="36"/>
      <c r="W50" s="36"/>
      <c r="X50" s="36"/>
      <c r="Y50" s="36"/>
      <c r="Z50" s="36"/>
      <c r="AA50" s="36"/>
      <c r="AB50" s="36"/>
      <c r="AC50" s="36"/>
      <c r="AD50" s="36"/>
      <c r="AE50" s="36"/>
    </row>
    <row r="51" spans="2:12" s="1" customFormat="1" ht="12.75">
      <c r="B51" s="23"/>
      <c r="C51" s="31" t="s">
        <v>159</v>
      </c>
      <c r="D51" s="24"/>
      <c r="E51" s="24"/>
      <c r="F51" s="24"/>
      <c r="G51" s="24"/>
      <c r="H51" s="24"/>
      <c r="I51" s="110"/>
      <c r="J51" s="24"/>
      <c r="K51" s="24"/>
      <c r="L51" s="22"/>
    </row>
    <row r="52" spans="1:31" s="2" customFormat="1" ht="12">
      <c r="A52" s="36"/>
      <c r="B52" s="37"/>
      <c r="C52" s="38"/>
      <c r="D52" s="38"/>
      <c r="E52" s="415" t="s">
        <v>2539</v>
      </c>
      <c r="F52" s="414"/>
      <c r="G52" s="414"/>
      <c r="H52" s="414"/>
      <c r="I52" s="118"/>
      <c r="J52" s="38"/>
      <c r="K52" s="38"/>
      <c r="L52" s="119"/>
      <c r="S52" s="36"/>
      <c r="T52" s="36"/>
      <c r="U52" s="36"/>
      <c r="V52" s="36"/>
      <c r="W52" s="36"/>
      <c r="X52" s="36"/>
      <c r="Y52" s="36"/>
      <c r="Z52" s="36"/>
      <c r="AA52" s="36"/>
      <c r="AB52" s="36"/>
      <c r="AC52" s="36"/>
      <c r="AD52" s="36"/>
      <c r="AE52" s="36"/>
    </row>
    <row r="53" spans="1:31" s="2" customFormat="1" ht="12.75">
      <c r="A53" s="36"/>
      <c r="B53" s="37"/>
      <c r="C53" s="31" t="s">
        <v>161</v>
      </c>
      <c r="D53" s="38"/>
      <c r="E53" s="38"/>
      <c r="F53" s="38"/>
      <c r="G53" s="38"/>
      <c r="H53" s="38"/>
      <c r="I53" s="118"/>
      <c r="J53" s="38"/>
      <c r="K53" s="38"/>
      <c r="L53" s="119"/>
      <c r="S53" s="36"/>
      <c r="T53" s="36"/>
      <c r="U53" s="36"/>
      <c r="V53" s="36"/>
      <c r="W53" s="36"/>
      <c r="X53" s="36"/>
      <c r="Y53" s="36"/>
      <c r="Z53" s="36"/>
      <c r="AA53" s="36"/>
      <c r="AB53" s="36"/>
      <c r="AC53" s="36"/>
      <c r="AD53" s="36"/>
      <c r="AE53" s="36"/>
    </row>
    <row r="54" spans="1:31" s="2" customFormat="1" ht="12">
      <c r="A54" s="36"/>
      <c r="B54" s="37"/>
      <c r="C54" s="38"/>
      <c r="D54" s="38"/>
      <c r="E54" s="402" t="str">
        <f>E11</f>
        <v>02 - DPS_04.2 - Stavební elektroinstalace</v>
      </c>
      <c r="F54" s="414"/>
      <c r="G54" s="414"/>
      <c r="H54" s="414"/>
      <c r="I54" s="118"/>
      <c r="J54" s="38"/>
      <c r="K54" s="38"/>
      <c r="L54" s="119"/>
      <c r="S54" s="36"/>
      <c r="T54" s="36"/>
      <c r="U54" s="36"/>
      <c r="V54" s="36"/>
      <c r="W54" s="36"/>
      <c r="X54" s="36"/>
      <c r="Y54" s="36"/>
      <c r="Z54" s="36"/>
      <c r="AA54" s="36"/>
      <c r="AB54" s="36"/>
      <c r="AC54" s="36"/>
      <c r="AD54" s="36"/>
      <c r="AE54" s="36"/>
    </row>
    <row r="55" spans="1:31" s="2" customFormat="1" ht="12">
      <c r="A55" s="36"/>
      <c r="B55" s="37"/>
      <c r="C55" s="38"/>
      <c r="D55" s="38"/>
      <c r="E55" s="38"/>
      <c r="F55" s="38"/>
      <c r="G55" s="38"/>
      <c r="H55" s="38"/>
      <c r="I55" s="118"/>
      <c r="J55" s="38"/>
      <c r="K55" s="38"/>
      <c r="L55" s="119"/>
      <c r="S55" s="36"/>
      <c r="T55" s="36"/>
      <c r="U55" s="36"/>
      <c r="V55" s="36"/>
      <c r="W55" s="36"/>
      <c r="X55" s="36"/>
      <c r="Y55" s="36"/>
      <c r="Z55" s="36"/>
      <c r="AA55" s="36"/>
      <c r="AB55" s="36"/>
      <c r="AC55" s="36"/>
      <c r="AD55" s="36"/>
      <c r="AE55" s="36"/>
    </row>
    <row r="56" spans="1:31" s="2" customFormat="1" ht="12.75">
      <c r="A56" s="36"/>
      <c r="B56" s="37"/>
      <c r="C56" s="31" t="s">
        <v>21</v>
      </c>
      <c r="D56" s="38"/>
      <c r="E56" s="38"/>
      <c r="F56" s="29" t="str">
        <f>F14</f>
        <v xml:space="preserve"> </v>
      </c>
      <c r="G56" s="38"/>
      <c r="H56" s="38"/>
      <c r="I56" s="120" t="s">
        <v>23</v>
      </c>
      <c r="J56" s="61" t="str">
        <f>IF(J14="","",J14)</f>
        <v>12. 5. 2020</v>
      </c>
      <c r="K56" s="38"/>
      <c r="L56" s="119"/>
      <c r="S56" s="36"/>
      <c r="T56" s="36"/>
      <c r="U56" s="36"/>
      <c r="V56" s="36"/>
      <c r="W56" s="36"/>
      <c r="X56" s="36"/>
      <c r="Y56" s="36"/>
      <c r="Z56" s="36"/>
      <c r="AA56" s="36"/>
      <c r="AB56" s="36"/>
      <c r="AC56" s="36"/>
      <c r="AD56" s="36"/>
      <c r="AE56" s="36"/>
    </row>
    <row r="57" spans="1:31" s="2" customFormat="1" ht="12">
      <c r="A57" s="36"/>
      <c r="B57" s="37"/>
      <c r="C57" s="38"/>
      <c r="D57" s="38"/>
      <c r="E57" s="38"/>
      <c r="F57" s="38"/>
      <c r="G57" s="38"/>
      <c r="H57" s="38"/>
      <c r="I57" s="118"/>
      <c r="J57" s="38"/>
      <c r="K57" s="38"/>
      <c r="L57" s="119"/>
      <c r="S57" s="36"/>
      <c r="T57" s="36"/>
      <c r="U57" s="36"/>
      <c r="V57" s="36"/>
      <c r="W57" s="36"/>
      <c r="X57" s="36"/>
      <c r="Y57" s="36"/>
      <c r="Z57" s="36"/>
      <c r="AA57" s="36"/>
      <c r="AB57" s="36"/>
      <c r="AC57" s="36"/>
      <c r="AD57" s="36"/>
      <c r="AE57" s="36"/>
    </row>
    <row r="58" spans="1:31" s="2" customFormat="1" ht="38.25">
      <c r="A58" s="36"/>
      <c r="B58" s="37"/>
      <c r="C58" s="31" t="s">
        <v>25</v>
      </c>
      <c r="D58" s="38"/>
      <c r="E58" s="38"/>
      <c r="F58" s="29" t="str">
        <f>E17</f>
        <v>PEVAK Pelhřimov</v>
      </c>
      <c r="G58" s="38"/>
      <c r="H58" s="38"/>
      <c r="I58" s="120" t="s">
        <v>31</v>
      </c>
      <c r="J58" s="34" t="str">
        <f>E23</f>
        <v>Vodohospodářské inženýrské služby a.s.</v>
      </c>
      <c r="K58" s="38"/>
      <c r="L58" s="119"/>
      <c r="S58" s="36"/>
      <c r="T58" s="36"/>
      <c r="U58" s="36"/>
      <c r="V58" s="36"/>
      <c r="W58" s="36"/>
      <c r="X58" s="36"/>
      <c r="Y58" s="36"/>
      <c r="Z58" s="36"/>
      <c r="AA58" s="36"/>
      <c r="AB58" s="36"/>
      <c r="AC58" s="36"/>
      <c r="AD58" s="36"/>
      <c r="AE58" s="36"/>
    </row>
    <row r="59" spans="1:31" s="2" customFormat="1" ht="12.75">
      <c r="A59" s="36"/>
      <c r="B59" s="37"/>
      <c r="C59" s="31" t="s">
        <v>29</v>
      </c>
      <c r="D59" s="38"/>
      <c r="E59" s="38"/>
      <c r="F59" s="29" t="str">
        <f>IF(E20="","",E20)</f>
        <v>Vyplň údaj</v>
      </c>
      <c r="G59" s="38"/>
      <c r="H59" s="38"/>
      <c r="I59" s="120" t="s">
        <v>34</v>
      </c>
      <c r="J59" s="34" t="str">
        <f>E26</f>
        <v>Ing.Josef Němeček</v>
      </c>
      <c r="K59" s="38"/>
      <c r="L59" s="119"/>
      <c r="S59" s="36"/>
      <c r="T59" s="36"/>
      <c r="U59" s="36"/>
      <c r="V59" s="36"/>
      <c r="W59" s="36"/>
      <c r="X59" s="36"/>
      <c r="Y59" s="36"/>
      <c r="Z59" s="36"/>
      <c r="AA59" s="36"/>
      <c r="AB59" s="36"/>
      <c r="AC59" s="36"/>
      <c r="AD59" s="36"/>
      <c r="AE59" s="36"/>
    </row>
    <row r="60" spans="1:31" s="2" customFormat="1" ht="12">
      <c r="A60" s="36"/>
      <c r="B60" s="37"/>
      <c r="C60" s="38"/>
      <c r="D60" s="38"/>
      <c r="E60" s="38"/>
      <c r="F60" s="38"/>
      <c r="G60" s="38"/>
      <c r="H60" s="38"/>
      <c r="I60" s="118"/>
      <c r="J60" s="38"/>
      <c r="K60" s="38"/>
      <c r="L60" s="119"/>
      <c r="S60" s="36"/>
      <c r="T60" s="36"/>
      <c r="U60" s="36"/>
      <c r="V60" s="36"/>
      <c r="W60" s="36"/>
      <c r="X60" s="36"/>
      <c r="Y60" s="36"/>
      <c r="Z60" s="36"/>
      <c r="AA60" s="36"/>
      <c r="AB60" s="36"/>
      <c r="AC60" s="36"/>
      <c r="AD60" s="36"/>
      <c r="AE60" s="36"/>
    </row>
    <row r="61" spans="1:31" s="2" customFormat="1" ht="12">
      <c r="A61" s="36"/>
      <c r="B61" s="37"/>
      <c r="C61" s="149" t="s">
        <v>164</v>
      </c>
      <c r="D61" s="150"/>
      <c r="E61" s="150"/>
      <c r="F61" s="150"/>
      <c r="G61" s="150"/>
      <c r="H61" s="150"/>
      <c r="I61" s="151"/>
      <c r="J61" s="152" t="s">
        <v>165</v>
      </c>
      <c r="K61" s="150"/>
      <c r="L61" s="119"/>
      <c r="S61" s="36"/>
      <c r="T61" s="36"/>
      <c r="U61" s="36"/>
      <c r="V61" s="36"/>
      <c r="W61" s="36"/>
      <c r="X61" s="36"/>
      <c r="Y61" s="36"/>
      <c r="Z61" s="36"/>
      <c r="AA61" s="36"/>
      <c r="AB61" s="36"/>
      <c r="AC61" s="36"/>
      <c r="AD61" s="36"/>
      <c r="AE61" s="36"/>
    </row>
    <row r="62" spans="1:31" s="2" customFormat="1" ht="12">
      <c r="A62" s="36"/>
      <c r="B62" s="37"/>
      <c r="C62" s="38"/>
      <c r="D62" s="38"/>
      <c r="E62" s="38"/>
      <c r="F62" s="38"/>
      <c r="G62" s="38"/>
      <c r="H62" s="38"/>
      <c r="I62" s="118"/>
      <c r="J62" s="38"/>
      <c r="K62" s="38"/>
      <c r="L62" s="119"/>
      <c r="S62" s="36"/>
      <c r="T62" s="36"/>
      <c r="U62" s="36"/>
      <c r="V62" s="36"/>
      <c r="W62" s="36"/>
      <c r="X62" s="36"/>
      <c r="Y62" s="36"/>
      <c r="Z62" s="36"/>
      <c r="AA62" s="36"/>
      <c r="AB62" s="36"/>
      <c r="AC62" s="36"/>
      <c r="AD62" s="36"/>
      <c r="AE62" s="36"/>
    </row>
    <row r="63" spans="1:47" s="2" customFormat="1" ht="15.75">
      <c r="A63" s="36"/>
      <c r="B63" s="37"/>
      <c r="C63" s="153" t="s">
        <v>70</v>
      </c>
      <c r="D63" s="38"/>
      <c r="E63" s="38"/>
      <c r="F63" s="38"/>
      <c r="G63" s="38"/>
      <c r="H63" s="38"/>
      <c r="I63" s="118"/>
      <c r="J63" s="79">
        <f>J85</f>
        <v>0</v>
      </c>
      <c r="K63" s="38"/>
      <c r="L63" s="119"/>
      <c r="S63" s="36"/>
      <c r="T63" s="36"/>
      <c r="U63" s="36"/>
      <c r="V63" s="36"/>
      <c r="W63" s="36"/>
      <c r="X63" s="36"/>
      <c r="Y63" s="36"/>
      <c r="Z63" s="36"/>
      <c r="AA63" s="36"/>
      <c r="AB63" s="36"/>
      <c r="AC63" s="36"/>
      <c r="AD63" s="36"/>
      <c r="AE63" s="36"/>
      <c r="AU63" s="19" t="s">
        <v>166</v>
      </c>
    </row>
    <row r="64" spans="1:31" s="2" customFormat="1" ht="12">
      <c r="A64" s="36"/>
      <c r="B64" s="37"/>
      <c r="C64" s="38"/>
      <c r="D64" s="38"/>
      <c r="E64" s="38"/>
      <c r="F64" s="38"/>
      <c r="G64" s="38"/>
      <c r="H64" s="38"/>
      <c r="I64" s="118"/>
      <c r="J64" s="38"/>
      <c r="K64" s="38"/>
      <c r="L64" s="119"/>
      <c r="S64" s="36"/>
      <c r="T64" s="36"/>
      <c r="U64" s="36"/>
      <c r="V64" s="36"/>
      <c r="W64" s="36"/>
      <c r="X64" s="36"/>
      <c r="Y64" s="36"/>
      <c r="Z64" s="36"/>
      <c r="AA64" s="36"/>
      <c r="AB64" s="36"/>
      <c r="AC64" s="36"/>
      <c r="AD64" s="36"/>
      <c r="AE64" s="36"/>
    </row>
    <row r="65" spans="1:31" s="2" customFormat="1" ht="12">
      <c r="A65" s="36"/>
      <c r="B65" s="49"/>
      <c r="C65" s="50"/>
      <c r="D65" s="50"/>
      <c r="E65" s="50"/>
      <c r="F65" s="50"/>
      <c r="G65" s="50"/>
      <c r="H65" s="50"/>
      <c r="I65" s="145"/>
      <c r="J65" s="50"/>
      <c r="K65" s="50"/>
      <c r="L65" s="119"/>
      <c r="S65" s="36"/>
      <c r="T65" s="36"/>
      <c r="U65" s="36"/>
      <c r="V65" s="36"/>
      <c r="W65" s="36"/>
      <c r="X65" s="36"/>
      <c r="Y65" s="36"/>
      <c r="Z65" s="36"/>
      <c r="AA65" s="36"/>
      <c r="AB65" s="36"/>
      <c r="AC65" s="36"/>
      <c r="AD65" s="36"/>
      <c r="AE65" s="36"/>
    </row>
    <row r="69" spans="1:31" s="2" customFormat="1" ht="12">
      <c r="A69" s="36"/>
      <c r="B69" s="51"/>
      <c r="C69" s="52"/>
      <c r="D69" s="52"/>
      <c r="E69" s="52"/>
      <c r="F69" s="52"/>
      <c r="G69" s="52"/>
      <c r="H69" s="52"/>
      <c r="I69" s="148"/>
      <c r="J69" s="52"/>
      <c r="K69" s="52"/>
      <c r="L69" s="119"/>
      <c r="S69" s="36"/>
      <c r="T69" s="36"/>
      <c r="U69" s="36"/>
      <c r="V69" s="36"/>
      <c r="W69" s="36"/>
      <c r="X69" s="36"/>
      <c r="Y69" s="36"/>
      <c r="Z69" s="36"/>
      <c r="AA69" s="36"/>
      <c r="AB69" s="36"/>
      <c r="AC69" s="36"/>
      <c r="AD69" s="36"/>
      <c r="AE69" s="36"/>
    </row>
    <row r="70" spans="1:31" s="2" customFormat="1" ht="18">
      <c r="A70" s="36"/>
      <c r="B70" s="37"/>
      <c r="C70" s="25" t="s">
        <v>192</v>
      </c>
      <c r="D70" s="38"/>
      <c r="E70" s="38"/>
      <c r="F70" s="38"/>
      <c r="G70" s="38"/>
      <c r="H70" s="38"/>
      <c r="I70" s="118"/>
      <c r="J70" s="38"/>
      <c r="K70" s="38"/>
      <c r="L70" s="119"/>
      <c r="S70" s="36"/>
      <c r="T70" s="36"/>
      <c r="U70" s="36"/>
      <c r="V70" s="36"/>
      <c r="W70" s="36"/>
      <c r="X70" s="36"/>
      <c r="Y70" s="36"/>
      <c r="Z70" s="36"/>
      <c r="AA70" s="36"/>
      <c r="AB70" s="36"/>
      <c r="AC70" s="36"/>
      <c r="AD70" s="36"/>
      <c r="AE70" s="36"/>
    </row>
    <row r="71" spans="1:31" s="2" customFormat="1" ht="12">
      <c r="A71" s="36"/>
      <c r="B71" s="37"/>
      <c r="C71" s="38"/>
      <c r="D71" s="38"/>
      <c r="E71" s="38"/>
      <c r="F71" s="38"/>
      <c r="G71" s="38"/>
      <c r="H71" s="38"/>
      <c r="I71" s="118"/>
      <c r="J71" s="38"/>
      <c r="K71" s="38"/>
      <c r="L71" s="119"/>
      <c r="S71" s="36"/>
      <c r="T71" s="36"/>
      <c r="U71" s="36"/>
      <c r="V71" s="36"/>
      <c r="W71" s="36"/>
      <c r="X71" s="36"/>
      <c r="Y71" s="36"/>
      <c r="Z71" s="36"/>
      <c r="AA71" s="36"/>
      <c r="AB71" s="36"/>
      <c r="AC71" s="36"/>
      <c r="AD71" s="36"/>
      <c r="AE71" s="36"/>
    </row>
    <row r="72" spans="1:31" s="2" customFormat="1" ht="12.75">
      <c r="A72" s="36"/>
      <c r="B72" s="37"/>
      <c r="C72" s="31" t="s">
        <v>16</v>
      </c>
      <c r="D72" s="38"/>
      <c r="E72" s="38"/>
      <c r="F72" s="38"/>
      <c r="G72" s="38"/>
      <c r="H72" s="38"/>
      <c r="I72" s="118"/>
      <c r="J72" s="38"/>
      <c r="K72" s="38"/>
      <c r="L72" s="119"/>
      <c r="S72" s="36"/>
      <c r="T72" s="36"/>
      <c r="U72" s="36"/>
      <c r="V72" s="36"/>
      <c r="W72" s="36"/>
      <c r="X72" s="36"/>
      <c r="Y72" s="36"/>
      <c r="Z72" s="36"/>
      <c r="AA72" s="36"/>
      <c r="AB72" s="36"/>
      <c r="AC72" s="36"/>
      <c r="AD72" s="36"/>
      <c r="AE72" s="36"/>
    </row>
    <row r="73" spans="1:31" s="2" customFormat="1" ht="12.75">
      <c r="A73" s="36"/>
      <c r="B73" s="37"/>
      <c r="C73" s="38"/>
      <c r="D73" s="38"/>
      <c r="E73" s="415" t="str">
        <f>E7</f>
        <v>HULICE - ČERPACÍ STANICE PEVAK</v>
      </c>
      <c r="F73" s="416"/>
      <c r="G73" s="416"/>
      <c r="H73" s="416"/>
      <c r="I73" s="118"/>
      <c r="J73" s="38"/>
      <c r="K73" s="38"/>
      <c r="L73" s="119"/>
      <c r="S73" s="36"/>
      <c r="T73" s="36"/>
      <c r="U73" s="36"/>
      <c r="V73" s="36"/>
      <c r="W73" s="36"/>
      <c r="X73" s="36"/>
      <c r="Y73" s="36"/>
      <c r="Z73" s="36"/>
      <c r="AA73" s="36"/>
      <c r="AB73" s="36"/>
      <c r="AC73" s="36"/>
      <c r="AD73" s="36"/>
      <c r="AE73" s="36"/>
    </row>
    <row r="74" spans="2:12" s="1" customFormat="1" ht="12.75">
      <c r="B74" s="23"/>
      <c r="C74" s="31" t="s">
        <v>159</v>
      </c>
      <c r="D74" s="24"/>
      <c r="E74" s="24"/>
      <c r="F74" s="24"/>
      <c r="G74" s="24"/>
      <c r="H74" s="24"/>
      <c r="I74" s="110"/>
      <c r="J74" s="24"/>
      <c r="K74" s="24"/>
      <c r="L74" s="22"/>
    </row>
    <row r="75" spans="1:31" s="2" customFormat="1" ht="12">
      <c r="A75" s="36"/>
      <c r="B75" s="37"/>
      <c r="C75" s="38"/>
      <c r="D75" s="38"/>
      <c r="E75" s="415" t="s">
        <v>2539</v>
      </c>
      <c r="F75" s="414"/>
      <c r="G75" s="414"/>
      <c r="H75" s="414"/>
      <c r="I75" s="118"/>
      <c r="J75" s="38"/>
      <c r="K75" s="38"/>
      <c r="L75" s="119"/>
      <c r="S75" s="36"/>
      <c r="T75" s="36"/>
      <c r="U75" s="36"/>
      <c r="V75" s="36"/>
      <c r="W75" s="36"/>
      <c r="X75" s="36"/>
      <c r="Y75" s="36"/>
      <c r="Z75" s="36"/>
      <c r="AA75" s="36"/>
      <c r="AB75" s="36"/>
      <c r="AC75" s="36"/>
      <c r="AD75" s="36"/>
      <c r="AE75" s="36"/>
    </row>
    <row r="76" spans="1:31" s="2" customFormat="1" ht="12.75">
      <c r="A76" s="36"/>
      <c r="B76" s="37"/>
      <c r="C76" s="31" t="s">
        <v>161</v>
      </c>
      <c r="D76" s="38"/>
      <c r="E76" s="38"/>
      <c r="F76" s="38"/>
      <c r="G76" s="38"/>
      <c r="H76" s="38"/>
      <c r="I76" s="118"/>
      <c r="J76" s="38"/>
      <c r="K76" s="38"/>
      <c r="L76" s="119"/>
      <c r="S76" s="36"/>
      <c r="T76" s="36"/>
      <c r="U76" s="36"/>
      <c r="V76" s="36"/>
      <c r="W76" s="36"/>
      <c r="X76" s="36"/>
      <c r="Y76" s="36"/>
      <c r="Z76" s="36"/>
      <c r="AA76" s="36"/>
      <c r="AB76" s="36"/>
      <c r="AC76" s="36"/>
      <c r="AD76" s="36"/>
      <c r="AE76" s="36"/>
    </row>
    <row r="77" spans="1:31" s="2" customFormat="1" ht="12">
      <c r="A77" s="36"/>
      <c r="B77" s="37"/>
      <c r="C77" s="38"/>
      <c r="D77" s="38"/>
      <c r="E77" s="402" t="str">
        <f>E11</f>
        <v>02 - DPS_04.2 - Stavební elektroinstalace</v>
      </c>
      <c r="F77" s="414"/>
      <c r="G77" s="414"/>
      <c r="H77" s="414"/>
      <c r="I77" s="118"/>
      <c r="J77" s="38"/>
      <c r="K77" s="38"/>
      <c r="L77" s="119"/>
      <c r="S77" s="36"/>
      <c r="T77" s="36"/>
      <c r="U77" s="36"/>
      <c r="V77" s="36"/>
      <c r="W77" s="36"/>
      <c r="X77" s="36"/>
      <c r="Y77" s="36"/>
      <c r="Z77" s="36"/>
      <c r="AA77" s="36"/>
      <c r="AB77" s="36"/>
      <c r="AC77" s="36"/>
      <c r="AD77" s="36"/>
      <c r="AE77" s="36"/>
    </row>
    <row r="78" spans="1:31" s="2" customFormat="1" ht="12">
      <c r="A78" s="36"/>
      <c r="B78" s="37"/>
      <c r="C78" s="38"/>
      <c r="D78" s="38"/>
      <c r="E78" s="38"/>
      <c r="F78" s="38"/>
      <c r="G78" s="38"/>
      <c r="H78" s="38"/>
      <c r="I78" s="118"/>
      <c r="J78" s="38"/>
      <c r="K78" s="38"/>
      <c r="L78" s="119"/>
      <c r="S78" s="36"/>
      <c r="T78" s="36"/>
      <c r="U78" s="36"/>
      <c r="V78" s="36"/>
      <c r="W78" s="36"/>
      <c r="X78" s="36"/>
      <c r="Y78" s="36"/>
      <c r="Z78" s="36"/>
      <c r="AA78" s="36"/>
      <c r="AB78" s="36"/>
      <c r="AC78" s="36"/>
      <c r="AD78" s="36"/>
      <c r="AE78" s="36"/>
    </row>
    <row r="79" spans="1:31" s="2" customFormat="1" ht="12.75">
      <c r="A79" s="36"/>
      <c r="B79" s="37"/>
      <c r="C79" s="31" t="s">
        <v>21</v>
      </c>
      <c r="D79" s="38"/>
      <c r="E79" s="38"/>
      <c r="F79" s="29" t="str">
        <f>F14</f>
        <v xml:space="preserve"> </v>
      </c>
      <c r="G79" s="38"/>
      <c r="H79" s="38"/>
      <c r="I79" s="120" t="s">
        <v>23</v>
      </c>
      <c r="J79" s="61" t="str">
        <f>IF(J14="","",J14)</f>
        <v>12. 5. 2020</v>
      </c>
      <c r="K79" s="38"/>
      <c r="L79" s="119"/>
      <c r="S79" s="36"/>
      <c r="T79" s="36"/>
      <c r="U79" s="36"/>
      <c r="V79" s="36"/>
      <c r="W79" s="36"/>
      <c r="X79" s="36"/>
      <c r="Y79" s="36"/>
      <c r="Z79" s="36"/>
      <c r="AA79" s="36"/>
      <c r="AB79" s="36"/>
      <c r="AC79" s="36"/>
      <c r="AD79" s="36"/>
      <c r="AE79" s="36"/>
    </row>
    <row r="80" spans="1:31" s="2" customFormat="1" ht="12">
      <c r="A80" s="36"/>
      <c r="B80" s="37"/>
      <c r="C80" s="38"/>
      <c r="D80" s="38"/>
      <c r="E80" s="38"/>
      <c r="F80" s="38"/>
      <c r="G80" s="38"/>
      <c r="H80" s="38"/>
      <c r="I80" s="118"/>
      <c r="J80" s="38"/>
      <c r="K80" s="38"/>
      <c r="L80" s="119"/>
      <c r="S80" s="36"/>
      <c r="T80" s="36"/>
      <c r="U80" s="36"/>
      <c r="V80" s="36"/>
      <c r="W80" s="36"/>
      <c r="X80" s="36"/>
      <c r="Y80" s="36"/>
      <c r="Z80" s="36"/>
      <c r="AA80" s="36"/>
      <c r="AB80" s="36"/>
      <c r="AC80" s="36"/>
      <c r="AD80" s="36"/>
      <c r="AE80" s="36"/>
    </row>
    <row r="81" spans="1:31" s="2" customFormat="1" ht="38.25">
      <c r="A81" s="36"/>
      <c r="B81" s="37"/>
      <c r="C81" s="31" t="s">
        <v>25</v>
      </c>
      <c r="D81" s="38"/>
      <c r="E81" s="38"/>
      <c r="F81" s="29" t="str">
        <f>E17</f>
        <v>PEVAK Pelhřimov</v>
      </c>
      <c r="G81" s="38"/>
      <c r="H81" s="38"/>
      <c r="I81" s="120" t="s">
        <v>31</v>
      </c>
      <c r="J81" s="34" t="str">
        <f>E23</f>
        <v>Vodohospodářské inženýrské služby a.s.</v>
      </c>
      <c r="K81" s="38"/>
      <c r="L81" s="119"/>
      <c r="S81" s="36"/>
      <c r="T81" s="36"/>
      <c r="U81" s="36"/>
      <c r="V81" s="36"/>
      <c r="W81" s="36"/>
      <c r="X81" s="36"/>
      <c r="Y81" s="36"/>
      <c r="Z81" s="36"/>
      <c r="AA81" s="36"/>
      <c r="AB81" s="36"/>
      <c r="AC81" s="36"/>
      <c r="AD81" s="36"/>
      <c r="AE81" s="36"/>
    </row>
    <row r="82" spans="1:31" s="2" customFormat="1" ht="12.75">
      <c r="A82" s="36"/>
      <c r="B82" s="37"/>
      <c r="C82" s="31" t="s">
        <v>29</v>
      </c>
      <c r="D82" s="38"/>
      <c r="E82" s="38"/>
      <c r="F82" s="29" t="str">
        <f>IF(E20="","",E20)</f>
        <v>Vyplň údaj</v>
      </c>
      <c r="G82" s="38"/>
      <c r="H82" s="38"/>
      <c r="I82" s="120" t="s">
        <v>34</v>
      </c>
      <c r="J82" s="34" t="str">
        <f>E26</f>
        <v>Ing.Josef Němeček</v>
      </c>
      <c r="K82" s="38"/>
      <c r="L82" s="119"/>
      <c r="S82" s="36"/>
      <c r="T82" s="36"/>
      <c r="U82" s="36"/>
      <c r="V82" s="36"/>
      <c r="W82" s="36"/>
      <c r="X82" s="36"/>
      <c r="Y82" s="36"/>
      <c r="Z82" s="36"/>
      <c r="AA82" s="36"/>
      <c r="AB82" s="36"/>
      <c r="AC82" s="36"/>
      <c r="AD82" s="36"/>
      <c r="AE82" s="36"/>
    </row>
    <row r="83" spans="1:31" s="2" customFormat="1" ht="12">
      <c r="A83" s="36"/>
      <c r="B83" s="37"/>
      <c r="C83" s="38"/>
      <c r="D83" s="38"/>
      <c r="E83" s="38"/>
      <c r="F83" s="38"/>
      <c r="G83" s="38"/>
      <c r="H83" s="38"/>
      <c r="I83" s="118"/>
      <c r="J83" s="38"/>
      <c r="K83" s="38"/>
      <c r="L83" s="119"/>
      <c r="S83" s="36"/>
      <c r="T83" s="36"/>
      <c r="U83" s="36"/>
      <c r="V83" s="36"/>
      <c r="W83" s="36"/>
      <c r="X83" s="36"/>
      <c r="Y83" s="36"/>
      <c r="Z83" s="36"/>
      <c r="AA83" s="36"/>
      <c r="AB83" s="36"/>
      <c r="AC83" s="36"/>
      <c r="AD83" s="36"/>
      <c r="AE83" s="36"/>
    </row>
    <row r="84" spans="1:31" s="11" customFormat="1" ht="24">
      <c r="A84" s="167"/>
      <c r="B84" s="168"/>
      <c r="C84" s="169" t="s">
        <v>193</v>
      </c>
      <c r="D84" s="170" t="s">
        <v>57</v>
      </c>
      <c r="E84" s="170" t="s">
        <v>53</v>
      </c>
      <c r="F84" s="170" t="s">
        <v>54</v>
      </c>
      <c r="G84" s="170" t="s">
        <v>194</v>
      </c>
      <c r="H84" s="170" t="s">
        <v>195</v>
      </c>
      <c r="I84" s="171" t="s">
        <v>196</v>
      </c>
      <c r="J84" s="170" t="s">
        <v>165</v>
      </c>
      <c r="K84" s="172" t="s">
        <v>197</v>
      </c>
      <c r="L84" s="173"/>
      <c r="M84" s="70" t="s">
        <v>19</v>
      </c>
      <c r="N84" s="71" t="s">
        <v>42</v>
      </c>
      <c r="O84" s="71" t="s">
        <v>198</v>
      </c>
      <c r="P84" s="71" t="s">
        <v>199</v>
      </c>
      <c r="Q84" s="71" t="s">
        <v>200</v>
      </c>
      <c r="R84" s="71" t="s">
        <v>201</v>
      </c>
      <c r="S84" s="71" t="s">
        <v>202</v>
      </c>
      <c r="T84" s="72" t="s">
        <v>203</v>
      </c>
      <c r="U84" s="167"/>
      <c r="V84" s="167"/>
      <c r="W84" s="167"/>
      <c r="X84" s="167"/>
      <c r="Y84" s="167"/>
      <c r="Z84" s="167"/>
      <c r="AA84" s="167"/>
      <c r="AB84" s="167"/>
      <c r="AC84" s="167"/>
      <c r="AD84" s="167"/>
      <c r="AE84" s="167"/>
    </row>
    <row r="85" spans="1:63" s="2" customFormat="1" ht="15.75">
      <c r="A85" s="36"/>
      <c r="B85" s="37"/>
      <c r="C85" s="77" t="s">
        <v>204</v>
      </c>
      <c r="D85" s="38"/>
      <c r="E85" s="38"/>
      <c r="F85" s="38"/>
      <c r="G85" s="38"/>
      <c r="H85" s="38"/>
      <c r="I85" s="118"/>
      <c r="J85" s="174">
        <f>BK85</f>
        <v>0</v>
      </c>
      <c r="K85" s="38"/>
      <c r="L85" s="41"/>
      <c r="M85" s="73"/>
      <c r="N85" s="175"/>
      <c r="O85" s="74"/>
      <c r="P85" s="176">
        <f>SUM(P86:P119)</f>
        <v>0</v>
      </c>
      <c r="Q85" s="74"/>
      <c r="R85" s="176">
        <f>SUM(R86:R119)</f>
        <v>0</v>
      </c>
      <c r="S85" s="74"/>
      <c r="T85" s="177">
        <f>SUM(T86:T119)</f>
        <v>0</v>
      </c>
      <c r="U85" s="36"/>
      <c r="V85" s="36"/>
      <c r="W85" s="36"/>
      <c r="X85" s="36"/>
      <c r="Y85" s="36"/>
      <c r="Z85" s="36"/>
      <c r="AA85" s="36"/>
      <c r="AB85" s="36"/>
      <c r="AC85" s="36"/>
      <c r="AD85" s="36"/>
      <c r="AE85" s="36"/>
      <c r="AT85" s="19" t="s">
        <v>71</v>
      </c>
      <c r="AU85" s="19" t="s">
        <v>166</v>
      </c>
      <c r="BK85" s="178">
        <f>SUM(BK86:BK119)</f>
        <v>0</v>
      </c>
    </row>
    <row r="86" spans="1:65" s="2" customFormat="1" ht="12">
      <c r="A86" s="36"/>
      <c r="B86" s="37"/>
      <c r="C86" s="231" t="s">
        <v>79</v>
      </c>
      <c r="D86" s="231" t="s">
        <v>249</v>
      </c>
      <c r="E86" s="232" t="s">
        <v>2602</v>
      </c>
      <c r="F86" s="233" t="s">
        <v>2603</v>
      </c>
      <c r="G86" s="234" t="s">
        <v>683</v>
      </c>
      <c r="H86" s="235">
        <v>1</v>
      </c>
      <c r="I86" s="236"/>
      <c r="J86" s="237">
        <f>ROUND(I86*H86,2)</f>
        <v>0</v>
      </c>
      <c r="K86" s="233" t="s">
        <v>19</v>
      </c>
      <c r="L86" s="238"/>
      <c r="M86" s="239" t="s">
        <v>19</v>
      </c>
      <c r="N86" s="240" t="s">
        <v>43</v>
      </c>
      <c r="O86" s="66"/>
      <c r="P86" s="204">
        <f>O86*H86</f>
        <v>0</v>
      </c>
      <c r="Q86" s="204">
        <v>0</v>
      </c>
      <c r="R86" s="204">
        <f>Q86*H86</f>
        <v>0</v>
      </c>
      <c r="S86" s="204">
        <v>0</v>
      </c>
      <c r="T86" s="205">
        <f>S86*H86</f>
        <v>0</v>
      </c>
      <c r="U86" s="36"/>
      <c r="V86" s="36"/>
      <c r="W86" s="36"/>
      <c r="X86" s="36"/>
      <c r="Y86" s="36"/>
      <c r="Z86" s="36"/>
      <c r="AA86" s="36"/>
      <c r="AB86" s="36"/>
      <c r="AC86" s="36"/>
      <c r="AD86" s="36"/>
      <c r="AE86" s="36"/>
      <c r="AR86" s="206" t="s">
        <v>248</v>
      </c>
      <c r="AT86" s="206" t="s">
        <v>249</v>
      </c>
      <c r="AU86" s="206" t="s">
        <v>72</v>
      </c>
      <c r="AY86" s="19" t="s">
        <v>207</v>
      </c>
      <c r="BE86" s="207">
        <f>IF(N86="základní",J86,0)</f>
        <v>0</v>
      </c>
      <c r="BF86" s="207">
        <f>IF(N86="snížená",J86,0)</f>
        <v>0</v>
      </c>
      <c r="BG86" s="207">
        <f>IF(N86="zákl. přenesená",J86,0)</f>
        <v>0</v>
      </c>
      <c r="BH86" s="207">
        <f>IF(N86="sníž. přenesená",J86,0)</f>
        <v>0</v>
      </c>
      <c r="BI86" s="207">
        <f>IF(N86="nulová",J86,0)</f>
        <v>0</v>
      </c>
      <c r="BJ86" s="19" t="s">
        <v>79</v>
      </c>
      <c r="BK86" s="207">
        <f>ROUND(I86*H86,2)</f>
        <v>0</v>
      </c>
      <c r="BL86" s="19" t="s">
        <v>213</v>
      </c>
      <c r="BM86" s="206" t="s">
        <v>81</v>
      </c>
    </row>
    <row r="87" spans="1:47" s="2" customFormat="1" ht="409.5">
      <c r="A87" s="36"/>
      <c r="B87" s="37"/>
      <c r="C87" s="38"/>
      <c r="D87" s="210" t="s">
        <v>573</v>
      </c>
      <c r="E87" s="38"/>
      <c r="F87" s="251" t="s">
        <v>2604</v>
      </c>
      <c r="G87" s="38"/>
      <c r="H87" s="38"/>
      <c r="I87" s="118"/>
      <c r="J87" s="38"/>
      <c r="K87" s="38"/>
      <c r="L87" s="41"/>
      <c r="M87" s="252"/>
      <c r="N87" s="253"/>
      <c r="O87" s="66"/>
      <c r="P87" s="66"/>
      <c r="Q87" s="66"/>
      <c r="R87" s="66"/>
      <c r="S87" s="66"/>
      <c r="T87" s="67"/>
      <c r="U87" s="36"/>
      <c r="V87" s="36"/>
      <c r="W87" s="36"/>
      <c r="X87" s="36"/>
      <c r="Y87" s="36"/>
      <c r="Z87" s="36"/>
      <c r="AA87" s="36"/>
      <c r="AB87" s="36"/>
      <c r="AC87" s="36"/>
      <c r="AD87" s="36"/>
      <c r="AE87" s="36"/>
      <c r="AT87" s="19" t="s">
        <v>573</v>
      </c>
      <c r="AU87" s="19" t="s">
        <v>72</v>
      </c>
    </row>
    <row r="88" spans="1:65" s="2" customFormat="1" ht="12">
      <c r="A88" s="36"/>
      <c r="B88" s="37"/>
      <c r="C88" s="231" t="s">
        <v>81</v>
      </c>
      <c r="D88" s="231" t="s">
        <v>249</v>
      </c>
      <c r="E88" s="232" t="s">
        <v>2605</v>
      </c>
      <c r="F88" s="233" t="s">
        <v>2548</v>
      </c>
      <c r="G88" s="234" t="s">
        <v>2089</v>
      </c>
      <c r="H88" s="235">
        <v>1</v>
      </c>
      <c r="I88" s="236"/>
      <c r="J88" s="237">
        <f>ROUND(I88*H88,2)</f>
        <v>0</v>
      </c>
      <c r="K88" s="233" t="s">
        <v>19</v>
      </c>
      <c r="L88" s="238"/>
      <c r="M88" s="239" t="s">
        <v>19</v>
      </c>
      <c r="N88" s="240" t="s">
        <v>43</v>
      </c>
      <c r="O88" s="66"/>
      <c r="P88" s="204">
        <f>O88*H88</f>
        <v>0</v>
      </c>
      <c r="Q88" s="204">
        <v>0</v>
      </c>
      <c r="R88" s="204">
        <f>Q88*H88</f>
        <v>0</v>
      </c>
      <c r="S88" s="204">
        <v>0</v>
      </c>
      <c r="T88" s="205">
        <f>S88*H88</f>
        <v>0</v>
      </c>
      <c r="U88" s="36"/>
      <c r="V88" s="36"/>
      <c r="W88" s="36"/>
      <c r="X88" s="36"/>
      <c r="Y88" s="36"/>
      <c r="Z88" s="36"/>
      <c r="AA88" s="36"/>
      <c r="AB88" s="36"/>
      <c r="AC88" s="36"/>
      <c r="AD88" s="36"/>
      <c r="AE88" s="36"/>
      <c r="AR88" s="206" t="s">
        <v>248</v>
      </c>
      <c r="AT88" s="206" t="s">
        <v>249</v>
      </c>
      <c r="AU88" s="206" t="s">
        <v>72</v>
      </c>
      <c r="AY88" s="19" t="s">
        <v>207</v>
      </c>
      <c r="BE88" s="207">
        <f>IF(N88="základní",J88,0)</f>
        <v>0</v>
      </c>
      <c r="BF88" s="207">
        <f>IF(N88="snížená",J88,0)</f>
        <v>0</v>
      </c>
      <c r="BG88" s="207">
        <f>IF(N88="zákl. přenesená",J88,0)</f>
        <v>0</v>
      </c>
      <c r="BH88" s="207">
        <f>IF(N88="sníž. přenesená",J88,0)</f>
        <v>0</v>
      </c>
      <c r="BI88" s="207">
        <f>IF(N88="nulová",J88,0)</f>
        <v>0</v>
      </c>
      <c r="BJ88" s="19" t="s">
        <v>79</v>
      </c>
      <c r="BK88" s="207">
        <f>ROUND(I88*H88,2)</f>
        <v>0</v>
      </c>
      <c r="BL88" s="19" t="s">
        <v>213</v>
      </c>
      <c r="BM88" s="206" t="s">
        <v>550</v>
      </c>
    </row>
    <row r="89" spans="1:47" s="2" customFormat="1" ht="19.5">
      <c r="A89" s="36"/>
      <c r="B89" s="37"/>
      <c r="C89" s="38"/>
      <c r="D89" s="210" t="s">
        <v>573</v>
      </c>
      <c r="E89" s="38"/>
      <c r="F89" s="251" t="s">
        <v>2606</v>
      </c>
      <c r="G89" s="38"/>
      <c r="H89" s="38"/>
      <c r="I89" s="118"/>
      <c r="J89" s="38"/>
      <c r="K89" s="38"/>
      <c r="L89" s="41"/>
      <c r="M89" s="252"/>
      <c r="N89" s="253"/>
      <c r="O89" s="66"/>
      <c r="P89" s="66"/>
      <c r="Q89" s="66"/>
      <c r="R89" s="66"/>
      <c r="S89" s="66"/>
      <c r="T89" s="67"/>
      <c r="U89" s="36"/>
      <c r="V89" s="36"/>
      <c r="W89" s="36"/>
      <c r="X89" s="36"/>
      <c r="Y89" s="36"/>
      <c r="Z89" s="36"/>
      <c r="AA89" s="36"/>
      <c r="AB89" s="36"/>
      <c r="AC89" s="36"/>
      <c r="AD89" s="36"/>
      <c r="AE89" s="36"/>
      <c r="AT89" s="19" t="s">
        <v>573</v>
      </c>
      <c r="AU89" s="19" t="s">
        <v>72</v>
      </c>
    </row>
    <row r="90" spans="1:65" s="2" customFormat="1" ht="24">
      <c r="A90" s="36"/>
      <c r="B90" s="37"/>
      <c r="C90" s="231" t="s">
        <v>221</v>
      </c>
      <c r="D90" s="231" t="s">
        <v>249</v>
      </c>
      <c r="E90" s="232" t="s">
        <v>2607</v>
      </c>
      <c r="F90" s="233" t="s">
        <v>2608</v>
      </c>
      <c r="G90" s="234" t="s">
        <v>2089</v>
      </c>
      <c r="H90" s="235">
        <v>5</v>
      </c>
      <c r="I90" s="236"/>
      <c r="J90" s="237">
        <f>ROUND(I90*H90,2)</f>
        <v>0</v>
      </c>
      <c r="K90" s="233" t="s">
        <v>19</v>
      </c>
      <c r="L90" s="238"/>
      <c r="M90" s="239" t="s">
        <v>19</v>
      </c>
      <c r="N90" s="240" t="s">
        <v>43</v>
      </c>
      <c r="O90" s="66"/>
      <c r="P90" s="204">
        <f>O90*H90</f>
        <v>0</v>
      </c>
      <c r="Q90" s="204">
        <v>0</v>
      </c>
      <c r="R90" s="204">
        <f>Q90*H90</f>
        <v>0</v>
      </c>
      <c r="S90" s="204">
        <v>0</v>
      </c>
      <c r="T90" s="205">
        <f>S90*H90</f>
        <v>0</v>
      </c>
      <c r="U90" s="36"/>
      <c r="V90" s="36"/>
      <c r="W90" s="36"/>
      <c r="X90" s="36"/>
      <c r="Y90" s="36"/>
      <c r="Z90" s="36"/>
      <c r="AA90" s="36"/>
      <c r="AB90" s="36"/>
      <c r="AC90" s="36"/>
      <c r="AD90" s="36"/>
      <c r="AE90" s="36"/>
      <c r="AR90" s="206" t="s">
        <v>248</v>
      </c>
      <c r="AT90" s="206" t="s">
        <v>249</v>
      </c>
      <c r="AU90" s="206" t="s">
        <v>72</v>
      </c>
      <c r="AY90" s="19" t="s">
        <v>207</v>
      </c>
      <c r="BE90" s="207">
        <f>IF(N90="základní",J90,0)</f>
        <v>0</v>
      </c>
      <c r="BF90" s="207">
        <f>IF(N90="snížená",J90,0)</f>
        <v>0</v>
      </c>
      <c r="BG90" s="207">
        <f>IF(N90="zákl. přenesená",J90,0)</f>
        <v>0</v>
      </c>
      <c r="BH90" s="207">
        <f>IF(N90="sníž. přenesená",J90,0)</f>
        <v>0</v>
      </c>
      <c r="BI90" s="207">
        <f>IF(N90="nulová",J90,0)</f>
        <v>0</v>
      </c>
      <c r="BJ90" s="19" t="s">
        <v>79</v>
      </c>
      <c r="BK90" s="207">
        <f>ROUND(I90*H90,2)</f>
        <v>0</v>
      </c>
      <c r="BL90" s="19" t="s">
        <v>213</v>
      </c>
      <c r="BM90" s="206" t="s">
        <v>560</v>
      </c>
    </row>
    <row r="91" spans="1:47" s="2" customFormat="1" ht="19.5">
      <c r="A91" s="36"/>
      <c r="B91" s="37"/>
      <c r="C91" s="38"/>
      <c r="D91" s="210" t="s">
        <v>573</v>
      </c>
      <c r="E91" s="38"/>
      <c r="F91" s="251" t="s">
        <v>2609</v>
      </c>
      <c r="G91" s="38"/>
      <c r="H91" s="38"/>
      <c r="I91" s="118"/>
      <c r="J91" s="38"/>
      <c r="K91" s="38"/>
      <c r="L91" s="41"/>
      <c r="M91" s="252"/>
      <c r="N91" s="253"/>
      <c r="O91" s="66"/>
      <c r="P91" s="66"/>
      <c r="Q91" s="66"/>
      <c r="R91" s="66"/>
      <c r="S91" s="66"/>
      <c r="T91" s="67"/>
      <c r="U91" s="36"/>
      <c r="V91" s="36"/>
      <c r="W91" s="36"/>
      <c r="X91" s="36"/>
      <c r="Y91" s="36"/>
      <c r="Z91" s="36"/>
      <c r="AA91" s="36"/>
      <c r="AB91" s="36"/>
      <c r="AC91" s="36"/>
      <c r="AD91" s="36"/>
      <c r="AE91" s="36"/>
      <c r="AT91" s="19" t="s">
        <v>573</v>
      </c>
      <c r="AU91" s="19" t="s">
        <v>72</v>
      </c>
    </row>
    <row r="92" spans="1:65" s="2" customFormat="1" ht="12">
      <c r="A92" s="36"/>
      <c r="B92" s="37"/>
      <c r="C92" s="231" t="s">
        <v>213</v>
      </c>
      <c r="D92" s="231" t="s">
        <v>249</v>
      </c>
      <c r="E92" s="232" t="s">
        <v>2610</v>
      </c>
      <c r="F92" s="233" t="s">
        <v>2556</v>
      </c>
      <c r="G92" s="234" t="s">
        <v>140</v>
      </c>
      <c r="H92" s="235">
        <v>10</v>
      </c>
      <c r="I92" s="236"/>
      <c r="J92" s="237">
        <f>ROUND(I92*H92,2)</f>
        <v>0</v>
      </c>
      <c r="K92" s="233" t="s">
        <v>19</v>
      </c>
      <c r="L92" s="238"/>
      <c r="M92" s="239" t="s">
        <v>19</v>
      </c>
      <c r="N92" s="240" t="s">
        <v>43</v>
      </c>
      <c r="O92" s="66"/>
      <c r="P92" s="204">
        <f>O92*H92</f>
        <v>0</v>
      </c>
      <c r="Q92" s="204">
        <v>0</v>
      </c>
      <c r="R92" s="204">
        <f>Q92*H92</f>
        <v>0</v>
      </c>
      <c r="S92" s="204">
        <v>0</v>
      </c>
      <c r="T92" s="205">
        <f>S92*H92</f>
        <v>0</v>
      </c>
      <c r="U92" s="36"/>
      <c r="V92" s="36"/>
      <c r="W92" s="36"/>
      <c r="X92" s="36"/>
      <c r="Y92" s="36"/>
      <c r="Z92" s="36"/>
      <c r="AA92" s="36"/>
      <c r="AB92" s="36"/>
      <c r="AC92" s="36"/>
      <c r="AD92" s="36"/>
      <c r="AE92" s="36"/>
      <c r="AR92" s="206" t="s">
        <v>248</v>
      </c>
      <c r="AT92" s="206" t="s">
        <v>249</v>
      </c>
      <c r="AU92" s="206" t="s">
        <v>72</v>
      </c>
      <c r="AY92" s="19" t="s">
        <v>207</v>
      </c>
      <c r="BE92" s="207">
        <f>IF(N92="základní",J92,0)</f>
        <v>0</v>
      </c>
      <c r="BF92" s="207">
        <f>IF(N92="snížená",J92,0)</f>
        <v>0</v>
      </c>
      <c r="BG92" s="207">
        <f>IF(N92="zákl. přenesená",J92,0)</f>
        <v>0</v>
      </c>
      <c r="BH92" s="207">
        <f>IF(N92="sníž. přenesená",J92,0)</f>
        <v>0</v>
      </c>
      <c r="BI92" s="207">
        <f>IF(N92="nulová",J92,0)</f>
        <v>0</v>
      </c>
      <c r="BJ92" s="19" t="s">
        <v>79</v>
      </c>
      <c r="BK92" s="207">
        <f>ROUND(I92*H92,2)</f>
        <v>0</v>
      </c>
      <c r="BL92" s="19" t="s">
        <v>213</v>
      </c>
      <c r="BM92" s="206" t="s">
        <v>569</v>
      </c>
    </row>
    <row r="93" spans="1:47" s="2" customFormat="1" ht="19.5">
      <c r="A93" s="36"/>
      <c r="B93" s="37"/>
      <c r="C93" s="38"/>
      <c r="D93" s="210" t="s">
        <v>573</v>
      </c>
      <c r="E93" s="38"/>
      <c r="F93" s="251" t="s">
        <v>2611</v>
      </c>
      <c r="G93" s="38"/>
      <c r="H93" s="38"/>
      <c r="I93" s="118"/>
      <c r="J93" s="38"/>
      <c r="K93" s="38"/>
      <c r="L93" s="41"/>
      <c r="M93" s="252"/>
      <c r="N93" s="253"/>
      <c r="O93" s="66"/>
      <c r="P93" s="66"/>
      <c r="Q93" s="66"/>
      <c r="R93" s="66"/>
      <c r="S93" s="66"/>
      <c r="T93" s="67"/>
      <c r="U93" s="36"/>
      <c r="V93" s="36"/>
      <c r="W93" s="36"/>
      <c r="X93" s="36"/>
      <c r="Y93" s="36"/>
      <c r="Z93" s="36"/>
      <c r="AA93" s="36"/>
      <c r="AB93" s="36"/>
      <c r="AC93" s="36"/>
      <c r="AD93" s="36"/>
      <c r="AE93" s="36"/>
      <c r="AT93" s="19" t="s">
        <v>573</v>
      </c>
      <c r="AU93" s="19" t="s">
        <v>72</v>
      </c>
    </row>
    <row r="94" spans="1:65" s="2" customFormat="1" ht="12">
      <c r="A94" s="36"/>
      <c r="B94" s="37"/>
      <c r="C94" s="231" t="s">
        <v>234</v>
      </c>
      <c r="D94" s="231" t="s">
        <v>249</v>
      </c>
      <c r="E94" s="232" t="s">
        <v>2612</v>
      </c>
      <c r="F94" s="233" t="s">
        <v>2561</v>
      </c>
      <c r="G94" s="234" t="s">
        <v>140</v>
      </c>
      <c r="H94" s="235">
        <v>20</v>
      </c>
      <c r="I94" s="236"/>
      <c r="J94" s="237">
        <f>ROUND(I94*H94,2)</f>
        <v>0</v>
      </c>
      <c r="K94" s="233" t="s">
        <v>19</v>
      </c>
      <c r="L94" s="238"/>
      <c r="M94" s="239" t="s">
        <v>19</v>
      </c>
      <c r="N94" s="240" t="s">
        <v>43</v>
      </c>
      <c r="O94" s="66"/>
      <c r="P94" s="204">
        <f>O94*H94</f>
        <v>0</v>
      </c>
      <c r="Q94" s="204">
        <v>0</v>
      </c>
      <c r="R94" s="204">
        <f>Q94*H94</f>
        <v>0</v>
      </c>
      <c r="S94" s="204">
        <v>0</v>
      </c>
      <c r="T94" s="205">
        <f>S94*H94</f>
        <v>0</v>
      </c>
      <c r="U94" s="36"/>
      <c r="V94" s="36"/>
      <c r="W94" s="36"/>
      <c r="X94" s="36"/>
      <c r="Y94" s="36"/>
      <c r="Z94" s="36"/>
      <c r="AA94" s="36"/>
      <c r="AB94" s="36"/>
      <c r="AC94" s="36"/>
      <c r="AD94" s="36"/>
      <c r="AE94" s="36"/>
      <c r="AR94" s="206" t="s">
        <v>248</v>
      </c>
      <c r="AT94" s="206" t="s">
        <v>249</v>
      </c>
      <c r="AU94" s="206" t="s">
        <v>72</v>
      </c>
      <c r="AY94" s="19" t="s">
        <v>207</v>
      </c>
      <c r="BE94" s="207">
        <f>IF(N94="základní",J94,0)</f>
        <v>0</v>
      </c>
      <c r="BF94" s="207">
        <f>IF(N94="snížená",J94,0)</f>
        <v>0</v>
      </c>
      <c r="BG94" s="207">
        <f>IF(N94="zákl. přenesená",J94,0)</f>
        <v>0</v>
      </c>
      <c r="BH94" s="207">
        <f>IF(N94="sníž. přenesená",J94,0)</f>
        <v>0</v>
      </c>
      <c r="BI94" s="207">
        <f>IF(N94="nulová",J94,0)</f>
        <v>0</v>
      </c>
      <c r="BJ94" s="19" t="s">
        <v>79</v>
      </c>
      <c r="BK94" s="207">
        <f>ROUND(I94*H94,2)</f>
        <v>0</v>
      </c>
      <c r="BL94" s="19" t="s">
        <v>213</v>
      </c>
      <c r="BM94" s="206" t="s">
        <v>581</v>
      </c>
    </row>
    <row r="95" spans="1:47" s="2" customFormat="1" ht="19.5">
      <c r="A95" s="36"/>
      <c r="B95" s="37"/>
      <c r="C95" s="38"/>
      <c r="D95" s="210" t="s">
        <v>573</v>
      </c>
      <c r="E95" s="38"/>
      <c r="F95" s="251" t="s">
        <v>2611</v>
      </c>
      <c r="G95" s="38"/>
      <c r="H95" s="38"/>
      <c r="I95" s="118"/>
      <c r="J95" s="38"/>
      <c r="K95" s="38"/>
      <c r="L95" s="41"/>
      <c r="M95" s="252"/>
      <c r="N95" s="253"/>
      <c r="O95" s="66"/>
      <c r="P95" s="66"/>
      <c r="Q95" s="66"/>
      <c r="R95" s="66"/>
      <c r="S95" s="66"/>
      <c r="T95" s="67"/>
      <c r="U95" s="36"/>
      <c r="V95" s="36"/>
      <c r="W95" s="36"/>
      <c r="X95" s="36"/>
      <c r="Y95" s="36"/>
      <c r="Z95" s="36"/>
      <c r="AA95" s="36"/>
      <c r="AB95" s="36"/>
      <c r="AC95" s="36"/>
      <c r="AD95" s="36"/>
      <c r="AE95" s="36"/>
      <c r="AT95" s="19" t="s">
        <v>573</v>
      </c>
      <c r="AU95" s="19" t="s">
        <v>72</v>
      </c>
    </row>
    <row r="96" spans="1:65" s="2" customFormat="1" ht="12">
      <c r="A96" s="36"/>
      <c r="B96" s="37"/>
      <c r="C96" s="231" t="s">
        <v>238</v>
      </c>
      <c r="D96" s="231" t="s">
        <v>249</v>
      </c>
      <c r="E96" s="232" t="s">
        <v>2613</v>
      </c>
      <c r="F96" s="233" t="s">
        <v>2614</v>
      </c>
      <c r="G96" s="234" t="s">
        <v>140</v>
      </c>
      <c r="H96" s="235">
        <v>29</v>
      </c>
      <c r="I96" s="236"/>
      <c r="J96" s="237">
        <f>ROUND(I96*H96,2)</f>
        <v>0</v>
      </c>
      <c r="K96" s="233" t="s">
        <v>19</v>
      </c>
      <c r="L96" s="238"/>
      <c r="M96" s="239" t="s">
        <v>19</v>
      </c>
      <c r="N96" s="240" t="s">
        <v>43</v>
      </c>
      <c r="O96" s="66"/>
      <c r="P96" s="204">
        <f>O96*H96</f>
        <v>0</v>
      </c>
      <c r="Q96" s="204">
        <v>0</v>
      </c>
      <c r="R96" s="204">
        <f>Q96*H96</f>
        <v>0</v>
      </c>
      <c r="S96" s="204">
        <v>0</v>
      </c>
      <c r="T96" s="205">
        <f>S96*H96</f>
        <v>0</v>
      </c>
      <c r="U96" s="36"/>
      <c r="V96" s="36"/>
      <c r="W96" s="36"/>
      <c r="X96" s="36"/>
      <c r="Y96" s="36"/>
      <c r="Z96" s="36"/>
      <c r="AA96" s="36"/>
      <c r="AB96" s="36"/>
      <c r="AC96" s="36"/>
      <c r="AD96" s="36"/>
      <c r="AE96" s="36"/>
      <c r="AR96" s="206" t="s">
        <v>248</v>
      </c>
      <c r="AT96" s="206" t="s">
        <v>249</v>
      </c>
      <c r="AU96" s="206" t="s">
        <v>72</v>
      </c>
      <c r="AY96" s="19" t="s">
        <v>207</v>
      </c>
      <c r="BE96" s="207">
        <f>IF(N96="základní",J96,0)</f>
        <v>0</v>
      </c>
      <c r="BF96" s="207">
        <f>IF(N96="snížená",J96,0)</f>
        <v>0</v>
      </c>
      <c r="BG96" s="207">
        <f>IF(N96="zákl. přenesená",J96,0)</f>
        <v>0</v>
      </c>
      <c r="BH96" s="207">
        <f>IF(N96="sníž. přenesená",J96,0)</f>
        <v>0</v>
      </c>
      <c r="BI96" s="207">
        <f>IF(N96="nulová",J96,0)</f>
        <v>0</v>
      </c>
      <c r="BJ96" s="19" t="s">
        <v>79</v>
      </c>
      <c r="BK96" s="207">
        <f>ROUND(I96*H96,2)</f>
        <v>0</v>
      </c>
      <c r="BL96" s="19" t="s">
        <v>213</v>
      </c>
      <c r="BM96" s="206" t="s">
        <v>590</v>
      </c>
    </row>
    <row r="97" spans="1:47" s="2" customFormat="1" ht="19.5">
      <c r="A97" s="36"/>
      <c r="B97" s="37"/>
      <c r="C97" s="38"/>
      <c r="D97" s="210" t="s">
        <v>573</v>
      </c>
      <c r="E97" s="38"/>
      <c r="F97" s="251" t="s">
        <v>2611</v>
      </c>
      <c r="G97" s="38"/>
      <c r="H97" s="38"/>
      <c r="I97" s="118"/>
      <c r="J97" s="38"/>
      <c r="K97" s="38"/>
      <c r="L97" s="41"/>
      <c r="M97" s="252"/>
      <c r="N97" s="253"/>
      <c r="O97" s="66"/>
      <c r="P97" s="66"/>
      <c r="Q97" s="66"/>
      <c r="R97" s="66"/>
      <c r="S97" s="66"/>
      <c r="T97" s="67"/>
      <c r="U97" s="36"/>
      <c r="V97" s="36"/>
      <c r="W97" s="36"/>
      <c r="X97" s="36"/>
      <c r="Y97" s="36"/>
      <c r="Z97" s="36"/>
      <c r="AA97" s="36"/>
      <c r="AB97" s="36"/>
      <c r="AC97" s="36"/>
      <c r="AD97" s="36"/>
      <c r="AE97" s="36"/>
      <c r="AT97" s="19" t="s">
        <v>573</v>
      </c>
      <c r="AU97" s="19" t="s">
        <v>72</v>
      </c>
    </row>
    <row r="98" spans="1:65" s="2" customFormat="1" ht="12">
      <c r="A98" s="36"/>
      <c r="B98" s="37"/>
      <c r="C98" s="231" t="s">
        <v>243</v>
      </c>
      <c r="D98" s="231" t="s">
        <v>249</v>
      </c>
      <c r="E98" s="232" t="s">
        <v>2615</v>
      </c>
      <c r="F98" s="233" t="s">
        <v>2565</v>
      </c>
      <c r="G98" s="234" t="s">
        <v>140</v>
      </c>
      <c r="H98" s="235">
        <v>157</v>
      </c>
      <c r="I98" s="236"/>
      <c r="J98" s="237">
        <f>ROUND(I98*H98,2)</f>
        <v>0</v>
      </c>
      <c r="K98" s="233" t="s">
        <v>19</v>
      </c>
      <c r="L98" s="238"/>
      <c r="M98" s="239" t="s">
        <v>19</v>
      </c>
      <c r="N98" s="240" t="s">
        <v>43</v>
      </c>
      <c r="O98" s="66"/>
      <c r="P98" s="204">
        <f>O98*H98</f>
        <v>0</v>
      </c>
      <c r="Q98" s="204">
        <v>0</v>
      </c>
      <c r="R98" s="204">
        <f>Q98*H98</f>
        <v>0</v>
      </c>
      <c r="S98" s="204">
        <v>0</v>
      </c>
      <c r="T98" s="205">
        <f>S98*H98</f>
        <v>0</v>
      </c>
      <c r="U98" s="36"/>
      <c r="V98" s="36"/>
      <c r="W98" s="36"/>
      <c r="X98" s="36"/>
      <c r="Y98" s="36"/>
      <c r="Z98" s="36"/>
      <c r="AA98" s="36"/>
      <c r="AB98" s="36"/>
      <c r="AC98" s="36"/>
      <c r="AD98" s="36"/>
      <c r="AE98" s="36"/>
      <c r="AR98" s="206" t="s">
        <v>248</v>
      </c>
      <c r="AT98" s="206" t="s">
        <v>249</v>
      </c>
      <c r="AU98" s="206" t="s">
        <v>72</v>
      </c>
      <c r="AY98" s="19" t="s">
        <v>207</v>
      </c>
      <c r="BE98" s="207">
        <f>IF(N98="základní",J98,0)</f>
        <v>0</v>
      </c>
      <c r="BF98" s="207">
        <f>IF(N98="snížená",J98,0)</f>
        <v>0</v>
      </c>
      <c r="BG98" s="207">
        <f>IF(N98="zákl. přenesená",J98,0)</f>
        <v>0</v>
      </c>
      <c r="BH98" s="207">
        <f>IF(N98="sníž. přenesená",J98,0)</f>
        <v>0</v>
      </c>
      <c r="BI98" s="207">
        <f>IF(N98="nulová",J98,0)</f>
        <v>0</v>
      </c>
      <c r="BJ98" s="19" t="s">
        <v>79</v>
      </c>
      <c r="BK98" s="207">
        <f>ROUND(I98*H98,2)</f>
        <v>0</v>
      </c>
      <c r="BL98" s="19" t="s">
        <v>213</v>
      </c>
      <c r="BM98" s="206" t="s">
        <v>600</v>
      </c>
    </row>
    <row r="99" spans="1:47" s="2" customFormat="1" ht="19.5">
      <c r="A99" s="36"/>
      <c r="B99" s="37"/>
      <c r="C99" s="38"/>
      <c r="D99" s="210" t="s">
        <v>573</v>
      </c>
      <c r="E99" s="38"/>
      <c r="F99" s="251" t="s">
        <v>2611</v>
      </c>
      <c r="G99" s="38"/>
      <c r="H99" s="38"/>
      <c r="I99" s="118"/>
      <c r="J99" s="38"/>
      <c r="K99" s="38"/>
      <c r="L99" s="41"/>
      <c r="M99" s="252"/>
      <c r="N99" s="253"/>
      <c r="O99" s="66"/>
      <c r="P99" s="66"/>
      <c r="Q99" s="66"/>
      <c r="R99" s="66"/>
      <c r="S99" s="66"/>
      <c r="T99" s="67"/>
      <c r="U99" s="36"/>
      <c r="V99" s="36"/>
      <c r="W99" s="36"/>
      <c r="X99" s="36"/>
      <c r="Y99" s="36"/>
      <c r="Z99" s="36"/>
      <c r="AA99" s="36"/>
      <c r="AB99" s="36"/>
      <c r="AC99" s="36"/>
      <c r="AD99" s="36"/>
      <c r="AE99" s="36"/>
      <c r="AT99" s="19" t="s">
        <v>573</v>
      </c>
      <c r="AU99" s="19" t="s">
        <v>72</v>
      </c>
    </row>
    <row r="100" spans="1:65" s="2" customFormat="1" ht="12">
      <c r="A100" s="36"/>
      <c r="B100" s="37"/>
      <c r="C100" s="231" t="s">
        <v>248</v>
      </c>
      <c r="D100" s="231" t="s">
        <v>249</v>
      </c>
      <c r="E100" s="232" t="s">
        <v>2616</v>
      </c>
      <c r="F100" s="233" t="s">
        <v>2617</v>
      </c>
      <c r="G100" s="234" t="s">
        <v>140</v>
      </c>
      <c r="H100" s="235">
        <v>109</v>
      </c>
      <c r="I100" s="236"/>
      <c r="J100" s="237">
        <f>ROUND(I100*H100,2)</f>
        <v>0</v>
      </c>
      <c r="K100" s="233" t="s">
        <v>19</v>
      </c>
      <c r="L100" s="238"/>
      <c r="M100" s="239" t="s">
        <v>19</v>
      </c>
      <c r="N100" s="240" t="s">
        <v>43</v>
      </c>
      <c r="O100" s="66"/>
      <c r="P100" s="204">
        <f>O100*H100</f>
        <v>0</v>
      </c>
      <c r="Q100" s="204">
        <v>0</v>
      </c>
      <c r="R100" s="204">
        <f>Q100*H100</f>
        <v>0</v>
      </c>
      <c r="S100" s="204">
        <v>0</v>
      </c>
      <c r="T100" s="205">
        <f>S100*H100</f>
        <v>0</v>
      </c>
      <c r="U100" s="36"/>
      <c r="V100" s="36"/>
      <c r="W100" s="36"/>
      <c r="X100" s="36"/>
      <c r="Y100" s="36"/>
      <c r="Z100" s="36"/>
      <c r="AA100" s="36"/>
      <c r="AB100" s="36"/>
      <c r="AC100" s="36"/>
      <c r="AD100" s="36"/>
      <c r="AE100" s="36"/>
      <c r="AR100" s="206" t="s">
        <v>248</v>
      </c>
      <c r="AT100" s="206" t="s">
        <v>249</v>
      </c>
      <c r="AU100" s="206" t="s">
        <v>72</v>
      </c>
      <c r="AY100" s="19" t="s">
        <v>207</v>
      </c>
      <c r="BE100" s="207">
        <f>IF(N100="základní",J100,0)</f>
        <v>0</v>
      </c>
      <c r="BF100" s="207">
        <f>IF(N100="snížená",J100,0)</f>
        <v>0</v>
      </c>
      <c r="BG100" s="207">
        <f>IF(N100="zákl. přenesená",J100,0)</f>
        <v>0</v>
      </c>
      <c r="BH100" s="207">
        <f>IF(N100="sníž. přenesená",J100,0)</f>
        <v>0</v>
      </c>
      <c r="BI100" s="207">
        <f>IF(N100="nulová",J100,0)</f>
        <v>0</v>
      </c>
      <c r="BJ100" s="19" t="s">
        <v>79</v>
      </c>
      <c r="BK100" s="207">
        <f>ROUND(I100*H100,2)</f>
        <v>0</v>
      </c>
      <c r="BL100" s="19" t="s">
        <v>213</v>
      </c>
      <c r="BM100" s="206" t="s">
        <v>610</v>
      </c>
    </row>
    <row r="101" spans="1:47" s="2" customFormat="1" ht="19.5">
      <c r="A101" s="36"/>
      <c r="B101" s="37"/>
      <c r="C101" s="38"/>
      <c r="D101" s="210" t="s">
        <v>573</v>
      </c>
      <c r="E101" s="38"/>
      <c r="F101" s="251" t="s">
        <v>2611</v>
      </c>
      <c r="G101" s="38"/>
      <c r="H101" s="38"/>
      <c r="I101" s="118"/>
      <c r="J101" s="38"/>
      <c r="K101" s="38"/>
      <c r="L101" s="41"/>
      <c r="M101" s="252"/>
      <c r="N101" s="253"/>
      <c r="O101" s="66"/>
      <c r="P101" s="66"/>
      <c r="Q101" s="66"/>
      <c r="R101" s="66"/>
      <c r="S101" s="66"/>
      <c r="T101" s="67"/>
      <c r="U101" s="36"/>
      <c r="V101" s="36"/>
      <c r="W101" s="36"/>
      <c r="X101" s="36"/>
      <c r="Y101" s="36"/>
      <c r="Z101" s="36"/>
      <c r="AA101" s="36"/>
      <c r="AB101" s="36"/>
      <c r="AC101" s="36"/>
      <c r="AD101" s="36"/>
      <c r="AE101" s="36"/>
      <c r="AT101" s="19" t="s">
        <v>573</v>
      </c>
      <c r="AU101" s="19" t="s">
        <v>72</v>
      </c>
    </row>
    <row r="102" spans="1:65" s="2" customFormat="1" ht="12">
      <c r="A102" s="36"/>
      <c r="B102" s="37"/>
      <c r="C102" s="231" t="s">
        <v>255</v>
      </c>
      <c r="D102" s="231" t="s">
        <v>249</v>
      </c>
      <c r="E102" s="232" t="s">
        <v>2618</v>
      </c>
      <c r="F102" s="233" t="s">
        <v>2571</v>
      </c>
      <c r="G102" s="234" t="s">
        <v>683</v>
      </c>
      <c r="H102" s="235">
        <v>1</v>
      </c>
      <c r="I102" s="236"/>
      <c r="J102" s="237">
        <f>ROUND(I102*H102,2)</f>
        <v>0</v>
      </c>
      <c r="K102" s="233" t="s">
        <v>19</v>
      </c>
      <c r="L102" s="238"/>
      <c r="M102" s="239" t="s">
        <v>19</v>
      </c>
      <c r="N102" s="240" t="s">
        <v>43</v>
      </c>
      <c r="O102" s="66"/>
      <c r="P102" s="204">
        <f>O102*H102</f>
        <v>0</v>
      </c>
      <c r="Q102" s="204">
        <v>0</v>
      </c>
      <c r="R102" s="204">
        <f>Q102*H102</f>
        <v>0</v>
      </c>
      <c r="S102" s="204">
        <v>0</v>
      </c>
      <c r="T102" s="205">
        <f>S102*H102</f>
        <v>0</v>
      </c>
      <c r="U102" s="36"/>
      <c r="V102" s="36"/>
      <c r="W102" s="36"/>
      <c r="X102" s="36"/>
      <c r="Y102" s="36"/>
      <c r="Z102" s="36"/>
      <c r="AA102" s="36"/>
      <c r="AB102" s="36"/>
      <c r="AC102" s="36"/>
      <c r="AD102" s="36"/>
      <c r="AE102" s="36"/>
      <c r="AR102" s="206" t="s">
        <v>248</v>
      </c>
      <c r="AT102" s="206" t="s">
        <v>249</v>
      </c>
      <c r="AU102" s="206" t="s">
        <v>72</v>
      </c>
      <c r="AY102" s="19" t="s">
        <v>207</v>
      </c>
      <c r="BE102" s="207">
        <f>IF(N102="základní",J102,0)</f>
        <v>0</v>
      </c>
      <c r="BF102" s="207">
        <f>IF(N102="snížená",J102,0)</f>
        <v>0</v>
      </c>
      <c r="BG102" s="207">
        <f>IF(N102="zákl. přenesená",J102,0)</f>
        <v>0</v>
      </c>
      <c r="BH102" s="207">
        <f>IF(N102="sníž. přenesená",J102,0)</f>
        <v>0</v>
      </c>
      <c r="BI102" s="207">
        <f>IF(N102="nulová",J102,0)</f>
        <v>0</v>
      </c>
      <c r="BJ102" s="19" t="s">
        <v>79</v>
      </c>
      <c r="BK102" s="207">
        <f>ROUND(I102*H102,2)</f>
        <v>0</v>
      </c>
      <c r="BL102" s="19" t="s">
        <v>213</v>
      </c>
      <c r="BM102" s="206" t="s">
        <v>619</v>
      </c>
    </row>
    <row r="103" spans="1:47" s="2" customFormat="1" ht="29.25">
      <c r="A103" s="36"/>
      <c r="B103" s="37"/>
      <c r="C103" s="38"/>
      <c r="D103" s="210" t="s">
        <v>573</v>
      </c>
      <c r="E103" s="38"/>
      <c r="F103" s="251" t="s">
        <v>2572</v>
      </c>
      <c r="G103" s="38"/>
      <c r="H103" s="38"/>
      <c r="I103" s="118"/>
      <c r="J103" s="38"/>
      <c r="K103" s="38"/>
      <c r="L103" s="41"/>
      <c r="M103" s="252"/>
      <c r="N103" s="253"/>
      <c r="O103" s="66"/>
      <c r="P103" s="66"/>
      <c r="Q103" s="66"/>
      <c r="R103" s="66"/>
      <c r="S103" s="66"/>
      <c r="T103" s="67"/>
      <c r="U103" s="36"/>
      <c r="V103" s="36"/>
      <c r="W103" s="36"/>
      <c r="X103" s="36"/>
      <c r="Y103" s="36"/>
      <c r="Z103" s="36"/>
      <c r="AA103" s="36"/>
      <c r="AB103" s="36"/>
      <c r="AC103" s="36"/>
      <c r="AD103" s="36"/>
      <c r="AE103" s="36"/>
      <c r="AT103" s="19" t="s">
        <v>573</v>
      </c>
      <c r="AU103" s="19" t="s">
        <v>72</v>
      </c>
    </row>
    <row r="104" spans="1:65" s="2" customFormat="1" ht="12">
      <c r="A104" s="36"/>
      <c r="B104" s="37"/>
      <c r="C104" s="231" t="s">
        <v>261</v>
      </c>
      <c r="D104" s="231" t="s">
        <v>249</v>
      </c>
      <c r="E104" s="232" t="s">
        <v>2619</v>
      </c>
      <c r="F104" s="233" t="s">
        <v>2620</v>
      </c>
      <c r="G104" s="234" t="s">
        <v>683</v>
      </c>
      <c r="H104" s="235">
        <v>1</v>
      </c>
      <c r="I104" s="236"/>
      <c r="J104" s="237">
        <f>ROUND(I104*H104,2)</f>
        <v>0</v>
      </c>
      <c r="K104" s="233" t="s">
        <v>19</v>
      </c>
      <c r="L104" s="238"/>
      <c r="M104" s="239" t="s">
        <v>19</v>
      </c>
      <c r="N104" s="240" t="s">
        <v>43</v>
      </c>
      <c r="O104" s="66"/>
      <c r="P104" s="204">
        <f>O104*H104</f>
        <v>0</v>
      </c>
      <c r="Q104" s="204">
        <v>0</v>
      </c>
      <c r="R104" s="204">
        <f>Q104*H104</f>
        <v>0</v>
      </c>
      <c r="S104" s="204">
        <v>0</v>
      </c>
      <c r="T104" s="205">
        <f>S104*H104</f>
        <v>0</v>
      </c>
      <c r="U104" s="36"/>
      <c r="V104" s="36"/>
      <c r="W104" s="36"/>
      <c r="X104" s="36"/>
      <c r="Y104" s="36"/>
      <c r="Z104" s="36"/>
      <c r="AA104" s="36"/>
      <c r="AB104" s="36"/>
      <c r="AC104" s="36"/>
      <c r="AD104" s="36"/>
      <c r="AE104" s="36"/>
      <c r="AR104" s="206" t="s">
        <v>248</v>
      </c>
      <c r="AT104" s="206" t="s">
        <v>249</v>
      </c>
      <c r="AU104" s="206" t="s">
        <v>72</v>
      </c>
      <c r="AY104" s="19" t="s">
        <v>207</v>
      </c>
      <c r="BE104" s="207">
        <f>IF(N104="základní",J104,0)</f>
        <v>0</v>
      </c>
      <c r="BF104" s="207">
        <f>IF(N104="snížená",J104,0)</f>
        <v>0</v>
      </c>
      <c r="BG104" s="207">
        <f>IF(N104="zákl. přenesená",J104,0)</f>
        <v>0</v>
      </c>
      <c r="BH104" s="207">
        <f>IF(N104="sníž. přenesená",J104,0)</f>
        <v>0</v>
      </c>
      <c r="BI104" s="207">
        <f>IF(N104="nulová",J104,0)</f>
        <v>0</v>
      </c>
      <c r="BJ104" s="19" t="s">
        <v>79</v>
      </c>
      <c r="BK104" s="207">
        <f>ROUND(I104*H104,2)</f>
        <v>0</v>
      </c>
      <c r="BL104" s="19" t="s">
        <v>213</v>
      </c>
      <c r="BM104" s="206" t="s">
        <v>628</v>
      </c>
    </row>
    <row r="105" spans="1:47" s="2" customFormat="1" ht="19.5">
      <c r="A105" s="36"/>
      <c r="B105" s="37"/>
      <c r="C105" s="38"/>
      <c r="D105" s="210" t="s">
        <v>573</v>
      </c>
      <c r="E105" s="38"/>
      <c r="F105" s="251" t="s">
        <v>2621</v>
      </c>
      <c r="G105" s="38"/>
      <c r="H105" s="38"/>
      <c r="I105" s="118"/>
      <c r="J105" s="38"/>
      <c r="K105" s="38"/>
      <c r="L105" s="41"/>
      <c r="M105" s="252"/>
      <c r="N105" s="253"/>
      <c r="O105" s="66"/>
      <c r="P105" s="66"/>
      <c r="Q105" s="66"/>
      <c r="R105" s="66"/>
      <c r="S105" s="66"/>
      <c r="T105" s="67"/>
      <c r="U105" s="36"/>
      <c r="V105" s="36"/>
      <c r="W105" s="36"/>
      <c r="X105" s="36"/>
      <c r="Y105" s="36"/>
      <c r="Z105" s="36"/>
      <c r="AA105" s="36"/>
      <c r="AB105" s="36"/>
      <c r="AC105" s="36"/>
      <c r="AD105" s="36"/>
      <c r="AE105" s="36"/>
      <c r="AT105" s="19" t="s">
        <v>573</v>
      </c>
      <c r="AU105" s="19" t="s">
        <v>72</v>
      </c>
    </row>
    <row r="106" spans="1:65" s="2" customFormat="1" ht="12">
      <c r="A106" s="36"/>
      <c r="B106" s="37"/>
      <c r="C106" s="231" t="s">
        <v>117</v>
      </c>
      <c r="D106" s="231" t="s">
        <v>249</v>
      </c>
      <c r="E106" s="232" t="s">
        <v>2622</v>
      </c>
      <c r="F106" s="233" t="s">
        <v>2623</v>
      </c>
      <c r="G106" s="234" t="s">
        <v>683</v>
      </c>
      <c r="H106" s="235">
        <v>1</v>
      </c>
      <c r="I106" s="236"/>
      <c r="J106" s="237">
        <f>ROUND(I106*H106,2)</f>
        <v>0</v>
      </c>
      <c r="K106" s="233" t="s">
        <v>19</v>
      </c>
      <c r="L106" s="238"/>
      <c r="M106" s="239" t="s">
        <v>19</v>
      </c>
      <c r="N106" s="240" t="s">
        <v>43</v>
      </c>
      <c r="O106" s="66"/>
      <c r="P106" s="204">
        <f>O106*H106</f>
        <v>0</v>
      </c>
      <c r="Q106" s="204">
        <v>0</v>
      </c>
      <c r="R106" s="204">
        <f>Q106*H106</f>
        <v>0</v>
      </c>
      <c r="S106" s="204">
        <v>0</v>
      </c>
      <c r="T106" s="205">
        <f>S106*H106</f>
        <v>0</v>
      </c>
      <c r="U106" s="36"/>
      <c r="V106" s="36"/>
      <c r="W106" s="36"/>
      <c r="X106" s="36"/>
      <c r="Y106" s="36"/>
      <c r="Z106" s="36"/>
      <c r="AA106" s="36"/>
      <c r="AB106" s="36"/>
      <c r="AC106" s="36"/>
      <c r="AD106" s="36"/>
      <c r="AE106" s="36"/>
      <c r="AR106" s="206" t="s">
        <v>248</v>
      </c>
      <c r="AT106" s="206" t="s">
        <v>249</v>
      </c>
      <c r="AU106" s="206" t="s">
        <v>72</v>
      </c>
      <c r="AY106" s="19" t="s">
        <v>207</v>
      </c>
      <c r="BE106" s="207">
        <f>IF(N106="základní",J106,0)</f>
        <v>0</v>
      </c>
      <c r="BF106" s="207">
        <f>IF(N106="snížená",J106,0)</f>
        <v>0</v>
      </c>
      <c r="BG106" s="207">
        <f>IF(N106="zákl. přenesená",J106,0)</f>
        <v>0</v>
      </c>
      <c r="BH106" s="207">
        <f>IF(N106="sníž. přenesená",J106,0)</f>
        <v>0</v>
      </c>
      <c r="BI106" s="207">
        <f>IF(N106="nulová",J106,0)</f>
        <v>0</v>
      </c>
      <c r="BJ106" s="19" t="s">
        <v>79</v>
      </c>
      <c r="BK106" s="207">
        <f>ROUND(I106*H106,2)</f>
        <v>0</v>
      </c>
      <c r="BL106" s="19" t="s">
        <v>213</v>
      </c>
      <c r="BM106" s="206" t="s">
        <v>639</v>
      </c>
    </row>
    <row r="107" spans="1:47" s="2" customFormat="1" ht="87.75">
      <c r="A107" s="36"/>
      <c r="B107" s="37"/>
      <c r="C107" s="38"/>
      <c r="D107" s="210" t="s">
        <v>573</v>
      </c>
      <c r="E107" s="38"/>
      <c r="F107" s="251" t="s">
        <v>2624</v>
      </c>
      <c r="G107" s="38"/>
      <c r="H107" s="38"/>
      <c r="I107" s="118"/>
      <c r="J107" s="38"/>
      <c r="K107" s="38"/>
      <c r="L107" s="41"/>
      <c r="M107" s="252"/>
      <c r="N107" s="253"/>
      <c r="O107" s="66"/>
      <c r="P107" s="66"/>
      <c r="Q107" s="66"/>
      <c r="R107" s="66"/>
      <c r="S107" s="66"/>
      <c r="T107" s="67"/>
      <c r="U107" s="36"/>
      <c r="V107" s="36"/>
      <c r="W107" s="36"/>
      <c r="X107" s="36"/>
      <c r="Y107" s="36"/>
      <c r="Z107" s="36"/>
      <c r="AA107" s="36"/>
      <c r="AB107" s="36"/>
      <c r="AC107" s="36"/>
      <c r="AD107" s="36"/>
      <c r="AE107" s="36"/>
      <c r="AT107" s="19" t="s">
        <v>573</v>
      </c>
      <c r="AU107" s="19" t="s">
        <v>72</v>
      </c>
    </row>
    <row r="108" spans="1:65" s="2" customFormat="1" ht="12">
      <c r="A108" s="36"/>
      <c r="B108" s="37"/>
      <c r="C108" s="231" t="s">
        <v>134</v>
      </c>
      <c r="D108" s="231" t="s">
        <v>249</v>
      </c>
      <c r="E108" s="232" t="s">
        <v>2625</v>
      </c>
      <c r="F108" s="233" t="s">
        <v>2626</v>
      </c>
      <c r="G108" s="234" t="s">
        <v>683</v>
      </c>
      <c r="H108" s="235">
        <v>1</v>
      </c>
      <c r="I108" s="236"/>
      <c r="J108" s="237">
        <f>ROUND(I108*H108,2)</f>
        <v>0</v>
      </c>
      <c r="K108" s="233" t="s">
        <v>19</v>
      </c>
      <c r="L108" s="238"/>
      <c r="M108" s="239" t="s">
        <v>19</v>
      </c>
      <c r="N108" s="240" t="s">
        <v>43</v>
      </c>
      <c r="O108" s="66"/>
      <c r="P108" s="204">
        <f>O108*H108</f>
        <v>0</v>
      </c>
      <c r="Q108" s="204">
        <v>0</v>
      </c>
      <c r="R108" s="204">
        <f>Q108*H108</f>
        <v>0</v>
      </c>
      <c r="S108" s="204">
        <v>0</v>
      </c>
      <c r="T108" s="205">
        <f>S108*H108</f>
        <v>0</v>
      </c>
      <c r="U108" s="36"/>
      <c r="V108" s="36"/>
      <c r="W108" s="36"/>
      <c r="X108" s="36"/>
      <c r="Y108" s="36"/>
      <c r="Z108" s="36"/>
      <c r="AA108" s="36"/>
      <c r="AB108" s="36"/>
      <c r="AC108" s="36"/>
      <c r="AD108" s="36"/>
      <c r="AE108" s="36"/>
      <c r="AR108" s="206" t="s">
        <v>248</v>
      </c>
      <c r="AT108" s="206" t="s">
        <v>249</v>
      </c>
      <c r="AU108" s="206" t="s">
        <v>72</v>
      </c>
      <c r="AY108" s="19" t="s">
        <v>207</v>
      </c>
      <c r="BE108" s="207">
        <f>IF(N108="základní",J108,0)</f>
        <v>0</v>
      </c>
      <c r="BF108" s="207">
        <f>IF(N108="snížená",J108,0)</f>
        <v>0</v>
      </c>
      <c r="BG108" s="207">
        <f>IF(N108="zákl. přenesená",J108,0)</f>
        <v>0</v>
      </c>
      <c r="BH108" s="207">
        <f>IF(N108="sníž. přenesená",J108,0)</f>
        <v>0</v>
      </c>
      <c r="BI108" s="207">
        <f>IF(N108="nulová",J108,0)</f>
        <v>0</v>
      </c>
      <c r="BJ108" s="19" t="s">
        <v>79</v>
      </c>
      <c r="BK108" s="207">
        <f>ROUND(I108*H108,2)</f>
        <v>0</v>
      </c>
      <c r="BL108" s="19" t="s">
        <v>213</v>
      </c>
      <c r="BM108" s="206" t="s">
        <v>707</v>
      </c>
    </row>
    <row r="109" spans="1:47" s="2" customFormat="1" ht="68.25">
      <c r="A109" s="36"/>
      <c r="B109" s="37"/>
      <c r="C109" s="38"/>
      <c r="D109" s="210" t="s">
        <v>573</v>
      </c>
      <c r="E109" s="38"/>
      <c r="F109" s="251" t="s">
        <v>2627</v>
      </c>
      <c r="G109" s="38"/>
      <c r="H109" s="38"/>
      <c r="I109" s="118"/>
      <c r="J109" s="38"/>
      <c r="K109" s="38"/>
      <c r="L109" s="41"/>
      <c r="M109" s="252"/>
      <c r="N109" s="253"/>
      <c r="O109" s="66"/>
      <c r="P109" s="66"/>
      <c r="Q109" s="66"/>
      <c r="R109" s="66"/>
      <c r="S109" s="66"/>
      <c r="T109" s="67"/>
      <c r="U109" s="36"/>
      <c r="V109" s="36"/>
      <c r="W109" s="36"/>
      <c r="X109" s="36"/>
      <c r="Y109" s="36"/>
      <c r="Z109" s="36"/>
      <c r="AA109" s="36"/>
      <c r="AB109" s="36"/>
      <c r="AC109" s="36"/>
      <c r="AD109" s="36"/>
      <c r="AE109" s="36"/>
      <c r="AT109" s="19" t="s">
        <v>573</v>
      </c>
      <c r="AU109" s="19" t="s">
        <v>72</v>
      </c>
    </row>
    <row r="110" spans="1:65" s="2" customFormat="1" ht="12">
      <c r="A110" s="36"/>
      <c r="B110" s="37"/>
      <c r="C110" s="231" t="s">
        <v>277</v>
      </c>
      <c r="D110" s="231" t="s">
        <v>249</v>
      </c>
      <c r="E110" s="232" t="s">
        <v>2628</v>
      </c>
      <c r="F110" s="233" t="s">
        <v>2629</v>
      </c>
      <c r="G110" s="234" t="s">
        <v>683</v>
      </c>
      <c r="H110" s="235">
        <v>1</v>
      </c>
      <c r="I110" s="236"/>
      <c r="J110" s="237">
        <f>ROUND(I110*H110,2)</f>
        <v>0</v>
      </c>
      <c r="K110" s="233" t="s">
        <v>19</v>
      </c>
      <c r="L110" s="238"/>
      <c r="M110" s="239" t="s">
        <v>19</v>
      </c>
      <c r="N110" s="240" t="s">
        <v>43</v>
      </c>
      <c r="O110" s="66"/>
      <c r="P110" s="204">
        <f>O110*H110</f>
        <v>0</v>
      </c>
      <c r="Q110" s="204">
        <v>0</v>
      </c>
      <c r="R110" s="204">
        <f>Q110*H110</f>
        <v>0</v>
      </c>
      <c r="S110" s="204">
        <v>0</v>
      </c>
      <c r="T110" s="205">
        <f>S110*H110</f>
        <v>0</v>
      </c>
      <c r="U110" s="36"/>
      <c r="V110" s="36"/>
      <c r="W110" s="36"/>
      <c r="X110" s="36"/>
      <c r="Y110" s="36"/>
      <c r="Z110" s="36"/>
      <c r="AA110" s="36"/>
      <c r="AB110" s="36"/>
      <c r="AC110" s="36"/>
      <c r="AD110" s="36"/>
      <c r="AE110" s="36"/>
      <c r="AR110" s="206" t="s">
        <v>248</v>
      </c>
      <c r="AT110" s="206" t="s">
        <v>249</v>
      </c>
      <c r="AU110" s="206" t="s">
        <v>72</v>
      </c>
      <c r="AY110" s="19" t="s">
        <v>207</v>
      </c>
      <c r="BE110" s="207">
        <f>IF(N110="základní",J110,0)</f>
        <v>0</v>
      </c>
      <c r="BF110" s="207">
        <f>IF(N110="snížená",J110,0)</f>
        <v>0</v>
      </c>
      <c r="BG110" s="207">
        <f>IF(N110="zákl. přenesená",J110,0)</f>
        <v>0</v>
      </c>
      <c r="BH110" s="207">
        <f>IF(N110="sníž. přenesená",J110,0)</f>
        <v>0</v>
      </c>
      <c r="BI110" s="207">
        <f>IF(N110="nulová",J110,0)</f>
        <v>0</v>
      </c>
      <c r="BJ110" s="19" t="s">
        <v>79</v>
      </c>
      <c r="BK110" s="207">
        <f>ROUND(I110*H110,2)</f>
        <v>0</v>
      </c>
      <c r="BL110" s="19" t="s">
        <v>213</v>
      </c>
      <c r="BM110" s="206" t="s">
        <v>750</v>
      </c>
    </row>
    <row r="111" spans="1:47" s="2" customFormat="1" ht="68.25">
      <c r="A111" s="36"/>
      <c r="B111" s="37"/>
      <c r="C111" s="38"/>
      <c r="D111" s="210" t="s">
        <v>573</v>
      </c>
      <c r="E111" s="38"/>
      <c r="F111" s="251" t="s">
        <v>2630</v>
      </c>
      <c r="G111" s="38"/>
      <c r="H111" s="38"/>
      <c r="I111" s="118"/>
      <c r="J111" s="38"/>
      <c r="K111" s="38"/>
      <c r="L111" s="41"/>
      <c r="M111" s="252"/>
      <c r="N111" s="253"/>
      <c r="O111" s="66"/>
      <c r="P111" s="66"/>
      <c r="Q111" s="66"/>
      <c r="R111" s="66"/>
      <c r="S111" s="66"/>
      <c r="T111" s="67"/>
      <c r="U111" s="36"/>
      <c r="V111" s="36"/>
      <c r="W111" s="36"/>
      <c r="X111" s="36"/>
      <c r="Y111" s="36"/>
      <c r="Z111" s="36"/>
      <c r="AA111" s="36"/>
      <c r="AB111" s="36"/>
      <c r="AC111" s="36"/>
      <c r="AD111" s="36"/>
      <c r="AE111" s="36"/>
      <c r="AT111" s="19" t="s">
        <v>573</v>
      </c>
      <c r="AU111" s="19" t="s">
        <v>72</v>
      </c>
    </row>
    <row r="112" spans="1:65" s="2" customFormat="1" ht="12">
      <c r="A112" s="36"/>
      <c r="B112" s="37"/>
      <c r="C112" s="231" t="s">
        <v>282</v>
      </c>
      <c r="D112" s="231" t="s">
        <v>249</v>
      </c>
      <c r="E112" s="232" t="s">
        <v>2631</v>
      </c>
      <c r="F112" s="233" t="s">
        <v>2632</v>
      </c>
      <c r="G112" s="234" t="s">
        <v>683</v>
      </c>
      <c r="H112" s="235">
        <v>1</v>
      </c>
      <c r="I112" s="236"/>
      <c r="J112" s="237">
        <f>ROUND(I112*H112,2)</f>
        <v>0</v>
      </c>
      <c r="K112" s="233" t="s">
        <v>19</v>
      </c>
      <c r="L112" s="238"/>
      <c r="M112" s="239" t="s">
        <v>19</v>
      </c>
      <c r="N112" s="240" t="s">
        <v>43</v>
      </c>
      <c r="O112" s="66"/>
      <c r="P112" s="204">
        <f>O112*H112</f>
        <v>0</v>
      </c>
      <c r="Q112" s="204">
        <v>0</v>
      </c>
      <c r="R112" s="204">
        <f>Q112*H112</f>
        <v>0</v>
      </c>
      <c r="S112" s="204">
        <v>0</v>
      </c>
      <c r="T112" s="205">
        <f>S112*H112</f>
        <v>0</v>
      </c>
      <c r="U112" s="36"/>
      <c r="V112" s="36"/>
      <c r="W112" s="36"/>
      <c r="X112" s="36"/>
      <c r="Y112" s="36"/>
      <c r="Z112" s="36"/>
      <c r="AA112" s="36"/>
      <c r="AB112" s="36"/>
      <c r="AC112" s="36"/>
      <c r="AD112" s="36"/>
      <c r="AE112" s="36"/>
      <c r="AR112" s="206" t="s">
        <v>248</v>
      </c>
      <c r="AT112" s="206" t="s">
        <v>249</v>
      </c>
      <c r="AU112" s="206" t="s">
        <v>72</v>
      </c>
      <c r="AY112" s="19" t="s">
        <v>207</v>
      </c>
      <c r="BE112" s="207">
        <f>IF(N112="základní",J112,0)</f>
        <v>0</v>
      </c>
      <c r="BF112" s="207">
        <f>IF(N112="snížená",J112,0)</f>
        <v>0</v>
      </c>
      <c r="BG112" s="207">
        <f>IF(N112="zákl. přenesená",J112,0)</f>
        <v>0</v>
      </c>
      <c r="BH112" s="207">
        <f>IF(N112="sníž. přenesená",J112,0)</f>
        <v>0</v>
      </c>
      <c r="BI112" s="207">
        <f>IF(N112="nulová",J112,0)</f>
        <v>0</v>
      </c>
      <c r="BJ112" s="19" t="s">
        <v>79</v>
      </c>
      <c r="BK112" s="207">
        <f>ROUND(I112*H112,2)</f>
        <v>0</v>
      </c>
      <c r="BL112" s="19" t="s">
        <v>213</v>
      </c>
      <c r="BM112" s="206" t="s">
        <v>791</v>
      </c>
    </row>
    <row r="113" spans="1:47" s="2" customFormat="1" ht="58.5">
      <c r="A113" s="36"/>
      <c r="B113" s="37"/>
      <c r="C113" s="38"/>
      <c r="D113" s="210" t="s">
        <v>573</v>
      </c>
      <c r="E113" s="38"/>
      <c r="F113" s="251" t="s">
        <v>2633</v>
      </c>
      <c r="G113" s="38"/>
      <c r="H113" s="38"/>
      <c r="I113" s="118"/>
      <c r="J113" s="38"/>
      <c r="K113" s="38"/>
      <c r="L113" s="41"/>
      <c r="M113" s="252"/>
      <c r="N113" s="253"/>
      <c r="O113" s="66"/>
      <c r="P113" s="66"/>
      <c r="Q113" s="66"/>
      <c r="R113" s="66"/>
      <c r="S113" s="66"/>
      <c r="T113" s="67"/>
      <c r="U113" s="36"/>
      <c r="V113" s="36"/>
      <c r="W113" s="36"/>
      <c r="X113" s="36"/>
      <c r="Y113" s="36"/>
      <c r="Z113" s="36"/>
      <c r="AA113" s="36"/>
      <c r="AB113" s="36"/>
      <c r="AC113" s="36"/>
      <c r="AD113" s="36"/>
      <c r="AE113" s="36"/>
      <c r="AT113" s="19" t="s">
        <v>573</v>
      </c>
      <c r="AU113" s="19" t="s">
        <v>72</v>
      </c>
    </row>
    <row r="114" spans="1:65" s="2" customFormat="1" ht="12">
      <c r="A114" s="36"/>
      <c r="B114" s="37"/>
      <c r="C114" s="231" t="s">
        <v>8</v>
      </c>
      <c r="D114" s="231" t="s">
        <v>249</v>
      </c>
      <c r="E114" s="232" t="s">
        <v>2634</v>
      </c>
      <c r="F114" s="233" t="s">
        <v>2635</v>
      </c>
      <c r="G114" s="234" t="s">
        <v>683</v>
      </c>
      <c r="H114" s="235">
        <v>1</v>
      </c>
      <c r="I114" s="236"/>
      <c r="J114" s="237">
        <f>ROUND(I114*H114,2)</f>
        <v>0</v>
      </c>
      <c r="K114" s="233" t="s">
        <v>19</v>
      </c>
      <c r="L114" s="238"/>
      <c r="M114" s="239" t="s">
        <v>19</v>
      </c>
      <c r="N114" s="240" t="s">
        <v>43</v>
      </c>
      <c r="O114" s="66"/>
      <c r="P114" s="204">
        <f>O114*H114</f>
        <v>0</v>
      </c>
      <c r="Q114" s="204">
        <v>0</v>
      </c>
      <c r="R114" s="204">
        <f>Q114*H114</f>
        <v>0</v>
      </c>
      <c r="S114" s="204">
        <v>0</v>
      </c>
      <c r="T114" s="205">
        <f>S114*H114</f>
        <v>0</v>
      </c>
      <c r="U114" s="36"/>
      <c r="V114" s="36"/>
      <c r="W114" s="36"/>
      <c r="X114" s="36"/>
      <c r="Y114" s="36"/>
      <c r="Z114" s="36"/>
      <c r="AA114" s="36"/>
      <c r="AB114" s="36"/>
      <c r="AC114" s="36"/>
      <c r="AD114" s="36"/>
      <c r="AE114" s="36"/>
      <c r="AR114" s="206" t="s">
        <v>248</v>
      </c>
      <c r="AT114" s="206" t="s">
        <v>249</v>
      </c>
      <c r="AU114" s="206" t="s">
        <v>72</v>
      </c>
      <c r="AY114" s="19" t="s">
        <v>207</v>
      </c>
      <c r="BE114" s="207">
        <f>IF(N114="základní",J114,0)</f>
        <v>0</v>
      </c>
      <c r="BF114" s="207">
        <f>IF(N114="snížená",J114,0)</f>
        <v>0</v>
      </c>
      <c r="BG114" s="207">
        <f>IF(N114="zákl. přenesená",J114,0)</f>
        <v>0</v>
      </c>
      <c r="BH114" s="207">
        <f>IF(N114="sníž. přenesená",J114,0)</f>
        <v>0</v>
      </c>
      <c r="BI114" s="207">
        <f>IF(N114="nulová",J114,0)</f>
        <v>0</v>
      </c>
      <c r="BJ114" s="19" t="s">
        <v>79</v>
      </c>
      <c r="BK114" s="207">
        <f>ROUND(I114*H114,2)</f>
        <v>0</v>
      </c>
      <c r="BL114" s="19" t="s">
        <v>213</v>
      </c>
      <c r="BM114" s="206" t="s">
        <v>832</v>
      </c>
    </row>
    <row r="115" spans="1:47" s="2" customFormat="1" ht="48.75">
      <c r="A115" s="36"/>
      <c r="B115" s="37"/>
      <c r="C115" s="38"/>
      <c r="D115" s="210" t="s">
        <v>573</v>
      </c>
      <c r="E115" s="38"/>
      <c r="F115" s="251" t="s">
        <v>2636</v>
      </c>
      <c r="G115" s="38"/>
      <c r="H115" s="38"/>
      <c r="I115" s="118"/>
      <c r="J115" s="38"/>
      <c r="K115" s="38"/>
      <c r="L115" s="41"/>
      <c r="M115" s="252"/>
      <c r="N115" s="253"/>
      <c r="O115" s="66"/>
      <c r="P115" s="66"/>
      <c r="Q115" s="66"/>
      <c r="R115" s="66"/>
      <c r="S115" s="66"/>
      <c r="T115" s="67"/>
      <c r="U115" s="36"/>
      <c r="V115" s="36"/>
      <c r="W115" s="36"/>
      <c r="X115" s="36"/>
      <c r="Y115" s="36"/>
      <c r="Z115" s="36"/>
      <c r="AA115" s="36"/>
      <c r="AB115" s="36"/>
      <c r="AC115" s="36"/>
      <c r="AD115" s="36"/>
      <c r="AE115" s="36"/>
      <c r="AT115" s="19" t="s">
        <v>573</v>
      </c>
      <c r="AU115" s="19" t="s">
        <v>72</v>
      </c>
    </row>
    <row r="116" spans="1:65" s="2" customFormat="1" ht="12">
      <c r="A116" s="36"/>
      <c r="B116" s="37"/>
      <c r="C116" s="231" t="s">
        <v>292</v>
      </c>
      <c r="D116" s="231" t="s">
        <v>249</v>
      </c>
      <c r="E116" s="232" t="s">
        <v>2637</v>
      </c>
      <c r="F116" s="233" t="s">
        <v>2638</v>
      </c>
      <c r="G116" s="234" t="s">
        <v>683</v>
      </c>
      <c r="H116" s="235">
        <v>1</v>
      </c>
      <c r="I116" s="236"/>
      <c r="J116" s="237">
        <f>ROUND(I116*H116,2)</f>
        <v>0</v>
      </c>
      <c r="K116" s="233" t="s">
        <v>19</v>
      </c>
      <c r="L116" s="238"/>
      <c r="M116" s="239" t="s">
        <v>19</v>
      </c>
      <c r="N116" s="240" t="s">
        <v>43</v>
      </c>
      <c r="O116" s="66"/>
      <c r="P116" s="204">
        <f>O116*H116</f>
        <v>0</v>
      </c>
      <c r="Q116" s="204">
        <v>0</v>
      </c>
      <c r="R116" s="204">
        <f>Q116*H116</f>
        <v>0</v>
      </c>
      <c r="S116" s="204">
        <v>0</v>
      </c>
      <c r="T116" s="205">
        <f>S116*H116</f>
        <v>0</v>
      </c>
      <c r="U116" s="36"/>
      <c r="V116" s="36"/>
      <c r="W116" s="36"/>
      <c r="X116" s="36"/>
      <c r="Y116" s="36"/>
      <c r="Z116" s="36"/>
      <c r="AA116" s="36"/>
      <c r="AB116" s="36"/>
      <c r="AC116" s="36"/>
      <c r="AD116" s="36"/>
      <c r="AE116" s="36"/>
      <c r="AR116" s="206" t="s">
        <v>248</v>
      </c>
      <c r="AT116" s="206" t="s">
        <v>249</v>
      </c>
      <c r="AU116" s="206" t="s">
        <v>72</v>
      </c>
      <c r="AY116" s="19" t="s">
        <v>207</v>
      </c>
      <c r="BE116" s="207">
        <f>IF(N116="základní",J116,0)</f>
        <v>0</v>
      </c>
      <c r="BF116" s="207">
        <f>IF(N116="snížená",J116,0)</f>
        <v>0</v>
      </c>
      <c r="BG116" s="207">
        <f>IF(N116="zákl. přenesená",J116,0)</f>
        <v>0</v>
      </c>
      <c r="BH116" s="207">
        <f>IF(N116="sníž. přenesená",J116,0)</f>
        <v>0</v>
      </c>
      <c r="BI116" s="207">
        <f>IF(N116="nulová",J116,0)</f>
        <v>0</v>
      </c>
      <c r="BJ116" s="19" t="s">
        <v>79</v>
      </c>
      <c r="BK116" s="207">
        <f>ROUND(I116*H116,2)</f>
        <v>0</v>
      </c>
      <c r="BL116" s="19" t="s">
        <v>213</v>
      </c>
      <c r="BM116" s="206" t="s">
        <v>862</v>
      </c>
    </row>
    <row r="117" spans="1:47" s="2" customFormat="1" ht="29.25">
      <c r="A117" s="36"/>
      <c r="B117" s="37"/>
      <c r="C117" s="38"/>
      <c r="D117" s="210" t="s">
        <v>573</v>
      </c>
      <c r="E117" s="38"/>
      <c r="F117" s="251" t="s">
        <v>2639</v>
      </c>
      <c r="G117" s="38"/>
      <c r="H117" s="38"/>
      <c r="I117" s="118"/>
      <c r="J117" s="38"/>
      <c r="K117" s="38"/>
      <c r="L117" s="41"/>
      <c r="M117" s="252"/>
      <c r="N117" s="253"/>
      <c r="O117" s="66"/>
      <c r="P117" s="66"/>
      <c r="Q117" s="66"/>
      <c r="R117" s="66"/>
      <c r="S117" s="66"/>
      <c r="T117" s="67"/>
      <c r="U117" s="36"/>
      <c r="V117" s="36"/>
      <c r="W117" s="36"/>
      <c r="X117" s="36"/>
      <c r="Y117" s="36"/>
      <c r="Z117" s="36"/>
      <c r="AA117" s="36"/>
      <c r="AB117" s="36"/>
      <c r="AC117" s="36"/>
      <c r="AD117" s="36"/>
      <c r="AE117" s="36"/>
      <c r="AT117" s="19" t="s">
        <v>573</v>
      </c>
      <c r="AU117" s="19" t="s">
        <v>72</v>
      </c>
    </row>
    <row r="118" spans="1:65" s="2" customFormat="1" ht="12">
      <c r="A118" s="36"/>
      <c r="B118" s="37"/>
      <c r="C118" s="195" t="s">
        <v>297</v>
      </c>
      <c r="D118" s="195" t="s">
        <v>209</v>
      </c>
      <c r="E118" s="196" t="s">
        <v>2640</v>
      </c>
      <c r="F118" s="197" t="s">
        <v>2599</v>
      </c>
      <c r="G118" s="198" t="s">
        <v>683</v>
      </c>
      <c r="H118" s="199">
        <v>1</v>
      </c>
      <c r="I118" s="200"/>
      <c r="J118" s="201">
        <f>ROUND(I118*H118,2)</f>
        <v>0</v>
      </c>
      <c r="K118" s="197" t="s">
        <v>19</v>
      </c>
      <c r="L118" s="41"/>
      <c r="M118" s="202" t="s">
        <v>19</v>
      </c>
      <c r="N118" s="203" t="s">
        <v>43</v>
      </c>
      <c r="O118" s="66"/>
      <c r="P118" s="204">
        <f>O118*H118</f>
        <v>0</v>
      </c>
      <c r="Q118" s="204">
        <v>0</v>
      </c>
      <c r="R118" s="204">
        <f>Q118*H118</f>
        <v>0</v>
      </c>
      <c r="S118" s="204">
        <v>0</v>
      </c>
      <c r="T118" s="205">
        <f>S118*H118</f>
        <v>0</v>
      </c>
      <c r="U118" s="36"/>
      <c r="V118" s="36"/>
      <c r="W118" s="36"/>
      <c r="X118" s="36"/>
      <c r="Y118" s="36"/>
      <c r="Z118" s="36"/>
      <c r="AA118" s="36"/>
      <c r="AB118" s="36"/>
      <c r="AC118" s="36"/>
      <c r="AD118" s="36"/>
      <c r="AE118" s="36"/>
      <c r="AR118" s="206" t="s">
        <v>213</v>
      </c>
      <c r="AT118" s="206" t="s">
        <v>209</v>
      </c>
      <c r="AU118" s="206" t="s">
        <v>72</v>
      </c>
      <c r="AY118" s="19" t="s">
        <v>207</v>
      </c>
      <c r="BE118" s="207">
        <f>IF(N118="základní",J118,0)</f>
        <v>0</v>
      </c>
      <c r="BF118" s="207">
        <f>IF(N118="snížená",J118,0)</f>
        <v>0</v>
      </c>
      <c r="BG118" s="207">
        <f>IF(N118="zákl. přenesená",J118,0)</f>
        <v>0</v>
      </c>
      <c r="BH118" s="207">
        <f>IF(N118="sníž. přenesená",J118,0)</f>
        <v>0</v>
      </c>
      <c r="BI118" s="207">
        <f>IF(N118="nulová",J118,0)</f>
        <v>0</v>
      </c>
      <c r="BJ118" s="19" t="s">
        <v>79</v>
      </c>
      <c r="BK118" s="207">
        <f>ROUND(I118*H118,2)</f>
        <v>0</v>
      </c>
      <c r="BL118" s="19" t="s">
        <v>213</v>
      </c>
      <c r="BM118" s="206" t="s">
        <v>2641</v>
      </c>
    </row>
    <row r="119" spans="1:47" s="2" customFormat="1" ht="48.75">
      <c r="A119" s="36"/>
      <c r="B119" s="37"/>
      <c r="C119" s="38"/>
      <c r="D119" s="210" t="s">
        <v>573</v>
      </c>
      <c r="E119" s="38"/>
      <c r="F119" s="251" t="s">
        <v>2600</v>
      </c>
      <c r="G119" s="38"/>
      <c r="H119" s="38"/>
      <c r="I119" s="118"/>
      <c r="J119" s="38"/>
      <c r="K119" s="38"/>
      <c r="L119" s="41"/>
      <c r="M119" s="274"/>
      <c r="N119" s="275"/>
      <c r="O119" s="260"/>
      <c r="P119" s="260"/>
      <c r="Q119" s="260"/>
      <c r="R119" s="260"/>
      <c r="S119" s="260"/>
      <c r="T119" s="276"/>
      <c r="U119" s="36"/>
      <c r="V119" s="36"/>
      <c r="W119" s="36"/>
      <c r="X119" s="36"/>
      <c r="Y119" s="36"/>
      <c r="Z119" s="36"/>
      <c r="AA119" s="36"/>
      <c r="AB119" s="36"/>
      <c r="AC119" s="36"/>
      <c r="AD119" s="36"/>
      <c r="AE119" s="36"/>
      <c r="AT119" s="19" t="s">
        <v>573</v>
      </c>
      <c r="AU119" s="19" t="s">
        <v>72</v>
      </c>
    </row>
    <row r="120" spans="1:31" s="2" customFormat="1" ht="12">
      <c r="A120" s="36"/>
      <c r="B120" s="49"/>
      <c r="C120" s="50"/>
      <c r="D120" s="50"/>
      <c r="E120" s="50"/>
      <c r="F120" s="50"/>
      <c r="G120" s="50"/>
      <c r="H120" s="50"/>
      <c r="I120" s="145"/>
      <c r="J120" s="50"/>
      <c r="K120" s="50"/>
      <c r="L120" s="41"/>
      <c r="M120" s="36"/>
      <c r="O120" s="36"/>
      <c r="P120" s="36"/>
      <c r="Q120" s="36"/>
      <c r="R120" s="36"/>
      <c r="S120" s="36"/>
      <c r="T120" s="36"/>
      <c r="U120" s="36"/>
      <c r="V120" s="36"/>
      <c r="W120" s="36"/>
      <c r="X120" s="36"/>
      <c r="Y120" s="36"/>
      <c r="Z120" s="36"/>
      <c r="AA120" s="36"/>
      <c r="AB120" s="36"/>
      <c r="AC120" s="36"/>
      <c r="AD120" s="36"/>
      <c r="AE120" s="36"/>
    </row>
  </sheetData>
  <sheetProtection algorithmName="SHA-512" hashValue="Tc6NUmUwdDbHLrGZsPDpw1is7stlsJgEWDVFOmZeQRyiLYmwm1VAysl2Dx7ImBeduPYXbc64GFvLbbqzPDyd7w==" saltValue="bjClD3JnI/8Kc7OH9M3vpsi7cKABktp8zLDZhnGUV4S/vSRuWHhJDh1n9ECSbRdeUkzmssD5hJ/o1h4pesr8BA==" spinCount="100000" sheet="1" objects="1" scenarios="1" formatColumns="0" formatRows="0" autoFilter="0"/>
  <autoFilter ref="C84:K119"/>
  <mergeCells count="12">
    <mergeCell ref="E77:H77"/>
    <mergeCell ref="L2:V2"/>
    <mergeCell ref="E50:H50"/>
    <mergeCell ref="E52:H52"/>
    <mergeCell ref="E54:H54"/>
    <mergeCell ref="E73:H73"/>
    <mergeCell ref="E75:H75"/>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2:BM107"/>
  <sheetViews>
    <sheetView showGridLines="0" workbookViewId="0" topLeftCell="A88">
      <selection activeCell="J6" sqref="J6"/>
    </sheetView>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1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12">
      <c r="I2" s="110"/>
      <c r="L2" s="384"/>
      <c r="M2" s="384"/>
      <c r="N2" s="384"/>
      <c r="O2" s="384"/>
      <c r="P2" s="384"/>
      <c r="Q2" s="384"/>
      <c r="R2" s="384"/>
      <c r="S2" s="384"/>
      <c r="T2" s="384"/>
      <c r="U2" s="384"/>
      <c r="V2" s="384"/>
      <c r="AT2" s="19" t="s">
        <v>125</v>
      </c>
    </row>
    <row r="3" spans="2:46" s="1" customFormat="1" ht="12">
      <c r="B3" s="112"/>
      <c r="C3" s="113"/>
      <c r="D3" s="113"/>
      <c r="E3" s="113"/>
      <c r="F3" s="113"/>
      <c r="G3" s="113"/>
      <c r="H3" s="113"/>
      <c r="I3" s="114"/>
      <c r="J3" s="113"/>
      <c r="K3" s="113"/>
      <c r="L3" s="22"/>
      <c r="AT3" s="19" t="s">
        <v>81</v>
      </c>
    </row>
    <row r="4" spans="2:46" s="1" customFormat="1" ht="18">
      <c r="B4" s="22"/>
      <c r="D4" s="115" t="s">
        <v>146</v>
      </c>
      <c r="I4" s="110"/>
      <c r="L4" s="22"/>
      <c r="M4" s="116" t="s">
        <v>10</v>
      </c>
      <c r="AT4" s="19" t="s">
        <v>4</v>
      </c>
    </row>
    <row r="5" spans="2:12" s="1" customFormat="1" ht="12">
      <c r="B5" s="22"/>
      <c r="I5" s="110"/>
      <c r="L5" s="22"/>
    </row>
    <row r="6" spans="2:12" s="1" customFormat="1" ht="12.75">
      <c r="B6" s="22"/>
      <c r="D6" s="117" t="s">
        <v>16</v>
      </c>
      <c r="I6" s="110"/>
      <c r="L6" s="22"/>
    </row>
    <row r="7" spans="2:12" s="1" customFormat="1" ht="12.75">
      <c r="B7" s="22"/>
      <c r="E7" s="417" t="str">
        <f>'Rekapitulace stavby'!K6</f>
        <v>HULICE - ČERPACÍ STANICE PEVAK</v>
      </c>
      <c r="F7" s="418"/>
      <c r="G7" s="418"/>
      <c r="H7" s="418"/>
      <c r="I7" s="110"/>
      <c r="L7" s="22"/>
    </row>
    <row r="8" spans="2:12" s="1" customFormat="1" ht="12.75">
      <c r="B8" s="22"/>
      <c r="D8" s="117" t="s">
        <v>159</v>
      </c>
      <c r="I8" s="110"/>
      <c r="L8" s="22"/>
    </row>
    <row r="9" spans="1:31" s="2" customFormat="1" ht="12">
      <c r="A9" s="36"/>
      <c r="B9" s="41"/>
      <c r="C9" s="36"/>
      <c r="D9" s="36"/>
      <c r="E9" s="417" t="s">
        <v>2539</v>
      </c>
      <c r="F9" s="419"/>
      <c r="G9" s="419"/>
      <c r="H9" s="419"/>
      <c r="I9" s="118"/>
      <c r="J9" s="36"/>
      <c r="K9" s="36"/>
      <c r="L9" s="119"/>
      <c r="S9" s="36"/>
      <c r="T9" s="36"/>
      <c r="U9" s="36"/>
      <c r="V9" s="36"/>
      <c r="W9" s="36"/>
      <c r="X9" s="36"/>
      <c r="Y9" s="36"/>
      <c r="Z9" s="36"/>
      <c r="AA9" s="36"/>
      <c r="AB9" s="36"/>
      <c r="AC9" s="36"/>
      <c r="AD9" s="36"/>
      <c r="AE9" s="36"/>
    </row>
    <row r="10" spans="1:31" s="2" customFormat="1" ht="12.75">
      <c r="A10" s="36"/>
      <c r="B10" s="41"/>
      <c r="C10" s="36"/>
      <c r="D10" s="117" t="s">
        <v>161</v>
      </c>
      <c r="E10" s="36"/>
      <c r="F10" s="36"/>
      <c r="G10" s="36"/>
      <c r="H10" s="36"/>
      <c r="I10" s="118"/>
      <c r="J10" s="36"/>
      <c r="K10" s="36"/>
      <c r="L10" s="119"/>
      <c r="S10" s="36"/>
      <c r="T10" s="36"/>
      <c r="U10" s="36"/>
      <c r="V10" s="36"/>
      <c r="W10" s="36"/>
      <c r="X10" s="36"/>
      <c r="Y10" s="36"/>
      <c r="Z10" s="36"/>
      <c r="AA10" s="36"/>
      <c r="AB10" s="36"/>
      <c r="AC10" s="36"/>
      <c r="AD10" s="36"/>
      <c r="AE10" s="36"/>
    </row>
    <row r="11" spans="1:31" s="2" customFormat="1" ht="12">
      <c r="A11" s="36"/>
      <c r="B11" s="41"/>
      <c r="C11" s="36"/>
      <c r="D11" s="36"/>
      <c r="E11" s="420" t="s">
        <v>2642</v>
      </c>
      <c r="F11" s="419"/>
      <c r="G11" s="419"/>
      <c r="H11" s="419"/>
      <c r="I11" s="118"/>
      <c r="J11" s="36"/>
      <c r="K11" s="36"/>
      <c r="L11" s="119"/>
      <c r="S11" s="36"/>
      <c r="T11" s="36"/>
      <c r="U11" s="36"/>
      <c r="V11" s="36"/>
      <c r="W11" s="36"/>
      <c r="X11" s="36"/>
      <c r="Y11" s="36"/>
      <c r="Z11" s="36"/>
      <c r="AA11" s="36"/>
      <c r="AB11" s="36"/>
      <c r="AC11" s="36"/>
      <c r="AD11" s="36"/>
      <c r="AE11" s="36"/>
    </row>
    <row r="12" spans="1:31" s="2" customFormat="1" ht="12">
      <c r="A12" s="36"/>
      <c r="B12" s="41"/>
      <c r="C12" s="36"/>
      <c r="D12" s="36"/>
      <c r="E12" s="36"/>
      <c r="F12" s="36"/>
      <c r="G12" s="36"/>
      <c r="H12" s="36"/>
      <c r="I12" s="118"/>
      <c r="J12" s="36"/>
      <c r="K12" s="36"/>
      <c r="L12" s="119"/>
      <c r="S12" s="36"/>
      <c r="T12" s="36"/>
      <c r="U12" s="36"/>
      <c r="V12" s="36"/>
      <c r="W12" s="36"/>
      <c r="X12" s="36"/>
      <c r="Y12" s="36"/>
      <c r="Z12" s="36"/>
      <c r="AA12" s="36"/>
      <c r="AB12" s="36"/>
      <c r="AC12" s="36"/>
      <c r="AD12" s="36"/>
      <c r="AE12" s="36"/>
    </row>
    <row r="13" spans="1:31" s="2" customFormat="1" ht="12.75">
      <c r="A13" s="36"/>
      <c r="B13" s="41"/>
      <c r="C13" s="36"/>
      <c r="D13" s="117" t="s">
        <v>18</v>
      </c>
      <c r="E13" s="36"/>
      <c r="F13" s="105" t="s">
        <v>19</v>
      </c>
      <c r="G13" s="36"/>
      <c r="H13" s="36"/>
      <c r="I13" s="120" t="s">
        <v>20</v>
      </c>
      <c r="J13" s="105" t="s">
        <v>19</v>
      </c>
      <c r="K13" s="36"/>
      <c r="L13" s="119"/>
      <c r="S13" s="36"/>
      <c r="T13" s="36"/>
      <c r="U13" s="36"/>
      <c r="V13" s="36"/>
      <c r="W13" s="36"/>
      <c r="X13" s="36"/>
      <c r="Y13" s="36"/>
      <c r="Z13" s="36"/>
      <c r="AA13" s="36"/>
      <c r="AB13" s="36"/>
      <c r="AC13" s="36"/>
      <c r="AD13" s="36"/>
      <c r="AE13" s="36"/>
    </row>
    <row r="14" spans="1:31" s="2" customFormat="1" ht="12.75">
      <c r="A14" s="36"/>
      <c r="B14" s="41"/>
      <c r="C14" s="36"/>
      <c r="D14" s="117" t="s">
        <v>21</v>
      </c>
      <c r="E14" s="36"/>
      <c r="F14" s="105" t="s">
        <v>2541</v>
      </c>
      <c r="G14" s="36"/>
      <c r="H14" s="36"/>
      <c r="I14" s="120" t="s">
        <v>23</v>
      </c>
      <c r="J14" s="121" t="str">
        <f>'Rekapitulace stavby'!AN8</f>
        <v>12. 5. 2020</v>
      </c>
      <c r="K14" s="36"/>
      <c r="L14" s="119"/>
      <c r="S14" s="36"/>
      <c r="T14" s="36"/>
      <c r="U14" s="36"/>
      <c r="V14" s="36"/>
      <c r="W14" s="36"/>
      <c r="X14" s="36"/>
      <c r="Y14" s="36"/>
      <c r="Z14" s="36"/>
      <c r="AA14" s="36"/>
      <c r="AB14" s="36"/>
      <c r="AC14" s="36"/>
      <c r="AD14" s="36"/>
      <c r="AE14" s="36"/>
    </row>
    <row r="15" spans="1:31" s="2" customFormat="1" ht="12">
      <c r="A15" s="36"/>
      <c r="B15" s="41"/>
      <c r="C15" s="36"/>
      <c r="D15" s="36"/>
      <c r="E15" s="36"/>
      <c r="F15" s="36"/>
      <c r="G15" s="36"/>
      <c r="H15" s="36"/>
      <c r="I15" s="118"/>
      <c r="J15" s="36"/>
      <c r="K15" s="36"/>
      <c r="L15" s="119"/>
      <c r="S15" s="36"/>
      <c r="T15" s="36"/>
      <c r="U15" s="36"/>
      <c r="V15" s="36"/>
      <c r="W15" s="36"/>
      <c r="X15" s="36"/>
      <c r="Y15" s="36"/>
      <c r="Z15" s="36"/>
      <c r="AA15" s="36"/>
      <c r="AB15" s="36"/>
      <c r="AC15" s="36"/>
      <c r="AD15" s="36"/>
      <c r="AE15" s="36"/>
    </row>
    <row r="16" spans="1:31" s="2" customFormat="1" ht="12.75">
      <c r="A16" s="36"/>
      <c r="B16" s="41"/>
      <c r="C16" s="36"/>
      <c r="D16" s="117" t="s">
        <v>25</v>
      </c>
      <c r="E16" s="36"/>
      <c r="F16" s="36"/>
      <c r="G16" s="36"/>
      <c r="H16" s="36"/>
      <c r="I16" s="120" t="s">
        <v>26</v>
      </c>
      <c r="J16" s="105" t="str">
        <f>IF('Rekapitulace stavby'!AN10="","",'Rekapitulace stavby'!AN10)</f>
        <v/>
      </c>
      <c r="K16" s="36"/>
      <c r="L16" s="119"/>
      <c r="S16" s="36"/>
      <c r="T16" s="36"/>
      <c r="U16" s="36"/>
      <c r="V16" s="36"/>
      <c r="W16" s="36"/>
      <c r="X16" s="36"/>
      <c r="Y16" s="36"/>
      <c r="Z16" s="36"/>
      <c r="AA16" s="36"/>
      <c r="AB16" s="36"/>
      <c r="AC16" s="36"/>
      <c r="AD16" s="36"/>
      <c r="AE16" s="36"/>
    </row>
    <row r="17" spans="1:31" s="2" customFormat="1" ht="12.75">
      <c r="A17" s="36"/>
      <c r="B17" s="41"/>
      <c r="C17" s="36"/>
      <c r="D17" s="36"/>
      <c r="E17" s="105" t="str">
        <f>IF('Rekapitulace stavby'!E11="","",'Rekapitulace stavby'!E11)</f>
        <v>PEVAK Pelhřimov</v>
      </c>
      <c r="F17" s="36"/>
      <c r="G17" s="36"/>
      <c r="H17" s="36"/>
      <c r="I17" s="120" t="s">
        <v>28</v>
      </c>
      <c r="J17" s="105" t="str">
        <f>IF('Rekapitulace stavby'!AN11="","",'Rekapitulace stavby'!AN11)</f>
        <v/>
      </c>
      <c r="K17" s="36"/>
      <c r="L17" s="119"/>
      <c r="S17" s="36"/>
      <c r="T17" s="36"/>
      <c r="U17" s="36"/>
      <c r="V17" s="36"/>
      <c r="W17" s="36"/>
      <c r="X17" s="36"/>
      <c r="Y17" s="36"/>
      <c r="Z17" s="36"/>
      <c r="AA17" s="36"/>
      <c r="AB17" s="36"/>
      <c r="AC17" s="36"/>
      <c r="AD17" s="36"/>
      <c r="AE17" s="36"/>
    </row>
    <row r="18" spans="1:31" s="2" customFormat="1" ht="12">
      <c r="A18" s="36"/>
      <c r="B18" s="41"/>
      <c r="C18" s="36"/>
      <c r="D18" s="36"/>
      <c r="E18" s="36"/>
      <c r="F18" s="36"/>
      <c r="G18" s="36"/>
      <c r="H18" s="36"/>
      <c r="I18" s="118"/>
      <c r="J18" s="36"/>
      <c r="K18" s="36"/>
      <c r="L18" s="119"/>
      <c r="S18" s="36"/>
      <c r="T18" s="36"/>
      <c r="U18" s="36"/>
      <c r="V18" s="36"/>
      <c r="W18" s="36"/>
      <c r="X18" s="36"/>
      <c r="Y18" s="36"/>
      <c r="Z18" s="36"/>
      <c r="AA18" s="36"/>
      <c r="AB18" s="36"/>
      <c r="AC18" s="36"/>
      <c r="AD18" s="36"/>
      <c r="AE18" s="36"/>
    </row>
    <row r="19" spans="1:31" s="2" customFormat="1" ht="12.75">
      <c r="A19" s="36"/>
      <c r="B19" s="41"/>
      <c r="C19" s="36"/>
      <c r="D19" s="117" t="s">
        <v>29</v>
      </c>
      <c r="E19" s="36"/>
      <c r="F19" s="36"/>
      <c r="G19" s="36"/>
      <c r="H19" s="36"/>
      <c r="I19" s="120" t="s">
        <v>26</v>
      </c>
      <c r="J19" s="32" t="str">
        <f>'Rekapitulace stavby'!AN13</f>
        <v>Vyplň údaj</v>
      </c>
      <c r="K19" s="36"/>
      <c r="L19" s="119"/>
      <c r="S19" s="36"/>
      <c r="T19" s="36"/>
      <c r="U19" s="36"/>
      <c r="V19" s="36"/>
      <c r="W19" s="36"/>
      <c r="X19" s="36"/>
      <c r="Y19" s="36"/>
      <c r="Z19" s="36"/>
      <c r="AA19" s="36"/>
      <c r="AB19" s="36"/>
      <c r="AC19" s="36"/>
      <c r="AD19" s="36"/>
      <c r="AE19" s="36"/>
    </row>
    <row r="20" spans="1:31" s="2" customFormat="1" ht="12.75">
      <c r="A20" s="36"/>
      <c r="B20" s="41"/>
      <c r="C20" s="36"/>
      <c r="D20" s="36"/>
      <c r="E20" s="421" t="str">
        <f>'Rekapitulace stavby'!E14</f>
        <v>Vyplň údaj</v>
      </c>
      <c r="F20" s="422"/>
      <c r="G20" s="422"/>
      <c r="H20" s="422"/>
      <c r="I20" s="120" t="s">
        <v>28</v>
      </c>
      <c r="J20" s="32" t="str">
        <f>'Rekapitulace stavby'!AN14</f>
        <v>Vyplň údaj</v>
      </c>
      <c r="K20" s="36"/>
      <c r="L20" s="119"/>
      <c r="S20" s="36"/>
      <c r="T20" s="36"/>
      <c r="U20" s="36"/>
      <c r="V20" s="36"/>
      <c r="W20" s="36"/>
      <c r="X20" s="36"/>
      <c r="Y20" s="36"/>
      <c r="Z20" s="36"/>
      <c r="AA20" s="36"/>
      <c r="AB20" s="36"/>
      <c r="AC20" s="36"/>
      <c r="AD20" s="36"/>
      <c r="AE20" s="36"/>
    </row>
    <row r="21" spans="1:31" s="2" customFormat="1" ht="12">
      <c r="A21" s="36"/>
      <c r="B21" s="41"/>
      <c r="C21" s="36"/>
      <c r="D21" s="36"/>
      <c r="E21" s="36"/>
      <c r="F21" s="36"/>
      <c r="G21" s="36"/>
      <c r="H21" s="36"/>
      <c r="I21" s="118"/>
      <c r="J21" s="36"/>
      <c r="K21" s="36"/>
      <c r="L21" s="119"/>
      <c r="S21" s="36"/>
      <c r="T21" s="36"/>
      <c r="U21" s="36"/>
      <c r="V21" s="36"/>
      <c r="W21" s="36"/>
      <c r="X21" s="36"/>
      <c r="Y21" s="36"/>
      <c r="Z21" s="36"/>
      <c r="AA21" s="36"/>
      <c r="AB21" s="36"/>
      <c r="AC21" s="36"/>
      <c r="AD21" s="36"/>
      <c r="AE21" s="36"/>
    </row>
    <row r="22" spans="1:31" s="2" customFormat="1" ht="12.75">
      <c r="A22" s="36"/>
      <c r="B22" s="41"/>
      <c r="C22" s="36"/>
      <c r="D22" s="117" t="s">
        <v>31</v>
      </c>
      <c r="E22" s="36"/>
      <c r="F22" s="36"/>
      <c r="G22" s="36"/>
      <c r="H22" s="36"/>
      <c r="I22" s="120" t="s">
        <v>26</v>
      </c>
      <c r="J22" s="105" t="str">
        <f>IF('Rekapitulace stavby'!AN16="","",'Rekapitulace stavby'!AN16)</f>
        <v/>
      </c>
      <c r="K22" s="36"/>
      <c r="L22" s="119"/>
      <c r="S22" s="36"/>
      <c r="T22" s="36"/>
      <c r="U22" s="36"/>
      <c r="V22" s="36"/>
      <c r="W22" s="36"/>
      <c r="X22" s="36"/>
      <c r="Y22" s="36"/>
      <c r="Z22" s="36"/>
      <c r="AA22" s="36"/>
      <c r="AB22" s="36"/>
      <c r="AC22" s="36"/>
      <c r="AD22" s="36"/>
      <c r="AE22" s="36"/>
    </row>
    <row r="23" spans="1:31" s="2" customFormat="1" ht="12.75">
      <c r="A23" s="36"/>
      <c r="B23" s="41"/>
      <c r="C23" s="36"/>
      <c r="D23" s="36"/>
      <c r="E23" s="105" t="str">
        <f>IF('Rekapitulace stavby'!E17="","",'Rekapitulace stavby'!E17)</f>
        <v>Vodohospodářské inženýrské služby a.s.</v>
      </c>
      <c r="F23" s="36"/>
      <c r="G23" s="36"/>
      <c r="H23" s="36"/>
      <c r="I23" s="120" t="s">
        <v>28</v>
      </c>
      <c r="J23" s="105" t="str">
        <f>IF('Rekapitulace stavby'!AN17="","",'Rekapitulace stavby'!AN17)</f>
        <v/>
      </c>
      <c r="K23" s="36"/>
      <c r="L23" s="119"/>
      <c r="S23" s="36"/>
      <c r="T23" s="36"/>
      <c r="U23" s="36"/>
      <c r="V23" s="36"/>
      <c r="W23" s="36"/>
      <c r="X23" s="36"/>
      <c r="Y23" s="36"/>
      <c r="Z23" s="36"/>
      <c r="AA23" s="36"/>
      <c r="AB23" s="36"/>
      <c r="AC23" s="36"/>
      <c r="AD23" s="36"/>
      <c r="AE23" s="36"/>
    </row>
    <row r="24" spans="1:31" s="2" customFormat="1" ht="12">
      <c r="A24" s="36"/>
      <c r="B24" s="41"/>
      <c r="C24" s="36"/>
      <c r="D24" s="36"/>
      <c r="E24" s="36"/>
      <c r="F24" s="36"/>
      <c r="G24" s="36"/>
      <c r="H24" s="36"/>
      <c r="I24" s="118"/>
      <c r="J24" s="36"/>
      <c r="K24" s="36"/>
      <c r="L24" s="119"/>
      <c r="S24" s="36"/>
      <c r="T24" s="36"/>
      <c r="U24" s="36"/>
      <c r="V24" s="36"/>
      <c r="W24" s="36"/>
      <c r="X24" s="36"/>
      <c r="Y24" s="36"/>
      <c r="Z24" s="36"/>
      <c r="AA24" s="36"/>
      <c r="AB24" s="36"/>
      <c r="AC24" s="36"/>
      <c r="AD24" s="36"/>
      <c r="AE24" s="36"/>
    </row>
    <row r="25" spans="1:31" s="2" customFormat="1" ht="12.75">
      <c r="A25" s="36"/>
      <c r="B25" s="41"/>
      <c r="C25" s="36"/>
      <c r="D25" s="117" t="s">
        <v>34</v>
      </c>
      <c r="E25" s="36"/>
      <c r="F25" s="36"/>
      <c r="G25" s="36"/>
      <c r="H25" s="36"/>
      <c r="I25" s="120" t="s">
        <v>26</v>
      </c>
      <c r="J25" s="105" t="str">
        <f>IF('Rekapitulace stavby'!AN19="","",'Rekapitulace stavby'!AN19)</f>
        <v/>
      </c>
      <c r="K25" s="36"/>
      <c r="L25" s="119"/>
      <c r="S25" s="36"/>
      <c r="T25" s="36"/>
      <c r="U25" s="36"/>
      <c r="V25" s="36"/>
      <c r="W25" s="36"/>
      <c r="X25" s="36"/>
      <c r="Y25" s="36"/>
      <c r="Z25" s="36"/>
      <c r="AA25" s="36"/>
      <c r="AB25" s="36"/>
      <c r="AC25" s="36"/>
      <c r="AD25" s="36"/>
      <c r="AE25" s="36"/>
    </row>
    <row r="26" spans="1:31" s="2" customFormat="1" ht="12.75">
      <c r="A26" s="36"/>
      <c r="B26" s="41"/>
      <c r="C26" s="36"/>
      <c r="D26" s="36"/>
      <c r="E26" s="105" t="str">
        <f>IF('Rekapitulace stavby'!E20="","",'Rekapitulace stavby'!E20)</f>
        <v>Ing.Josef Němeček</v>
      </c>
      <c r="F26" s="36"/>
      <c r="G26" s="36"/>
      <c r="H26" s="36"/>
      <c r="I26" s="120" t="s">
        <v>28</v>
      </c>
      <c r="J26" s="105" t="str">
        <f>IF('Rekapitulace stavby'!AN20="","",'Rekapitulace stavby'!AN20)</f>
        <v/>
      </c>
      <c r="K26" s="36"/>
      <c r="L26" s="119"/>
      <c r="S26" s="36"/>
      <c r="T26" s="36"/>
      <c r="U26" s="36"/>
      <c r="V26" s="36"/>
      <c r="W26" s="36"/>
      <c r="X26" s="36"/>
      <c r="Y26" s="36"/>
      <c r="Z26" s="36"/>
      <c r="AA26" s="36"/>
      <c r="AB26" s="36"/>
      <c r="AC26" s="36"/>
      <c r="AD26" s="36"/>
      <c r="AE26" s="36"/>
    </row>
    <row r="27" spans="1:31" s="2" customFormat="1" ht="12">
      <c r="A27" s="36"/>
      <c r="B27" s="41"/>
      <c r="C27" s="36"/>
      <c r="D27" s="36"/>
      <c r="E27" s="36"/>
      <c r="F27" s="36"/>
      <c r="G27" s="36"/>
      <c r="H27" s="36"/>
      <c r="I27" s="118"/>
      <c r="J27" s="36"/>
      <c r="K27" s="36"/>
      <c r="L27" s="119"/>
      <c r="S27" s="36"/>
      <c r="T27" s="36"/>
      <c r="U27" s="36"/>
      <c r="V27" s="36"/>
      <c r="W27" s="36"/>
      <c r="X27" s="36"/>
      <c r="Y27" s="36"/>
      <c r="Z27" s="36"/>
      <c r="AA27" s="36"/>
      <c r="AB27" s="36"/>
      <c r="AC27" s="36"/>
      <c r="AD27" s="36"/>
      <c r="AE27" s="36"/>
    </row>
    <row r="28" spans="1:31" s="2" customFormat="1" ht="12.75">
      <c r="A28" s="36"/>
      <c r="B28" s="41"/>
      <c r="C28" s="36"/>
      <c r="D28" s="117" t="s">
        <v>36</v>
      </c>
      <c r="E28" s="36"/>
      <c r="F28" s="36"/>
      <c r="G28" s="36"/>
      <c r="H28" s="36"/>
      <c r="I28" s="118"/>
      <c r="J28" s="36"/>
      <c r="K28" s="36"/>
      <c r="L28" s="119"/>
      <c r="S28" s="36"/>
      <c r="T28" s="36"/>
      <c r="U28" s="36"/>
      <c r="V28" s="36"/>
      <c r="W28" s="36"/>
      <c r="X28" s="36"/>
      <c r="Y28" s="36"/>
      <c r="Z28" s="36"/>
      <c r="AA28" s="36"/>
      <c r="AB28" s="36"/>
      <c r="AC28" s="36"/>
      <c r="AD28" s="36"/>
      <c r="AE28" s="36"/>
    </row>
    <row r="29" spans="1:31" s="8" customFormat="1" ht="12.75">
      <c r="A29" s="122"/>
      <c r="B29" s="123"/>
      <c r="C29" s="122"/>
      <c r="D29" s="122"/>
      <c r="E29" s="423" t="s">
        <v>19</v>
      </c>
      <c r="F29" s="423"/>
      <c r="G29" s="423"/>
      <c r="H29" s="423"/>
      <c r="I29" s="124"/>
      <c r="J29" s="122"/>
      <c r="K29" s="122"/>
      <c r="L29" s="125"/>
      <c r="S29" s="122"/>
      <c r="T29" s="122"/>
      <c r="U29" s="122"/>
      <c r="V29" s="122"/>
      <c r="W29" s="122"/>
      <c r="X29" s="122"/>
      <c r="Y29" s="122"/>
      <c r="Z29" s="122"/>
      <c r="AA29" s="122"/>
      <c r="AB29" s="122"/>
      <c r="AC29" s="122"/>
      <c r="AD29" s="122"/>
      <c r="AE29" s="122"/>
    </row>
    <row r="30" spans="1:31" s="2" customFormat="1" ht="12">
      <c r="A30" s="36"/>
      <c r="B30" s="41"/>
      <c r="C30" s="36"/>
      <c r="D30" s="36"/>
      <c r="E30" s="36"/>
      <c r="F30" s="36"/>
      <c r="G30" s="36"/>
      <c r="H30" s="36"/>
      <c r="I30" s="118"/>
      <c r="J30" s="36"/>
      <c r="K30" s="36"/>
      <c r="L30" s="119"/>
      <c r="S30" s="36"/>
      <c r="T30" s="36"/>
      <c r="U30" s="36"/>
      <c r="V30" s="36"/>
      <c r="W30" s="36"/>
      <c r="X30" s="36"/>
      <c r="Y30" s="36"/>
      <c r="Z30" s="36"/>
      <c r="AA30" s="36"/>
      <c r="AB30" s="36"/>
      <c r="AC30" s="36"/>
      <c r="AD30" s="36"/>
      <c r="AE30" s="36"/>
    </row>
    <row r="31" spans="1:31" s="2" customFormat="1" ht="12">
      <c r="A31" s="36"/>
      <c r="B31" s="41"/>
      <c r="C31" s="36"/>
      <c r="D31" s="126"/>
      <c r="E31" s="126"/>
      <c r="F31" s="126"/>
      <c r="G31" s="126"/>
      <c r="H31" s="126"/>
      <c r="I31" s="127"/>
      <c r="J31" s="126"/>
      <c r="K31" s="126"/>
      <c r="L31" s="119"/>
      <c r="S31" s="36"/>
      <c r="T31" s="36"/>
      <c r="U31" s="36"/>
      <c r="V31" s="36"/>
      <c r="W31" s="36"/>
      <c r="X31" s="36"/>
      <c r="Y31" s="36"/>
      <c r="Z31" s="36"/>
      <c r="AA31" s="36"/>
      <c r="AB31" s="36"/>
      <c r="AC31" s="36"/>
      <c r="AD31" s="36"/>
      <c r="AE31" s="36"/>
    </row>
    <row r="32" spans="1:31" s="2" customFormat="1" ht="15.75">
      <c r="A32" s="36"/>
      <c r="B32" s="41"/>
      <c r="C32" s="36"/>
      <c r="D32" s="128" t="s">
        <v>38</v>
      </c>
      <c r="E32" s="36"/>
      <c r="F32" s="36"/>
      <c r="G32" s="36"/>
      <c r="H32" s="36"/>
      <c r="I32" s="118"/>
      <c r="J32" s="129">
        <f>ROUND(J85,2)</f>
        <v>0</v>
      </c>
      <c r="K32" s="36"/>
      <c r="L32" s="119"/>
      <c r="S32" s="36"/>
      <c r="T32" s="36"/>
      <c r="U32" s="36"/>
      <c r="V32" s="36"/>
      <c r="W32" s="36"/>
      <c r="X32" s="36"/>
      <c r="Y32" s="36"/>
      <c r="Z32" s="36"/>
      <c r="AA32" s="36"/>
      <c r="AB32" s="36"/>
      <c r="AC32" s="36"/>
      <c r="AD32" s="36"/>
      <c r="AE32" s="36"/>
    </row>
    <row r="33" spans="1:31" s="2" customFormat="1" ht="12">
      <c r="A33" s="36"/>
      <c r="B33" s="41"/>
      <c r="C33" s="36"/>
      <c r="D33" s="126"/>
      <c r="E33" s="126"/>
      <c r="F33" s="126"/>
      <c r="G33" s="126"/>
      <c r="H33" s="126"/>
      <c r="I33" s="127"/>
      <c r="J33" s="126"/>
      <c r="K33" s="126"/>
      <c r="L33" s="119"/>
      <c r="S33" s="36"/>
      <c r="T33" s="36"/>
      <c r="U33" s="36"/>
      <c r="V33" s="36"/>
      <c r="W33" s="36"/>
      <c r="X33" s="36"/>
      <c r="Y33" s="36"/>
      <c r="Z33" s="36"/>
      <c r="AA33" s="36"/>
      <c r="AB33" s="36"/>
      <c r="AC33" s="36"/>
      <c r="AD33" s="36"/>
      <c r="AE33" s="36"/>
    </row>
    <row r="34" spans="1:31" s="2" customFormat="1" ht="12.75">
      <c r="A34" s="36"/>
      <c r="B34" s="41"/>
      <c r="C34" s="36"/>
      <c r="D34" s="36"/>
      <c r="E34" s="36"/>
      <c r="F34" s="130" t="s">
        <v>40</v>
      </c>
      <c r="G34" s="36"/>
      <c r="H34" s="36"/>
      <c r="I34" s="131" t="s">
        <v>39</v>
      </c>
      <c r="J34" s="130" t="s">
        <v>41</v>
      </c>
      <c r="K34" s="36"/>
      <c r="L34" s="119"/>
      <c r="S34" s="36"/>
      <c r="T34" s="36"/>
      <c r="U34" s="36"/>
      <c r="V34" s="36"/>
      <c r="W34" s="36"/>
      <c r="X34" s="36"/>
      <c r="Y34" s="36"/>
      <c r="Z34" s="36"/>
      <c r="AA34" s="36"/>
      <c r="AB34" s="36"/>
      <c r="AC34" s="36"/>
      <c r="AD34" s="36"/>
      <c r="AE34" s="36"/>
    </row>
    <row r="35" spans="1:31" s="2" customFormat="1" ht="12.75">
      <c r="A35" s="36"/>
      <c r="B35" s="41"/>
      <c r="C35" s="36"/>
      <c r="D35" s="132" t="s">
        <v>42</v>
      </c>
      <c r="E35" s="117" t="s">
        <v>43</v>
      </c>
      <c r="F35" s="133">
        <f>ROUND((SUM(BE85:BE106)),2)</f>
        <v>0</v>
      </c>
      <c r="G35" s="36"/>
      <c r="H35" s="36"/>
      <c r="I35" s="134">
        <v>0.21</v>
      </c>
      <c r="J35" s="133">
        <f>ROUND(((SUM(BE85:BE106))*I35),2)</f>
        <v>0</v>
      </c>
      <c r="K35" s="36"/>
      <c r="L35" s="119"/>
      <c r="S35" s="36"/>
      <c r="T35" s="36"/>
      <c r="U35" s="36"/>
      <c r="V35" s="36"/>
      <c r="W35" s="36"/>
      <c r="X35" s="36"/>
      <c r="Y35" s="36"/>
      <c r="Z35" s="36"/>
      <c r="AA35" s="36"/>
      <c r="AB35" s="36"/>
      <c r="AC35" s="36"/>
      <c r="AD35" s="36"/>
      <c r="AE35" s="36"/>
    </row>
    <row r="36" spans="1:31" s="2" customFormat="1" ht="12.75">
      <c r="A36" s="36"/>
      <c r="B36" s="41"/>
      <c r="C36" s="36"/>
      <c r="D36" s="36"/>
      <c r="E36" s="117" t="s">
        <v>44</v>
      </c>
      <c r="F36" s="133">
        <f>ROUND((SUM(BF85:BF106)),2)</f>
        <v>0</v>
      </c>
      <c r="G36" s="36"/>
      <c r="H36" s="36"/>
      <c r="I36" s="134">
        <v>0.15</v>
      </c>
      <c r="J36" s="133">
        <f>ROUND(((SUM(BF85:BF106))*I36),2)</f>
        <v>0</v>
      </c>
      <c r="K36" s="36"/>
      <c r="L36" s="119"/>
      <c r="S36" s="36"/>
      <c r="T36" s="36"/>
      <c r="U36" s="36"/>
      <c r="V36" s="36"/>
      <c r="W36" s="36"/>
      <c r="X36" s="36"/>
      <c r="Y36" s="36"/>
      <c r="Z36" s="36"/>
      <c r="AA36" s="36"/>
      <c r="AB36" s="36"/>
      <c r="AC36" s="36"/>
      <c r="AD36" s="36"/>
      <c r="AE36" s="36"/>
    </row>
    <row r="37" spans="1:31" s="2" customFormat="1" ht="12.75">
      <c r="A37" s="36"/>
      <c r="B37" s="41"/>
      <c r="C37" s="36"/>
      <c r="D37" s="36"/>
      <c r="E37" s="117" t="s">
        <v>45</v>
      </c>
      <c r="F37" s="133">
        <f>ROUND((SUM(BG85:BG106)),2)</f>
        <v>0</v>
      </c>
      <c r="G37" s="36"/>
      <c r="H37" s="36"/>
      <c r="I37" s="134">
        <v>0.21</v>
      </c>
      <c r="J37" s="133">
        <f>0</f>
        <v>0</v>
      </c>
      <c r="K37" s="36"/>
      <c r="L37" s="119"/>
      <c r="S37" s="36"/>
      <c r="T37" s="36"/>
      <c r="U37" s="36"/>
      <c r="V37" s="36"/>
      <c r="W37" s="36"/>
      <c r="X37" s="36"/>
      <c r="Y37" s="36"/>
      <c r="Z37" s="36"/>
      <c r="AA37" s="36"/>
      <c r="AB37" s="36"/>
      <c r="AC37" s="36"/>
      <c r="AD37" s="36"/>
      <c r="AE37" s="36"/>
    </row>
    <row r="38" spans="1:31" s="2" customFormat="1" ht="12.75">
      <c r="A38" s="36"/>
      <c r="B38" s="41"/>
      <c r="C38" s="36"/>
      <c r="D38" s="36"/>
      <c r="E38" s="117" t="s">
        <v>46</v>
      </c>
      <c r="F38" s="133">
        <f>ROUND((SUM(BH85:BH106)),2)</f>
        <v>0</v>
      </c>
      <c r="G38" s="36"/>
      <c r="H38" s="36"/>
      <c r="I38" s="134">
        <v>0.15</v>
      </c>
      <c r="J38" s="133">
        <f>0</f>
        <v>0</v>
      </c>
      <c r="K38" s="36"/>
      <c r="L38" s="119"/>
      <c r="S38" s="36"/>
      <c r="T38" s="36"/>
      <c r="U38" s="36"/>
      <c r="V38" s="36"/>
      <c r="W38" s="36"/>
      <c r="X38" s="36"/>
      <c r="Y38" s="36"/>
      <c r="Z38" s="36"/>
      <c r="AA38" s="36"/>
      <c r="AB38" s="36"/>
      <c r="AC38" s="36"/>
      <c r="AD38" s="36"/>
      <c r="AE38" s="36"/>
    </row>
    <row r="39" spans="1:31" s="2" customFormat="1" ht="12.75">
      <c r="A39" s="36"/>
      <c r="B39" s="41"/>
      <c r="C39" s="36"/>
      <c r="D39" s="36"/>
      <c r="E39" s="117" t="s">
        <v>47</v>
      </c>
      <c r="F39" s="133">
        <f>ROUND((SUM(BI85:BI106)),2)</f>
        <v>0</v>
      </c>
      <c r="G39" s="36"/>
      <c r="H39" s="36"/>
      <c r="I39" s="134">
        <v>0</v>
      </c>
      <c r="J39" s="133">
        <f>0</f>
        <v>0</v>
      </c>
      <c r="K39" s="36"/>
      <c r="L39" s="119"/>
      <c r="S39" s="36"/>
      <c r="T39" s="36"/>
      <c r="U39" s="36"/>
      <c r="V39" s="36"/>
      <c r="W39" s="36"/>
      <c r="X39" s="36"/>
      <c r="Y39" s="36"/>
      <c r="Z39" s="36"/>
      <c r="AA39" s="36"/>
      <c r="AB39" s="36"/>
      <c r="AC39" s="36"/>
      <c r="AD39" s="36"/>
      <c r="AE39" s="36"/>
    </row>
    <row r="40" spans="1:31" s="2" customFormat="1" ht="12">
      <c r="A40" s="36"/>
      <c r="B40" s="41"/>
      <c r="C40" s="36"/>
      <c r="D40" s="36"/>
      <c r="E40" s="36"/>
      <c r="F40" s="36"/>
      <c r="G40" s="36"/>
      <c r="H40" s="36"/>
      <c r="I40" s="118"/>
      <c r="J40" s="36"/>
      <c r="K40" s="36"/>
      <c r="L40" s="119"/>
      <c r="S40" s="36"/>
      <c r="T40" s="36"/>
      <c r="U40" s="36"/>
      <c r="V40" s="36"/>
      <c r="W40" s="36"/>
      <c r="X40" s="36"/>
      <c r="Y40" s="36"/>
      <c r="Z40" s="36"/>
      <c r="AA40" s="36"/>
      <c r="AB40" s="36"/>
      <c r="AC40" s="36"/>
      <c r="AD40" s="36"/>
      <c r="AE40" s="36"/>
    </row>
    <row r="41" spans="1:31" s="2" customFormat="1" ht="15.75">
      <c r="A41" s="36"/>
      <c r="B41" s="41"/>
      <c r="C41" s="135"/>
      <c r="D41" s="136" t="s">
        <v>48</v>
      </c>
      <c r="E41" s="137"/>
      <c r="F41" s="137"/>
      <c r="G41" s="138" t="s">
        <v>49</v>
      </c>
      <c r="H41" s="139" t="s">
        <v>50</v>
      </c>
      <c r="I41" s="140"/>
      <c r="J41" s="141">
        <f>SUM(J32:J39)</f>
        <v>0</v>
      </c>
      <c r="K41" s="142"/>
      <c r="L41" s="119"/>
      <c r="S41" s="36"/>
      <c r="T41" s="36"/>
      <c r="U41" s="36"/>
      <c r="V41" s="36"/>
      <c r="W41" s="36"/>
      <c r="X41" s="36"/>
      <c r="Y41" s="36"/>
      <c r="Z41" s="36"/>
      <c r="AA41" s="36"/>
      <c r="AB41" s="36"/>
      <c r="AC41" s="36"/>
      <c r="AD41" s="36"/>
      <c r="AE41" s="36"/>
    </row>
    <row r="42" spans="1:31" s="2" customFormat="1" ht="12">
      <c r="A42" s="36"/>
      <c r="B42" s="143"/>
      <c r="C42" s="144"/>
      <c r="D42" s="144"/>
      <c r="E42" s="144"/>
      <c r="F42" s="144"/>
      <c r="G42" s="144"/>
      <c r="H42" s="144"/>
      <c r="I42" s="145"/>
      <c r="J42" s="144"/>
      <c r="K42" s="144"/>
      <c r="L42" s="119"/>
      <c r="S42" s="36"/>
      <c r="T42" s="36"/>
      <c r="U42" s="36"/>
      <c r="V42" s="36"/>
      <c r="W42" s="36"/>
      <c r="X42" s="36"/>
      <c r="Y42" s="36"/>
      <c r="Z42" s="36"/>
      <c r="AA42" s="36"/>
      <c r="AB42" s="36"/>
      <c r="AC42" s="36"/>
      <c r="AD42" s="36"/>
      <c r="AE42" s="36"/>
    </row>
    <row r="46" spans="1:31" s="2" customFormat="1" ht="12">
      <c r="A46" s="36"/>
      <c r="B46" s="146"/>
      <c r="C46" s="147"/>
      <c r="D46" s="147"/>
      <c r="E46" s="147"/>
      <c r="F46" s="147"/>
      <c r="G46" s="147"/>
      <c r="H46" s="147"/>
      <c r="I46" s="148"/>
      <c r="J46" s="147"/>
      <c r="K46" s="147"/>
      <c r="L46" s="119"/>
      <c r="S46" s="36"/>
      <c r="T46" s="36"/>
      <c r="U46" s="36"/>
      <c r="V46" s="36"/>
      <c r="W46" s="36"/>
      <c r="X46" s="36"/>
      <c r="Y46" s="36"/>
      <c r="Z46" s="36"/>
      <c r="AA46" s="36"/>
      <c r="AB46" s="36"/>
      <c r="AC46" s="36"/>
      <c r="AD46" s="36"/>
      <c r="AE46" s="36"/>
    </row>
    <row r="47" spans="1:31" s="2" customFormat="1" ht="18">
      <c r="A47" s="36"/>
      <c r="B47" s="37"/>
      <c r="C47" s="25" t="s">
        <v>163</v>
      </c>
      <c r="D47" s="38"/>
      <c r="E47" s="38"/>
      <c r="F47" s="38"/>
      <c r="G47" s="38"/>
      <c r="H47" s="38"/>
      <c r="I47" s="118"/>
      <c r="J47" s="38"/>
      <c r="K47" s="38"/>
      <c r="L47" s="119"/>
      <c r="S47" s="36"/>
      <c r="T47" s="36"/>
      <c r="U47" s="36"/>
      <c r="V47" s="36"/>
      <c r="W47" s="36"/>
      <c r="X47" s="36"/>
      <c r="Y47" s="36"/>
      <c r="Z47" s="36"/>
      <c r="AA47" s="36"/>
      <c r="AB47" s="36"/>
      <c r="AC47" s="36"/>
      <c r="AD47" s="36"/>
      <c r="AE47" s="36"/>
    </row>
    <row r="48" spans="1:31" s="2" customFormat="1" ht="12">
      <c r="A48" s="36"/>
      <c r="B48" s="37"/>
      <c r="C48" s="38"/>
      <c r="D48" s="38"/>
      <c r="E48" s="38"/>
      <c r="F48" s="38"/>
      <c r="G48" s="38"/>
      <c r="H48" s="38"/>
      <c r="I48" s="118"/>
      <c r="J48" s="38"/>
      <c r="K48" s="38"/>
      <c r="L48" s="119"/>
      <c r="S48" s="36"/>
      <c r="T48" s="36"/>
      <c r="U48" s="36"/>
      <c r="V48" s="36"/>
      <c r="W48" s="36"/>
      <c r="X48" s="36"/>
      <c r="Y48" s="36"/>
      <c r="Z48" s="36"/>
      <c r="AA48" s="36"/>
      <c r="AB48" s="36"/>
      <c r="AC48" s="36"/>
      <c r="AD48" s="36"/>
      <c r="AE48" s="36"/>
    </row>
    <row r="49" spans="1:31" s="2" customFormat="1" ht="12.75">
      <c r="A49" s="36"/>
      <c r="B49" s="37"/>
      <c r="C49" s="31" t="s">
        <v>16</v>
      </c>
      <c r="D49" s="38"/>
      <c r="E49" s="38"/>
      <c r="F49" s="38"/>
      <c r="G49" s="38"/>
      <c r="H49" s="38"/>
      <c r="I49" s="118"/>
      <c r="J49" s="38"/>
      <c r="K49" s="38"/>
      <c r="L49" s="119"/>
      <c r="S49" s="36"/>
      <c r="T49" s="36"/>
      <c r="U49" s="36"/>
      <c r="V49" s="36"/>
      <c r="W49" s="36"/>
      <c r="X49" s="36"/>
      <c r="Y49" s="36"/>
      <c r="Z49" s="36"/>
      <c r="AA49" s="36"/>
      <c r="AB49" s="36"/>
      <c r="AC49" s="36"/>
      <c r="AD49" s="36"/>
      <c r="AE49" s="36"/>
    </row>
    <row r="50" spans="1:31" s="2" customFormat="1" ht="12.75">
      <c r="A50" s="36"/>
      <c r="B50" s="37"/>
      <c r="C50" s="38"/>
      <c r="D50" s="38"/>
      <c r="E50" s="415" t="str">
        <f>E7</f>
        <v>HULICE - ČERPACÍ STANICE PEVAK</v>
      </c>
      <c r="F50" s="416"/>
      <c r="G50" s="416"/>
      <c r="H50" s="416"/>
      <c r="I50" s="118"/>
      <c r="J50" s="38"/>
      <c r="K50" s="38"/>
      <c r="L50" s="119"/>
      <c r="S50" s="36"/>
      <c r="T50" s="36"/>
      <c r="U50" s="36"/>
      <c r="V50" s="36"/>
      <c r="W50" s="36"/>
      <c r="X50" s="36"/>
      <c r="Y50" s="36"/>
      <c r="Z50" s="36"/>
      <c r="AA50" s="36"/>
      <c r="AB50" s="36"/>
      <c r="AC50" s="36"/>
      <c r="AD50" s="36"/>
      <c r="AE50" s="36"/>
    </row>
    <row r="51" spans="2:12" s="1" customFormat="1" ht="12.75">
      <c r="B51" s="23"/>
      <c r="C51" s="31" t="s">
        <v>159</v>
      </c>
      <c r="D51" s="24"/>
      <c r="E51" s="24"/>
      <c r="F51" s="24"/>
      <c r="G51" s="24"/>
      <c r="H51" s="24"/>
      <c r="I51" s="110"/>
      <c r="J51" s="24"/>
      <c r="K51" s="24"/>
      <c r="L51" s="22"/>
    </row>
    <row r="52" spans="1:31" s="2" customFormat="1" ht="12">
      <c r="A52" s="36"/>
      <c r="B52" s="37"/>
      <c r="C52" s="38"/>
      <c r="D52" s="38"/>
      <c r="E52" s="415" t="s">
        <v>2539</v>
      </c>
      <c r="F52" s="414"/>
      <c r="G52" s="414"/>
      <c r="H52" s="414"/>
      <c r="I52" s="118"/>
      <c r="J52" s="38"/>
      <c r="K52" s="38"/>
      <c r="L52" s="119"/>
      <c r="S52" s="36"/>
      <c r="T52" s="36"/>
      <c r="U52" s="36"/>
      <c r="V52" s="36"/>
      <c r="W52" s="36"/>
      <c r="X52" s="36"/>
      <c r="Y52" s="36"/>
      <c r="Z52" s="36"/>
      <c r="AA52" s="36"/>
      <c r="AB52" s="36"/>
      <c r="AC52" s="36"/>
      <c r="AD52" s="36"/>
      <c r="AE52" s="36"/>
    </row>
    <row r="53" spans="1:31" s="2" customFormat="1" ht="12.75">
      <c r="A53" s="36"/>
      <c r="B53" s="37"/>
      <c r="C53" s="31" t="s">
        <v>161</v>
      </c>
      <c r="D53" s="38"/>
      <c r="E53" s="38"/>
      <c r="F53" s="38"/>
      <c r="G53" s="38"/>
      <c r="H53" s="38"/>
      <c r="I53" s="118"/>
      <c r="J53" s="38"/>
      <c r="K53" s="38"/>
      <c r="L53" s="119"/>
      <c r="S53" s="36"/>
      <c r="T53" s="36"/>
      <c r="U53" s="36"/>
      <c r="V53" s="36"/>
      <c r="W53" s="36"/>
      <c r="X53" s="36"/>
      <c r="Y53" s="36"/>
      <c r="Z53" s="36"/>
      <c r="AA53" s="36"/>
      <c r="AB53" s="36"/>
      <c r="AC53" s="36"/>
      <c r="AD53" s="36"/>
      <c r="AE53" s="36"/>
    </row>
    <row r="54" spans="1:31" s="2" customFormat="1" ht="12">
      <c r="A54" s="36"/>
      <c r="B54" s="37"/>
      <c r="C54" s="38"/>
      <c r="D54" s="38"/>
      <c r="E54" s="402" t="str">
        <f>E11</f>
        <v>03 - DPS_04.3 - Měření a regulace</v>
      </c>
      <c r="F54" s="414"/>
      <c r="G54" s="414"/>
      <c r="H54" s="414"/>
      <c r="I54" s="118"/>
      <c r="J54" s="38"/>
      <c r="K54" s="38"/>
      <c r="L54" s="119"/>
      <c r="S54" s="36"/>
      <c r="T54" s="36"/>
      <c r="U54" s="36"/>
      <c r="V54" s="36"/>
      <c r="W54" s="36"/>
      <c r="X54" s="36"/>
      <c r="Y54" s="36"/>
      <c r="Z54" s="36"/>
      <c r="AA54" s="36"/>
      <c r="AB54" s="36"/>
      <c r="AC54" s="36"/>
      <c r="AD54" s="36"/>
      <c r="AE54" s="36"/>
    </row>
    <row r="55" spans="1:31" s="2" customFormat="1" ht="12">
      <c r="A55" s="36"/>
      <c r="B55" s="37"/>
      <c r="C55" s="38"/>
      <c r="D55" s="38"/>
      <c r="E55" s="38"/>
      <c r="F55" s="38"/>
      <c r="G55" s="38"/>
      <c r="H55" s="38"/>
      <c r="I55" s="118"/>
      <c r="J55" s="38"/>
      <c r="K55" s="38"/>
      <c r="L55" s="119"/>
      <c r="S55" s="36"/>
      <c r="T55" s="36"/>
      <c r="U55" s="36"/>
      <c r="V55" s="36"/>
      <c r="W55" s="36"/>
      <c r="X55" s="36"/>
      <c r="Y55" s="36"/>
      <c r="Z55" s="36"/>
      <c r="AA55" s="36"/>
      <c r="AB55" s="36"/>
      <c r="AC55" s="36"/>
      <c r="AD55" s="36"/>
      <c r="AE55" s="36"/>
    </row>
    <row r="56" spans="1:31" s="2" customFormat="1" ht="12.75">
      <c r="A56" s="36"/>
      <c r="B56" s="37"/>
      <c r="C56" s="31" t="s">
        <v>21</v>
      </c>
      <c r="D56" s="38"/>
      <c r="E56" s="38"/>
      <c r="F56" s="29" t="str">
        <f>F14</f>
        <v xml:space="preserve"> </v>
      </c>
      <c r="G56" s="38"/>
      <c r="H56" s="38"/>
      <c r="I56" s="120" t="s">
        <v>23</v>
      </c>
      <c r="J56" s="61" t="str">
        <f>IF(J14="","",J14)</f>
        <v>12. 5. 2020</v>
      </c>
      <c r="K56" s="38"/>
      <c r="L56" s="119"/>
      <c r="S56" s="36"/>
      <c r="T56" s="36"/>
      <c r="U56" s="36"/>
      <c r="V56" s="36"/>
      <c r="W56" s="36"/>
      <c r="X56" s="36"/>
      <c r="Y56" s="36"/>
      <c r="Z56" s="36"/>
      <c r="AA56" s="36"/>
      <c r="AB56" s="36"/>
      <c r="AC56" s="36"/>
      <c r="AD56" s="36"/>
      <c r="AE56" s="36"/>
    </row>
    <row r="57" spans="1:31" s="2" customFormat="1" ht="12">
      <c r="A57" s="36"/>
      <c r="B57" s="37"/>
      <c r="C57" s="38"/>
      <c r="D57" s="38"/>
      <c r="E57" s="38"/>
      <c r="F57" s="38"/>
      <c r="G57" s="38"/>
      <c r="H57" s="38"/>
      <c r="I57" s="118"/>
      <c r="J57" s="38"/>
      <c r="K57" s="38"/>
      <c r="L57" s="119"/>
      <c r="S57" s="36"/>
      <c r="T57" s="36"/>
      <c r="U57" s="36"/>
      <c r="V57" s="36"/>
      <c r="W57" s="36"/>
      <c r="X57" s="36"/>
      <c r="Y57" s="36"/>
      <c r="Z57" s="36"/>
      <c r="AA57" s="36"/>
      <c r="AB57" s="36"/>
      <c r="AC57" s="36"/>
      <c r="AD57" s="36"/>
      <c r="AE57" s="36"/>
    </row>
    <row r="58" spans="1:31" s="2" customFormat="1" ht="38.25">
      <c r="A58" s="36"/>
      <c r="B58" s="37"/>
      <c r="C58" s="31" t="s">
        <v>25</v>
      </c>
      <c r="D58" s="38"/>
      <c r="E58" s="38"/>
      <c r="F58" s="29" t="str">
        <f>E17</f>
        <v>PEVAK Pelhřimov</v>
      </c>
      <c r="G58" s="38"/>
      <c r="H58" s="38"/>
      <c r="I58" s="120" t="s">
        <v>31</v>
      </c>
      <c r="J58" s="34" t="str">
        <f>E23</f>
        <v>Vodohospodářské inženýrské služby a.s.</v>
      </c>
      <c r="K58" s="38"/>
      <c r="L58" s="119"/>
      <c r="S58" s="36"/>
      <c r="T58" s="36"/>
      <c r="U58" s="36"/>
      <c r="V58" s="36"/>
      <c r="W58" s="36"/>
      <c r="X58" s="36"/>
      <c r="Y58" s="36"/>
      <c r="Z58" s="36"/>
      <c r="AA58" s="36"/>
      <c r="AB58" s="36"/>
      <c r="AC58" s="36"/>
      <c r="AD58" s="36"/>
      <c r="AE58" s="36"/>
    </row>
    <row r="59" spans="1:31" s="2" customFormat="1" ht="12.75">
      <c r="A59" s="36"/>
      <c r="B59" s="37"/>
      <c r="C59" s="31" t="s">
        <v>29</v>
      </c>
      <c r="D59" s="38"/>
      <c r="E59" s="38"/>
      <c r="F59" s="29" t="str">
        <f>IF(E20="","",E20)</f>
        <v>Vyplň údaj</v>
      </c>
      <c r="G59" s="38"/>
      <c r="H59" s="38"/>
      <c r="I59" s="120" t="s">
        <v>34</v>
      </c>
      <c r="J59" s="34" t="str">
        <f>E26</f>
        <v>Ing.Josef Němeček</v>
      </c>
      <c r="K59" s="38"/>
      <c r="L59" s="119"/>
      <c r="S59" s="36"/>
      <c r="T59" s="36"/>
      <c r="U59" s="36"/>
      <c r="V59" s="36"/>
      <c r="W59" s="36"/>
      <c r="X59" s="36"/>
      <c r="Y59" s="36"/>
      <c r="Z59" s="36"/>
      <c r="AA59" s="36"/>
      <c r="AB59" s="36"/>
      <c r="AC59" s="36"/>
      <c r="AD59" s="36"/>
      <c r="AE59" s="36"/>
    </row>
    <row r="60" spans="1:31" s="2" customFormat="1" ht="12">
      <c r="A60" s="36"/>
      <c r="B60" s="37"/>
      <c r="C60" s="38"/>
      <c r="D60" s="38"/>
      <c r="E60" s="38"/>
      <c r="F60" s="38"/>
      <c r="G60" s="38"/>
      <c r="H60" s="38"/>
      <c r="I60" s="118"/>
      <c r="J60" s="38"/>
      <c r="K60" s="38"/>
      <c r="L60" s="119"/>
      <c r="S60" s="36"/>
      <c r="T60" s="36"/>
      <c r="U60" s="36"/>
      <c r="V60" s="36"/>
      <c r="W60" s="36"/>
      <c r="X60" s="36"/>
      <c r="Y60" s="36"/>
      <c r="Z60" s="36"/>
      <c r="AA60" s="36"/>
      <c r="AB60" s="36"/>
      <c r="AC60" s="36"/>
      <c r="AD60" s="36"/>
      <c r="AE60" s="36"/>
    </row>
    <row r="61" spans="1:31" s="2" customFormat="1" ht="12">
      <c r="A61" s="36"/>
      <c r="B61" s="37"/>
      <c r="C61" s="149" t="s">
        <v>164</v>
      </c>
      <c r="D61" s="150"/>
      <c r="E61" s="150"/>
      <c r="F61" s="150"/>
      <c r="G61" s="150"/>
      <c r="H61" s="150"/>
      <c r="I61" s="151"/>
      <c r="J61" s="152" t="s">
        <v>165</v>
      </c>
      <c r="K61" s="150"/>
      <c r="L61" s="119"/>
      <c r="S61" s="36"/>
      <c r="T61" s="36"/>
      <c r="U61" s="36"/>
      <c r="V61" s="36"/>
      <c r="W61" s="36"/>
      <c r="X61" s="36"/>
      <c r="Y61" s="36"/>
      <c r="Z61" s="36"/>
      <c r="AA61" s="36"/>
      <c r="AB61" s="36"/>
      <c r="AC61" s="36"/>
      <c r="AD61" s="36"/>
      <c r="AE61" s="36"/>
    </row>
    <row r="62" spans="1:31" s="2" customFormat="1" ht="12">
      <c r="A62" s="36"/>
      <c r="B62" s="37"/>
      <c r="C62" s="38"/>
      <c r="D62" s="38"/>
      <c r="E62" s="38"/>
      <c r="F62" s="38"/>
      <c r="G62" s="38"/>
      <c r="H62" s="38"/>
      <c r="I62" s="118"/>
      <c r="J62" s="38"/>
      <c r="K62" s="38"/>
      <c r="L62" s="119"/>
      <c r="S62" s="36"/>
      <c r="T62" s="36"/>
      <c r="U62" s="36"/>
      <c r="V62" s="36"/>
      <c r="W62" s="36"/>
      <c r="X62" s="36"/>
      <c r="Y62" s="36"/>
      <c r="Z62" s="36"/>
      <c r="AA62" s="36"/>
      <c r="AB62" s="36"/>
      <c r="AC62" s="36"/>
      <c r="AD62" s="36"/>
      <c r="AE62" s="36"/>
    </row>
    <row r="63" spans="1:47" s="2" customFormat="1" ht="15.75">
      <c r="A63" s="36"/>
      <c r="B63" s="37"/>
      <c r="C63" s="153" t="s">
        <v>70</v>
      </c>
      <c r="D63" s="38"/>
      <c r="E63" s="38"/>
      <c r="F63" s="38"/>
      <c r="G63" s="38"/>
      <c r="H63" s="38"/>
      <c r="I63" s="118"/>
      <c r="J63" s="79">
        <f>J85</f>
        <v>0</v>
      </c>
      <c r="K63" s="38"/>
      <c r="L63" s="119"/>
      <c r="S63" s="36"/>
      <c r="T63" s="36"/>
      <c r="U63" s="36"/>
      <c r="V63" s="36"/>
      <c r="W63" s="36"/>
      <c r="X63" s="36"/>
      <c r="Y63" s="36"/>
      <c r="Z63" s="36"/>
      <c r="AA63" s="36"/>
      <c r="AB63" s="36"/>
      <c r="AC63" s="36"/>
      <c r="AD63" s="36"/>
      <c r="AE63" s="36"/>
      <c r="AU63" s="19" t="s">
        <v>166</v>
      </c>
    </row>
    <row r="64" spans="1:31" s="2" customFormat="1" ht="12">
      <c r="A64" s="36"/>
      <c r="B64" s="37"/>
      <c r="C64" s="38"/>
      <c r="D64" s="38"/>
      <c r="E64" s="38"/>
      <c r="F64" s="38"/>
      <c r="G64" s="38"/>
      <c r="H64" s="38"/>
      <c r="I64" s="118"/>
      <c r="J64" s="38"/>
      <c r="K64" s="38"/>
      <c r="L64" s="119"/>
      <c r="S64" s="36"/>
      <c r="T64" s="36"/>
      <c r="U64" s="36"/>
      <c r="V64" s="36"/>
      <c r="W64" s="36"/>
      <c r="X64" s="36"/>
      <c r="Y64" s="36"/>
      <c r="Z64" s="36"/>
      <c r="AA64" s="36"/>
      <c r="AB64" s="36"/>
      <c r="AC64" s="36"/>
      <c r="AD64" s="36"/>
      <c r="AE64" s="36"/>
    </row>
    <row r="65" spans="1:31" s="2" customFormat="1" ht="12">
      <c r="A65" s="36"/>
      <c r="B65" s="49"/>
      <c r="C65" s="50"/>
      <c r="D65" s="50"/>
      <c r="E65" s="50"/>
      <c r="F65" s="50"/>
      <c r="G65" s="50"/>
      <c r="H65" s="50"/>
      <c r="I65" s="145"/>
      <c r="J65" s="50"/>
      <c r="K65" s="50"/>
      <c r="L65" s="119"/>
      <c r="S65" s="36"/>
      <c r="T65" s="36"/>
      <c r="U65" s="36"/>
      <c r="V65" s="36"/>
      <c r="W65" s="36"/>
      <c r="X65" s="36"/>
      <c r="Y65" s="36"/>
      <c r="Z65" s="36"/>
      <c r="AA65" s="36"/>
      <c r="AB65" s="36"/>
      <c r="AC65" s="36"/>
      <c r="AD65" s="36"/>
      <c r="AE65" s="36"/>
    </row>
    <row r="69" spans="1:31" s="2" customFormat="1" ht="12">
      <c r="A69" s="36"/>
      <c r="B69" s="51"/>
      <c r="C69" s="52"/>
      <c r="D69" s="52"/>
      <c r="E69" s="52"/>
      <c r="F69" s="52"/>
      <c r="G69" s="52"/>
      <c r="H69" s="52"/>
      <c r="I69" s="148"/>
      <c r="J69" s="52"/>
      <c r="K69" s="52"/>
      <c r="L69" s="119"/>
      <c r="S69" s="36"/>
      <c r="T69" s="36"/>
      <c r="U69" s="36"/>
      <c r="V69" s="36"/>
      <c r="W69" s="36"/>
      <c r="X69" s="36"/>
      <c r="Y69" s="36"/>
      <c r="Z69" s="36"/>
      <c r="AA69" s="36"/>
      <c r="AB69" s="36"/>
      <c r="AC69" s="36"/>
      <c r="AD69" s="36"/>
      <c r="AE69" s="36"/>
    </row>
    <row r="70" spans="1:31" s="2" customFormat="1" ht="18">
      <c r="A70" s="36"/>
      <c r="B70" s="37"/>
      <c r="C70" s="25" t="s">
        <v>192</v>
      </c>
      <c r="D70" s="38"/>
      <c r="E70" s="38"/>
      <c r="F70" s="38"/>
      <c r="G70" s="38"/>
      <c r="H70" s="38"/>
      <c r="I70" s="118"/>
      <c r="J70" s="38"/>
      <c r="K70" s="38"/>
      <c r="L70" s="119"/>
      <c r="S70" s="36"/>
      <c r="T70" s="36"/>
      <c r="U70" s="36"/>
      <c r="V70" s="36"/>
      <c r="W70" s="36"/>
      <c r="X70" s="36"/>
      <c r="Y70" s="36"/>
      <c r="Z70" s="36"/>
      <c r="AA70" s="36"/>
      <c r="AB70" s="36"/>
      <c r="AC70" s="36"/>
      <c r="AD70" s="36"/>
      <c r="AE70" s="36"/>
    </row>
    <row r="71" spans="1:31" s="2" customFormat="1" ht="12">
      <c r="A71" s="36"/>
      <c r="B71" s="37"/>
      <c r="C71" s="38"/>
      <c r="D71" s="38"/>
      <c r="E71" s="38"/>
      <c r="F71" s="38"/>
      <c r="G71" s="38"/>
      <c r="H71" s="38"/>
      <c r="I71" s="118"/>
      <c r="J71" s="38"/>
      <c r="K71" s="38"/>
      <c r="L71" s="119"/>
      <c r="S71" s="36"/>
      <c r="T71" s="36"/>
      <c r="U71" s="36"/>
      <c r="V71" s="36"/>
      <c r="W71" s="36"/>
      <c r="X71" s="36"/>
      <c r="Y71" s="36"/>
      <c r="Z71" s="36"/>
      <c r="AA71" s="36"/>
      <c r="AB71" s="36"/>
      <c r="AC71" s="36"/>
      <c r="AD71" s="36"/>
      <c r="AE71" s="36"/>
    </row>
    <row r="72" spans="1:31" s="2" customFormat="1" ht="12.75">
      <c r="A72" s="36"/>
      <c r="B72" s="37"/>
      <c r="C72" s="31" t="s">
        <v>16</v>
      </c>
      <c r="D72" s="38"/>
      <c r="E72" s="38"/>
      <c r="F72" s="38"/>
      <c r="G72" s="38"/>
      <c r="H72" s="38"/>
      <c r="I72" s="118"/>
      <c r="J72" s="38"/>
      <c r="K72" s="38"/>
      <c r="L72" s="119"/>
      <c r="S72" s="36"/>
      <c r="T72" s="36"/>
      <c r="U72" s="36"/>
      <c r="V72" s="36"/>
      <c r="W72" s="36"/>
      <c r="X72" s="36"/>
      <c r="Y72" s="36"/>
      <c r="Z72" s="36"/>
      <c r="AA72" s="36"/>
      <c r="AB72" s="36"/>
      <c r="AC72" s="36"/>
      <c r="AD72" s="36"/>
      <c r="AE72" s="36"/>
    </row>
    <row r="73" spans="1:31" s="2" customFormat="1" ht="12.75">
      <c r="A73" s="36"/>
      <c r="B73" s="37"/>
      <c r="C73" s="38"/>
      <c r="D73" s="38"/>
      <c r="E73" s="415" t="str">
        <f>E7</f>
        <v>HULICE - ČERPACÍ STANICE PEVAK</v>
      </c>
      <c r="F73" s="416"/>
      <c r="G73" s="416"/>
      <c r="H73" s="416"/>
      <c r="I73" s="118"/>
      <c r="J73" s="38"/>
      <c r="K73" s="38"/>
      <c r="L73" s="119"/>
      <c r="S73" s="36"/>
      <c r="T73" s="36"/>
      <c r="U73" s="36"/>
      <c r="V73" s="36"/>
      <c r="W73" s="36"/>
      <c r="X73" s="36"/>
      <c r="Y73" s="36"/>
      <c r="Z73" s="36"/>
      <c r="AA73" s="36"/>
      <c r="AB73" s="36"/>
      <c r="AC73" s="36"/>
      <c r="AD73" s="36"/>
      <c r="AE73" s="36"/>
    </row>
    <row r="74" spans="2:12" s="1" customFormat="1" ht="12.75">
      <c r="B74" s="23"/>
      <c r="C74" s="31" t="s">
        <v>159</v>
      </c>
      <c r="D74" s="24"/>
      <c r="E74" s="24"/>
      <c r="F74" s="24"/>
      <c r="G74" s="24"/>
      <c r="H74" s="24"/>
      <c r="I74" s="110"/>
      <c r="J74" s="24"/>
      <c r="K74" s="24"/>
      <c r="L74" s="22"/>
    </row>
    <row r="75" spans="1:31" s="2" customFormat="1" ht="12">
      <c r="A75" s="36"/>
      <c r="B75" s="37"/>
      <c r="C75" s="38"/>
      <c r="D75" s="38"/>
      <c r="E75" s="415" t="s">
        <v>2539</v>
      </c>
      <c r="F75" s="414"/>
      <c r="G75" s="414"/>
      <c r="H75" s="414"/>
      <c r="I75" s="118"/>
      <c r="J75" s="38"/>
      <c r="K75" s="38"/>
      <c r="L75" s="119"/>
      <c r="S75" s="36"/>
      <c r="T75" s="36"/>
      <c r="U75" s="36"/>
      <c r="V75" s="36"/>
      <c r="W75" s="36"/>
      <c r="X75" s="36"/>
      <c r="Y75" s="36"/>
      <c r="Z75" s="36"/>
      <c r="AA75" s="36"/>
      <c r="AB75" s="36"/>
      <c r="AC75" s="36"/>
      <c r="AD75" s="36"/>
      <c r="AE75" s="36"/>
    </row>
    <row r="76" spans="1:31" s="2" customFormat="1" ht="12.75">
      <c r="A76" s="36"/>
      <c r="B76" s="37"/>
      <c r="C76" s="31" t="s">
        <v>161</v>
      </c>
      <c r="D76" s="38"/>
      <c r="E76" s="38"/>
      <c r="F76" s="38"/>
      <c r="G76" s="38"/>
      <c r="H76" s="38"/>
      <c r="I76" s="118"/>
      <c r="J76" s="38"/>
      <c r="K76" s="38"/>
      <c r="L76" s="119"/>
      <c r="S76" s="36"/>
      <c r="T76" s="36"/>
      <c r="U76" s="36"/>
      <c r="V76" s="36"/>
      <c r="W76" s="36"/>
      <c r="X76" s="36"/>
      <c r="Y76" s="36"/>
      <c r="Z76" s="36"/>
      <c r="AA76" s="36"/>
      <c r="AB76" s="36"/>
      <c r="AC76" s="36"/>
      <c r="AD76" s="36"/>
      <c r="AE76" s="36"/>
    </row>
    <row r="77" spans="1:31" s="2" customFormat="1" ht="12">
      <c r="A77" s="36"/>
      <c r="B77" s="37"/>
      <c r="C77" s="38"/>
      <c r="D77" s="38"/>
      <c r="E77" s="402" t="str">
        <f>E11</f>
        <v>03 - DPS_04.3 - Měření a regulace</v>
      </c>
      <c r="F77" s="414"/>
      <c r="G77" s="414"/>
      <c r="H77" s="414"/>
      <c r="I77" s="118"/>
      <c r="J77" s="38"/>
      <c r="K77" s="38"/>
      <c r="L77" s="119"/>
      <c r="S77" s="36"/>
      <c r="T77" s="36"/>
      <c r="U77" s="36"/>
      <c r="V77" s="36"/>
      <c r="W77" s="36"/>
      <c r="X77" s="36"/>
      <c r="Y77" s="36"/>
      <c r="Z77" s="36"/>
      <c r="AA77" s="36"/>
      <c r="AB77" s="36"/>
      <c r="AC77" s="36"/>
      <c r="AD77" s="36"/>
      <c r="AE77" s="36"/>
    </row>
    <row r="78" spans="1:31" s="2" customFormat="1" ht="12">
      <c r="A78" s="36"/>
      <c r="B78" s="37"/>
      <c r="C78" s="38"/>
      <c r="D78" s="38"/>
      <c r="E78" s="38"/>
      <c r="F78" s="38"/>
      <c r="G78" s="38"/>
      <c r="H78" s="38"/>
      <c r="I78" s="118"/>
      <c r="J78" s="38"/>
      <c r="K78" s="38"/>
      <c r="L78" s="119"/>
      <c r="S78" s="36"/>
      <c r="T78" s="36"/>
      <c r="U78" s="36"/>
      <c r="V78" s="36"/>
      <c r="W78" s="36"/>
      <c r="X78" s="36"/>
      <c r="Y78" s="36"/>
      <c r="Z78" s="36"/>
      <c r="AA78" s="36"/>
      <c r="AB78" s="36"/>
      <c r="AC78" s="36"/>
      <c r="AD78" s="36"/>
      <c r="AE78" s="36"/>
    </row>
    <row r="79" spans="1:31" s="2" customFormat="1" ht="12.75">
      <c r="A79" s="36"/>
      <c r="B79" s="37"/>
      <c r="C79" s="31" t="s">
        <v>21</v>
      </c>
      <c r="D79" s="38"/>
      <c r="E79" s="38"/>
      <c r="F79" s="29" t="str">
        <f>F14</f>
        <v xml:space="preserve"> </v>
      </c>
      <c r="G79" s="38"/>
      <c r="H79" s="38"/>
      <c r="I79" s="120" t="s">
        <v>23</v>
      </c>
      <c r="J79" s="61" t="str">
        <f>IF(J14="","",J14)</f>
        <v>12. 5. 2020</v>
      </c>
      <c r="K79" s="38"/>
      <c r="L79" s="119"/>
      <c r="S79" s="36"/>
      <c r="T79" s="36"/>
      <c r="U79" s="36"/>
      <c r="V79" s="36"/>
      <c r="W79" s="36"/>
      <c r="X79" s="36"/>
      <c r="Y79" s="36"/>
      <c r="Z79" s="36"/>
      <c r="AA79" s="36"/>
      <c r="AB79" s="36"/>
      <c r="AC79" s="36"/>
      <c r="AD79" s="36"/>
      <c r="AE79" s="36"/>
    </row>
    <row r="80" spans="1:31" s="2" customFormat="1" ht="12">
      <c r="A80" s="36"/>
      <c r="B80" s="37"/>
      <c r="C80" s="38"/>
      <c r="D80" s="38"/>
      <c r="E80" s="38"/>
      <c r="F80" s="38"/>
      <c r="G80" s="38"/>
      <c r="H80" s="38"/>
      <c r="I80" s="118"/>
      <c r="J80" s="38"/>
      <c r="K80" s="38"/>
      <c r="L80" s="119"/>
      <c r="S80" s="36"/>
      <c r="T80" s="36"/>
      <c r="U80" s="36"/>
      <c r="V80" s="36"/>
      <c r="W80" s="36"/>
      <c r="X80" s="36"/>
      <c r="Y80" s="36"/>
      <c r="Z80" s="36"/>
      <c r="AA80" s="36"/>
      <c r="AB80" s="36"/>
      <c r="AC80" s="36"/>
      <c r="AD80" s="36"/>
      <c r="AE80" s="36"/>
    </row>
    <row r="81" spans="1:31" s="2" customFormat="1" ht="38.25">
      <c r="A81" s="36"/>
      <c r="B81" s="37"/>
      <c r="C81" s="31" t="s">
        <v>25</v>
      </c>
      <c r="D81" s="38"/>
      <c r="E81" s="38"/>
      <c r="F81" s="29" t="str">
        <f>E17</f>
        <v>PEVAK Pelhřimov</v>
      </c>
      <c r="G81" s="38"/>
      <c r="H81" s="38"/>
      <c r="I81" s="120" t="s">
        <v>31</v>
      </c>
      <c r="J81" s="34" t="str">
        <f>E23</f>
        <v>Vodohospodářské inženýrské služby a.s.</v>
      </c>
      <c r="K81" s="38"/>
      <c r="L81" s="119"/>
      <c r="S81" s="36"/>
      <c r="T81" s="36"/>
      <c r="U81" s="36"/>
      <c r="V81" s="36"/>
      <c r="W81" s="36"/>
      <c r="X81" s="36"/>
      <c r="Y81" s="36"/>
      <c r="Z81" s="36"/>
      <c r="AA81" s="36"/>
      <c r="AB81" s="36"/>
      <c r="AC81" s="36"/>
      <c r="AD81" s="36"/>
      <c r="AE81" s="36"/>
    </row>
    <row r="82" spans="1:31" s="2" customFormat="1" ht="12.75">
      <c r="A82" s="36"/>
      <c r="B82" s="37"/>
      <c r="C82" s="31" t="s">
        <v>29</v>
      </c>
      <c r="D82" s="38"/>
      <c r="E82" s="38"/>
      <c r="F82" s="29" t="str">
        <f>IF(E20="","",E20)</f>
        <v>Vyplň údaj</v>
      </c>
      <c r="G82" s="38"/>
      <c r="H82" s="38"/>
      <c r="I82" s="120" t="s">
        <v>34</v>
      </c>
      <c r="J82" s="34" t="str">
        <f>E26</f>
        <v>Ing.Josef Němeček</v>
      </c>
      <c r="K82" s="38"/>
      <c r="L82" s="119"/>
      <c r="S82" s="36"/>
      <c r="T82" s="36"/>
      <c r="U82" s="36"/>
      <c r="V82" s="36"/>
      <c r="W82" s="36"/>
      <c r="X82" s="36"/>
      <c r="Y82" s="36"/>
      <c r="Z82" s="36"/>
      <c r="AA82" s="36"/>
      <c r="AB82" s="36"/>
      <c r="AC82" s="36"/>
      <c r="AD82" s="36"/>
      <c r="AE82" s="36"/>
    </row>
    <row r="83" spans="1:31" s="2" customFormat="1" ht="12">
      <c r="A83" s="36"/>
      <c r="B83" s="37"/>
      <c r="C83" s="38"/>
      <c r="D83" s="38"/>
      <c r="E83" s="38"/>
      <c r="F83" s="38"/>
      <c r="G83" s="38"/>
      <c r="H83" s="38"/>
      <c r="I83" s="118"/>
      <c r="J83" s="38"/>
      <c r="K83" s="38"/>
      <c r="L83" s="119"/>
      <c r="S83" s="36"/>
      <c r="T83" s="36"/>
      <c r="U83" s="36"/>
      <c r="V83" s="36"/>
      <c r="W83" s="36"/>
      <c r="X83" s="36"/>
      <c r="Y83" s="36"/>
      <c r="Z83" s="36"/>
      <c r="AA83" s="36"/>
      <c r="AB83" s="36"/>
      <c r="AC83" s="36"/>
      <c r="AD83" s="36"/>
      <c r="AE83" s="36"/>
    </row>
    <row r="84" spans="1:31" s="11" customFormat="1" ht="24">
      <c r="A84" s="167"/>
      <c r="B84" s="168"/>
      <c r="C84" s="169" t="s">
        <v>193</v>
      </c>
      <c r="D84" s="170" t="s">
        <v>57</v>
      </c>
      <c r="E84" s="170" t="s">
        <v>53</v>
      </c>
      <c r="F84" s="170" t="s">
        <v>54</v>
      </c>
      <c r="G84" s="170" t="s">
        <v>194</v>
      </c>
      <c r="H84" s="170" t="s">
        <v>195</v>
      </c>
      <c r="I84" s="171" t="s">
        <v>196</v>
      </c>
      <c r="J84" s="170" t="s">
        <v>165</v>
      </c>
      <c r="K84" s="172" t="s">
        <v>197</v>
      </c>
      <c r="L84" s="173"/>
      <c r="M84" s="70" t="s">
        <v>19</v>
      </c>
      <c r="N84" s="71" t="s">
        <v>42</v>
      </c>
      <c r="O84" s="71" t="s">
        <v>198</v>
      </c>
      <c r="P84" s="71" t="s">
        <v>199</v>
      </c>
      <c r="Q84" s="71" t="s">
        <v>200</v>
      </c>
      <c r="R84" s="71" t="s">
        <v>201</v>
      </c>
      <c r="S84" s="71" t="s">
        <v>202</v>
      </c>
      <c r="T84" s="72" t="s">
        <v>203</v>
      </c>
      <c r="U84" s="167"/>
      <c r="V84" s="167"/>
      <c r="W84" s="167"/>
      <c r="X84" s="167"/>
      <c r="Y84" s="167"/>
      <c r="Z84" s="167"/>
      <c r="AA84" s="167"/>
      <c r="AB84" s="167"/>
      <c r="AC84" s="167"/>
      <c r="AD84" s="167"/>
      <c r="AE84" s="167"/>
    </row>
    <row r="85" spans="1:63" s="2" customFormat="1" ht="15.75">
      <c r="A85" s="36"/>
      <c r="B85" s="37"/>
      <c r="C85" s="77" t="s">
        <v>204</v>
      </c>
      <c r="D85" s="38"/>
      <c r="E85" s="38"/>
      <c r="F85" s="38"/>
      <c r="G85" s="38"/>
      <c r="H85" s="38"/>
      <c r="I85" s="118"/>
      <c r="J85" s="174">
        <f>BK85</f>
        <v>0</v>
      </c>
      <c r="K85" s="38"/>
      <c r="L85" s="41"/>
      <c r="M85" s="73"/>
      <c r="N85" s="175"/>
      <c r="O85" s="74"/>
      <c r="P85" s="176">
        <f>SUM(P86:P106)</f>
        <v>0</v>
      </c>
      <c r="Q85" s="74"/>
      <c r="R85" s="176">
        <f>SUM(R86:R106)</f>
        <v>0</v>
      </c>
      <c r="S85" s="74"/>
      <c r="T85" s="177">
        <f>SUM(T86:T106)</f>
        <v>0</v>
      </c>
      <c r="U85" s="36"/>
      <c r="V85" s="36"/>
      <c r="W85" s="36"/>
      <c r="X85" s="36"/>
      <c r="Y85" s="36"/>
      <c r="Z85" s="36"/>
      <c r="AA85" s="36"/>
      <c r="AB85" s="36"/>
      <c r="AC85" s="36"/>
      <c r="AD85" s="36"/>
      <c r="AE85" s="36"/>
      <c r="AT85" s="19" t="s">
        <v>71</v>
      </c>
      <c r="AU85" s="19" t="s">
        <v>166</v>
      </c>
      <c r="BK85" s="178">
        <f>SUM(BK86:BK106)</f>
        <v>0</v>
      </c>
    </row>
    <row r="86" spans="1:65" s="2" customFormat="1" ht="12">
      <c r="A86" s="36"/>
      <c r="B86" s="37"/>
      <c r="C86" s="195" t="s">
        <v>79</v>
      </c>
      <c r="D86" s="195" t="s">
        <v>209</v>
      </c>
      <c r="E86" s="196" t="s">
        <v>2287</v>
      </c>
      <c r="F86" s="197" t="s">
        <v>2643</v>
      </c>
      <c r="G86" s="198" t="s">
        <v>683</v>
      </c>
      <c r="H86" s="199">
        <v>1</v>
      </c>
      <c r="I86" s="200"/>
      <c r="J86" s="201">
        <f>ROUND(I86*H86,2)</f>
        <v>0</v>
      </c>
      <c r="K86" s="197" t="s">
        <v>19</v>
      </c>
      <c r="L86" s="41"/>
      <c r="M86" s="202" t="s">
        <v>19</v>
      </c>
      <c r="N86" s="203" t="s">
        <v>43</v>
      </c>
      <c r="O86" s="66"/>
      <c r="P86" s="204">
        <f>O86*H86</f>
        <v>0</v>
      </c>
      <c r="Q86" s="204">
        <v>0</v>
      </c>
      <c r="R86" s="204">
        <f>Q86*H86</f>
        <v>0</v>
      </c>
      <c r="S86" s="204">
        <v>0</v>
      </c>
      <c r="T86" s="205">
        <f>S86*H86</f>
        <v>0</v>
      </c>
      <c r="U86" s="36"/>
      <c r="V86" s="36"/>
      <c r="W86" s="36"/>
      <c r="X86" s="36"/>
      <c r="Y86" s="36"/>
      <c r="Z86" s="36"/>
      <c r="AA86" s="36"/>
      <c r="AB86" s="36"/>
      <c r="AC86" s="36"/>
      <c r="AD86" s="36"/>
      <c r="AE86" s="36"/>
      <c r="AR86" s="206" t="s">
        <v>213</v>
      </c>
      <c r="AT86" s="206" t="s">
        <v>209</v>
      </c>
      <c r="AU86" s="206" t="s">
        <v>72</v>
      </c>
      <c r="AY86" s="19" t="s">
        <v>207</v>
      </c>
      <c r="BE86" s="207">
        <f>IF(N86="základní",J86,0)</f>
        <v>0</v>
      </c>
      <c r="BF86" s="207">
        <f>IF(N86="snížená",J86,0)</f>
        <v>0</v>
      </c>
      <c r="BG86" s="207">
        <f>IF(N86="zákl. přenesená",J86,0)</f>
        <v>0</v>
      </c>
      <c r="BH86" s="207">
        <f>IF(N86="sníž. přenesená",J86,0)</f>
        <v>0</v>
      </c>
      <c r="BI86" s="207">
        <f>IF(N86="nulová",J86,0)</f>
        <v>0</v>
      </c>
      <c r="BJ86" s="19" t="s">
        <v>79</v>
      </c>
      <c r="BK86" s="207">
        <f>ROUND(I86*H86,2)</f>
        <v>0</v>
      </c>
      <c r="BL86" s="19" t="s">
        <v>213</v>
      </c>
      <c r="BM86" s="206" t="s">
        <v>81</v>
      </c>
    </row>
    <row r="87" spans="1:47" s="2" customFormat="1" ht="263.25">
      <c r="A87" s="36"/>
      <c r="B87" s="37"/>
      <c r="C87" s="38"/>
      <c r="D87" s="210" t="s">
        <v>573</v>
      </c>
      <c r="E87" s="38"/>
      <c r="F87" s="251" t="s">
        <v>2644</v>
      </c>
      <c r="G87" s="38"/>
      <c r="H87" s="38"/>
      <c r="I87" s="118"/>
      <c r="J87" s="38"/>
      <c r="K87" s="38"/>
      <c r="L87" s="41"/>
      <c r="M87" s="252"/>
      <c r="N87" s="253"/>
      <c r="O87" s="66"/>
      <c r="P87" s="66"/>
      <c r="Q87" s="66"/>
      <c r="R87" s="66"/>
      <c r="S87" s="66"/>
      <c r="T87" s="67"/>
      <c r="U87" s="36"/>
      <c r="V87" s="36"/>
      <c r="W87" s="36"/>
      <c r="X87" s="36"/>
      <c r="Y87" s="36"/>
      <c r="Z87" s="36"/>
      <c r="AA87" s="36"/>
      <c r="AB87" s="36"/>
      <c r="AC87" s="36"/>
      <c r="AD87" s="36"/>
      <c r="AE87" s="36"/>
      <c r="AT87" s="19" t="s">
        <v>573</v>
      </c>
      <c r="AU87" s="19" t="s">
        <v>72</v>
      </c>
    </row>
    <row r="88" spans="1:65" s="2" customFormat="1" ht="24">
      <c r="A88" s="36"/>
      <c r="B88" s="37"/>
      <c r="C88" s="195" t="s">
        <v>81</v>
      </c>
      <c r="D88" s="195" t="s">
        <v>209</v>
      </c>
      <c r="E88" s="196" t="s">
        <v>2290</v>
      </c>
      <c r="F88" s="197" t="s">
        <v>2608</v>
      </c>
      <c r="G88" s="198" t="s">
        <v>2089</v>
      </c>
      <c r="H88" s="199">
        <v>3</v>
      </c>
      <c r="I88" s="200"/>
      <c r="J88" s="201">
        <f>ROUND(I88*H88,2)</f>
        <v>0</v>
      </c>
      <c r="K88" s="197" t="s">
        <v>19</v>
      </c>
      <c r="L88" s="41"/>
      <c r="M88" s="202" t="s">
        <v>19</v>
      </c>
      <c r="N88" s="203" t="s">
        <v>43</v>
      </c>
      <c r="O88" s="66"/>
      <c r="P88" s="204">
        <f>O88*H88</f>
        <v>0</v>
      </c>
      <c r="Q88" s="204">
        <v>0</v>
      </c>
      <c r="R88" s="204">
        <f>Q88*H88</f>
        <v>0</v>
      </c>
      <c r="S88" s="204">
        <v>0</v>
      </c>
      <c r="T88" s="205">
        <f>S88*H88</f>
        <v>0</v>
      </c>
      <c r="U88" s="36"/>
      <c r="V88" s="36"/>
      <c r="W88" s="36"/>
      <c r="X88" s="36"/>
      <c r="Y88" s="36"/>
      <c r="Z88" s="36"/>
      <c r="AA88" s="36"/>
      <c r="AB88" s="36"/>
      <c r="AC88" s="36"/>
      <c r="AD88" s="36"/>
      <c r="AE88" s="36"/>
      <c r="AR88" s="206" t="s">
        <v>213</v>
      </c>
      <c r="AT88" s="206" t="s">
        <v>209</v>
      </c>
      <c r="AU88" s="206" t="s">
        <v>72</v>
      </c>
      <c r="AY88" s="19" t="s">
        <v>207</v>
      </c>
      <c r="BE88" s="207">
        <f>IF(N88="základní",J88,0)</f>
        <v>0</v>
      </c>
      <c r="BF88" s="207">
        <f>IF(N88="snížená",J88,0)</f>
        <v>0</v>
      </c>
      <c r="BG88" s="207">
        <f>IF(N88="zákl. přenesená",J88,0)</f>
        <v>0</v>
      </c>
      <c r="BH88" s="207">
        <f>IF(N88="sníž. přenesená",J88,0)</f>
        <v>0</v>
      </c>
      <c r="BI88" s="207">
        <f>IF(N88="nulová",J88,0)</f>
        <v>0</v>
      </c>
      <c r="BJ88" s="19" t="s">
        <v>79</v>
      </c>
      <c r="BK88" s="207">
        <f>ROUND(I88*H88,2)</f>
        <v>0</v>
      </c>
      <c r="BL88" s="19" t="s">
        <v>213</v>
      </c>
      <c r="BM88" s="206" t="s">
        <v>399</v>
      </c>
    </row>
    <row r="89" spans="1:65" s="2" customFormat="1" ht="12">
      <c r="A89" s="36"/>
      <c r="B89" s="37"/>
      <c r="C89" s="195" t="s">
        <v>221</v>
      </c>
      <c r="D89" s="195" t="s">
        <v>209</v>
      </c>
      <c r="E89" s="196" t="s">
        <v>2309</v>
      </c>
      <c r="F89" s="197" t="s">
        <v>2555</v>
      </c>
      <c r="G89" s="198" t="s">
        <v>140</v>
      </c>
      <c r="H89" s="199">
        <v>200</v>
      </c>
      <c r="I89" s="200"/>
      <c r="J89" s="201">
        <f>ROUND(I89*H89,2)</f>
        <v>0</v>
      </c>
      <c r="K89" s="197" t="s">
        <v>19</v>
      </c>
      <c r="L89" s="41"/>
      <c r="M89" s="202" t="s">
        <v>19</v>
      </c>
      <c r="N89" s="203" t="s">
        <v>43</v>
      </c>
      <c r="O89" s="66"/>
      <c r="P89" s="204">
        <f>O89*H89</f>
        <v>0</v>
      </c>
      <c r="Q89" s="204">
        <v>0</v>
      </c>
      <c r="R89" s="204">
        <f>Q89*H89</f>
        <v>0</v>
      </c>
      <c r="S89" s="204">
        <v>0</v>
      </c>
      <c r="T89" s="205">
        <f>S89*H89</f>
        <v>0</v>
      </c>
      <c r="U89" s="36"/>
      <c r="V89" s="36"/>
      <c r="W89" s="36"/>
      <c r="X89" s="36"/>
      <c r="Y89" s="36"/>
      <c r="Z89" s="36"/>
      <c r="AA89" s="36"/>
      <c r="AB89" s="36"/>
      <c r="AC89" s="36"/>
      <c r="AD89" s="36"/>
      <c r="AE89" s="36"/>
      <c r="AR89" s="206" t="s">
        <v>213</v>
      </c>
      <c r="AT89" s="206" t="s">
        <v>209</v>
      </c>
      <c r="AU89" s="206" t="s">
        <v>72</v>
      </c>
      <c r="AY89" s="19" t="s">
        <v>207</v>
      </c>
      <c r="BE89" s="207">
        <f>IF(N89="základní",J89,0)</f>
        <v>0</v>
      </c>
      <c r="BF89" s="207">
        <f>IF(N89="snížená",J89,0)</f>
        <v>0</v>
      </c>
      <c r="BG89" s="207">
        <f>IF(N89="zákl. přenesená",J89,0)</f>
        <v>0</v>
      </c>
      <c r="BH89" s="207">
        <f>IF(N89="sníž. přenesená",J89,0)</f>
        <v>0</v>
      </c>
      <c r="BI89" s="207">
        <f>IF(N89="nulová",J89,0)</f>
        <v>0</v>
      </c>
      <c r="BJ89" s="19" t="s">
        <v>79</v>
      </c>
      <c r="BK89" s="207">
        <f>ROUND(I89*H89,2)</f>
        <v>0</v>
      </c>
      <c r="BL89" s="19" t="s">
        <v>213</v>
      </c>
      <c r="BM89" s="206" t="s">
        <v>408</v>
      </c>
    </row>
    <row r="90" spans="1:65" s="2" customFormat="1" ht="12">
      <c r="A90" s="36"/>
      <c r="B90" s="37"/>
      <c r="C90" s="195" t="s">
        <v>213</v>
      </c>
      <c r="D90" s="195" t="s">
        <v>209</v>
      </c>
      <c r="E90" s="196" t="s">
        <v>2369</v>
      </c>
      <c r="F90" s="197" t="s">
        <v>2565</v>
      </c>
      <c r="G90" s="198" t="s">
        <v>140</v>
      </c>
      <c r="H90" s="199">
        <v>50</v>
      </c>
      <c r="I90" s="200"/>
      <c r="J90" s="201">
        <f>ROUND(I90*H90,2)</f>
        <v>0</v>
      </c>
      <c r="K90" s="197" t="s">
        <v>19</v>
      </c>
      <c r="L90" s="41"/>
      <c r="M90" s="202" t="s">
        <v>19</v>
      </c>
      <c r="N90" s="203" t="s">
        <v>43</v>
      </c>
      <c r="O90" s="66"/>
      <c r="P90" s="204">
        <f>O90*H90</f>
        <v>0</v>
      </c>
      <c r="Q90" s="204">
        <v>0</v>
      </c>
      <c r="R90" s="204">
        <f>Q90*H90</f>
        <v>0</v>
      </c>
      <c r="S90" s="204">
        <v>0</v>
      </c>
      <c r="T90" s="205">
        <f>S90*H90</f>
        <v>0</v>
      </c>
      <c r="U90" s="36"/>
      <c r="V90" s="36"/>
      <c r="W90" s="36"/>
      <c r="X90" s="36"/>
      <c r="Y90" s="36"/>
      <c r="Z90" s="36"/>
      <c r="AA90" s="36"/>
      <c r="AB90" s="36"/>
      <c r="AC90" s="36"/>
      <c r="AD90" s="36"/>
      <c r="AE90" s="36"/>
      <c r="AR90" s="206" t="s">
        <v>213</v>
      </c>
      <c r="AT90" s="206" t="s">
        <v>209</v>
      </c>
      <c r="AU90" s="206" t="s">
        <v>72</v>
      </c>
      <c r="AY90" s="19" t="s">
        <v>207</v>
      </c>
      <c r="BE90" s="207">
        <f>IF(N90="základní",J90,0)</f>
        <v>0</v>
      </c>
      <c r="BF90" s="207">
        <f>IF(N90="snížená",J90,0)</f>
        <v>0</v>
      </c>
      <c r="BG90" s="207">
        <f>IF(N90="zákl. přenesená",J90,0)</f>
        <v>0</v>
      </c>
      <c r="BH90" s="207">
        <f>IF(N90="sníž. přenesená",J90,0)</f>
        <v>0</v>
      </c>
      <c r="BI90" s="207">
        <f>IF(N90="nulová",J90,0)</f>
        <v>0</v>
      </c>
      <c r="BJ90" s="19" t="s">
        <v>79</v>
      </c>
      <c r="BK90" s="207">
        <f>ROUND(I90*H90,2)</f>
        <v>0</v>
      </c>
      <c r="BL90" s="19" t="s">
        <v>213</v>
      </c>
      <c r="BM90" s="206" t="s">
        <v>422</v>
      </c>
    </row>
    <row r="91" spans="1:65" s="2" customFormat="1" ht="12">
      <c r="A91" s="36"/>
      <c r="B91" s="37"/>
      <c r="C91" s="195" t="s">
        <v>234</v>
      </c>
      <c r="D91" s="195" t="s">
        <v>209</v>
      </c>
      <c r="E91" s="196" t="s">
        <v>2302</v>
      </c>
      <c r="F91" s="197" t="s">
        <v>2571</v>
      </c>
      <c r="G91" s="198" t="s">
        <v>683</v>
      </c>
      <c r="H91" s="199">
        <v>1</v>
      </c>
      <c r="I91" s="200"/>
      <c r="J91" s="201">
        <f>ROUND(I91*H91,2)</f>
        <v>0</v>
      </c>
      <c r="K91" s="197" t="s">
        <v>19</v>
      </c>
      <c r="L91" s="41"/>
      <c r="M91" s="202" t="s">
        <v>19</v>
      </c>
      <c r="N91" s="203" t="s">
        <v>43</v>
      </c>
      <c r="O91" s="66"/>
      <c r="P91" s="204">
        <f>O91*H91</f>
        <v>0</v>
      </c>
      <c r="Q91" s="204">
        <v>0</v>
      </c>
      <c r="R91" s="204">
        <f>Q91*H91</f>
        <v>0</v>
      </c>
      <c r="S91" s="204">
        <v>0</v>
      </c>
      <c r="T91" s="205">
        <f>S91*H91</f>
        <v>0</v>
      </c>
      <c r="U91" s="36"/>
      <c r="V91" s="36"/>
      <c r="W91" s="36"/>
      <c r="X91" s="36"/>
      <c r="Y91" s="36"/>
      <c r="Z91" s="36"/>
      <c r="AA91" s="36"/>
      <c r="AB91" s="36"/>
      <c r="AC91" s="36"/>
      <c r="AD91" s="36"/>
      <c r="AE91" s="36"/>
      <c r="AR91" s="206" t="s">
        <v>213</v>
      </c>
      <c r="AT91" s="206" t="s">
        <v>209</v>
      </c>
      <c r="AU91" s="206" t="s">
        <v>72</v>
      </c>
      <c r="AY91" s="19" t="s">
        <v>207</v>
      </c>
      <c r="BE91" s="207">
        <f>IF(N91="základní",J91,0)</f>
        <v>0</v>
      </c>
      <c r="BF91" s="207">
        <f>IF(N91="snížená",J91,0)</f>
        <v>0</v>
      </c>
      <c r="BG91" s="207">
        <f>IF(N91="zákl. přenesená",J91,0)</f>
        <v>0</v>
      </c>
      <c r="BH91" s="207">
        <f>IF(N91="sníž. přenesená",J91,0)</f>
        <v>0</v>
      </c>
      <c r="BI91" s="207">
        <f>IF(N91="nulová",J91,0)</f>
        <v>0</v>
      </c>
      <c r="BJ91" s="19" t="s">
        <v>79</v>
      </c>
      <c r="BK91" s="207">
        <f>ROUND(I91*H91,2)</f>
        <v>0</v>
      </c>
      <c r="BL91" s="19" t="s">
        <v>213</v>
      </c>
      <c r="BM91" s="206" t="s">
        <v>435</v>
      </c>
    </row>
    <row r="92" spans="1:47" s="2" customFormat="1" ht="48.75">
      <c r="A92" s="36"/>
      <c r="B92" s="37"/>
      <c r="C92" s="38"/>
      <c r="D92" s="210" t="s">
        <v>573</v>
      </c>
      <c r="E92" s="38"/>
      <c r="F92" s="251" t="s">
        <v>2645</v>
      </c>
      <c r="G92" s="38"/>
      <c r="H92" s="38"/>
      <c r="I92" s="118"/>
      <c r="J92" s="38"/>
      <c r="K92" s="38"/>
      <c r="L92" s="41"/>
      <c r="M92" s="252"/>
      <c r="N92" s="253"/>
      <c r="O92" s="66"/>
      <c r="P92" s="66"/>
      <c r="Q92" s="66"/>
      <c r="R92" s="66"/>
      <c r="S92" s="66"/>
      <c r="T92" s="67"/>
      <c r="U92" s="36"/>
      <c r="V92" s="36"/>
      <c r="W92" s="36"/>
      <c r="X92" s="36"/>
      <c r="Y92" s="36"/>
      <c r="Z92" s="36"/>
      <c r="AA92" s="36"/>
      <c r="AB92" s="36"/>
      <c r="AC92" s="36"/>
      <c r="AD92" s="36"/>
      <c r="AE92" s="36"/>
      <c r="AT92" s="19" t="s">
        <v>573</v>
      </c>
      <c r="AU92" s="19" t="s">
        <v>72</v>
      </c>
    </row>
    <row r="93" spans="1:65" s="2" customFormat="1" ht="12">
      <c r="A93" s="36"/>
      <c r="B93" s="37"/>
      <c r="C93" s="195" t="s">
        <v>238</v>
      </c>
      <c r="D93" s="195" t="s">
        <v>209</v>
      </c>
      <c r="E93" s="196" t="s">
        <v>2305</v>
      </c>
      <c r="F93" s="197" t="s">
        <v>2646</v>
      </c>
      <c r="G93" s="198" t="s">
        <v>683</v>
      </c>
      <c r="H93" s="199">
        <v>1</v>
      </c>
      <c r="I93" s="200"/>
      <c r="J93" s="201">
        <f>ROUND(I93*H93,2)</f>
        <v>0</v>
      </c>
      <c r="K93" s="197" t="s">
        <v>19</v>
      </c>
      <c r="L93" s="41"/>
      <c r="M93" s="202" t="s">
        <v>19</v>
      </c>
      <c r="N93" s="203" t="s">
        <v>43</v>
      </c>
      <c r="O93" s="66"/>
      <c r="P93" s="204">
        <f>O93*H93</f>
        <v>0</v>
      </c>
      <c r="Q93" s="204">
        <v>0</v>
      </c>
      <c r="R93" s="204">
        <f>Q93*H93</f>
        <v>0</v>
      </c>
      <c r="S93" s="204">
        <v>0</v>
      </c>
      <c r="T93" s="205">
        <f>S93*H93</f>
        <v>0</v>
      </c>
      <c r="U93" s="36"/>
      <c r="V93" s="36"/>
      <c r="W93" s="36"/>
      <c r="X93" s="36"/>
      <c r="Y93" s="36"/>
      <c r="Z93" s="36"/>
      <c r="AA93" s="36"/>
      <c r="AB93" s="36"/>
      <c r="AC93" s="36"/>
      <c r="AD93" s="36"/>
      <c r="AE93" s="36"/>
      <c r="AR93" s="206" t="s">
        <v>213</v>
      </c>
      <c r="AT93" s="206" t="s">
        <v>209</v>
      </c>
      <c r="AU93" s="206" t="s">
        <v>72</v>
      </c>
      <c r="AY93" s="19" t="s">
        <v>207</v>
      </c>
      <c r="BE93" s="207">
        <f>IF(N93="základní",J93,0)</f>
        <v>0</v>
      </c>
      <c r="BF93" s="207">
        <f>IF(N93="snížená",J93,0)</f>
        <v>0</v>
      </c>
      <c r="BG93" s="207">
        <f>IF(N93="zákl. přenesená",J93,0)</f>
        <v>0</v>
      </c>
      <c r="BH93" s="207">
        <f>IF(N93="sníž. přenesená",J93,0)</f>
        <v>0</v>
      </c>
      <c r="BI93" s="207">
        <f>IF(N93="nulová",J93,0)</f>
        <v>0</v>
      </c>
      <c r="BJ93" s="19" t="s">
        <v>79</v>
      </c>
      <c r="BK93" s="207">
        <f>ROUND(I93*H93,2)</f>
        <v>0</v>
      </c>
      <c r="BL93" s="19" t="s">
        <v>213</v>
      </c>
      <c r="BM93" s="206" t="s">
        <v>468</v>
      </c>
    </row>
    <row r="94" spans="1:65" s="2" customFormat="1" ht="12">
      <c r="A94" s="36"/>
      <c r="B94" s="37"/>
      <c r="C94" s="195" t="s">
        <v>243</v>
      </c>
      <c r="D94" s="195" t="s">
        <v>209</v>
      </c>
      <c r="E94" s="196" t="s">
        <v>2334</v>
      </c>
      <c r="F94" s="197" t="s">
        <v>2647</v>
      </c>
      <c r="G94" s="198" t="s">
        <v>683</v>
      </c>
      <c r="H94" s="199">
        <v>1</v>
      </c>
      <c r="I94" s="200"/>
      <c r="J94" s="201">
        <f>ROUND(I94*H94,2)</f>
        <v>0</v>
      </c>
      <c r="K94" s="197" t="s">
        <v>19</v>
      </c>
      <c r="L94" s="41"/>
      <c r="M94" s="202" t="s">
        <v>19</v>
      </c>
      <c r="N94" s="203" t="s">
        <v>43</v>
      </c>
      <c r="O94" s="66"/>
      <c r="P94" s="204">
        <f>O94*H94</f>
        <v>0</v>
      </c>
      <c r="Q94" s="204">
        <v>0</v>
      </c>
      <c r="R94" s="204">
        <f>Q94*H94</f>
        <v>0</v>
      </c>
      <c r="S94" s="204">
        <v>0</v>
      </c>
      <c r="T94" s="205">
        <f>S94*H94</f>
        <v>0</v>
      </c>
      <c r="U94" s="36"/>
      <c r="V94" s="36"/>
      <c r="W94" s="36"/>
      <c r="X94" s="36"/>
      <c r="Y94" s="36"/>
      <c r="Z94" s="36"/>
      <c r="AA94" s="36"/>
      <c r="AB94" s="36"/>
      <c r="AC94" s="36"/>
      <c r="AD94" s="36"/>
      <c r="AE94" s="36"/>
      <c r="AR94" s="206" t="s">
        <v>213</v>
      </c>
      <c r="AT94" s="206" t="s">
        <v>209</v>
      </c>
      <c r="AU94" s="206" t="s">
        <v>72</v>
      </c>
      <c r="AY94" s="19" t="s">
        <v>207</v>
      </c>
      <c r="BE94" s="207">
        <f>IF(N94="základní",J94,0)</f>
        <v>0</v>
      </c>
      <c r="BF94" s="207">
        <f>IF(N94="snížená",J94,0)</f>
        <v>0</v>
      </c>
      <c r="BG94" s="207">
        <f>IF(N94="zákl. přenesená",J94,0)</f>
        <v>0</v>
      </c>
      <c r="BH94" s="207">
        <f>IF(N94="sníž. přenesená",J94,0)</f>
        <v>0</v>
      </c>
      <c r="BI94" s="207">
        <f>IF(N94="nulová",J94,0)</f>
        <v>0</v>
      </c>
      <c r="BJ94" s="19" t="s">
        <v>79</v>
      </c>
      <c r="BK94" s="207">
        <f>ROUND(I94*H94,2)</f>
        <v>0</v>
      </c>
      <c r="BL94" s="19" t="s">
        <v>213</v>
      </c>
      <c r="BM94" s="206" t="s">
        <v>478</v>
      </c>
    </row>
    <row r="95" spans="1:65" s="2" customFormat="1" ht="12">
      <c r="A95" s="36"/>
      <c r="B95" s="37"/>
      <c r="C95" s="195" t="s">
        <v>248</v>
      </c>
      <c r="D95" s="195" t="s">
        <v>209</v>
      </c>
      <c r="E95" s="196" t="s">
        <v>2337</v>
      </c>
      <c r="F95" s="197" t="s">
        <v>2648</v>
      </c>
      <c r="G95" s="198" t="s">
        <v>683</v>
      </c>
      <c r="H95" s="199">
        <v>1</v>
      </c>
      <c r="I95" s="200"/>
      <c r="J95" s="201">
        <f>ROUND(I95*H95,2)</f>
        <v>0</v>
      </c>
      <c r="K95" s="197" t="s">
        <v>19</v>
      </c>
      <c r="L95" s="41"/>
      <c r="M95" s="202" t="s">
        <v>19</v>
      </c>
      <c r="N95" s="203" t="s">
        <v>43</v>
      </c>
      <c r="O95" s="66"/>
      <c r="P95" s="204">
        <f>O95*H95</f>
        <v>0</v>
      </c>
      <c r="Q95" s="204">
        <v>0</v>
      </c>
      <c r="R95" s="204">
        <f>Q95*H95</f>
        <v>0</v>
      </c>
      <c r="S95" s="204">
        <v>0</v>
      </c>
      <c r="T95" s="205">
        <f>S95*H95</f>
        <v>0</v>
      </c>
      <c r="U95" s="36"/>
      <c r="V95" s="36"/>
      <c r="W95" s="36"/>
      <c r="X95" s="36"/>
      <c r="Y95" s="36"/>
      <c r="Z95" s="36"/>
      <c r="AA95" s="36"/>
      <c r="AB95" s="36"/>
      <c r="AC95" s="36"/>
      <c r="AD95" s="36"/>
      <c r="AE95" s="36"/>
      <c r="AR95" s="206" t="s">
        <v>213</v>
      </c>
      <c r="AT95" s="206" t="s">
        <v>209</v>
      </c>
      <c r="AU95" s="206" t="s">
        <v>72</v>
      </c>
      <c r="AY95" s="19" t="s">
        <v>207</v>
      </c>
      <c r="BE95" s="207">
        <f>IF(N95="základní",J95,0)</f>
        <v>0</v>
      </c>
      <c r="BF95" s="207">
        <f>IF(N95="snížená",J95,0)</f>
        <v>0</v>
      </c>
      <c r="BG95" s="207">
        <f>IF(N95="zákl. přenesená",J95,0)</f>
        <v>0</v>
      </c>
      <c r="BH95" s="207">
        <f>IF(N95="sníž. přenesená",J95,0)</f>
        <v>0</v>
      </c>
      <c r="BI95" s="207">
        <f>IF(N95="nulová",J95,0)</f>
        <v>0</v>
      </c>
      <c r="BJ95" s="19" t="s">
        <v>79</v>
      </c>
      <c r="BK95" s="207">
        <f>ROUND(I95*H95,2)</f>
        <v>0</v>
      </c>
      <c r="BL95" s="19" t="s">
        <v>213</v>
      </c>
      <c r="BM95" s="206" t="s">
        <v>490</v>
      </c>
    </row>
    <row r="96" spans="1:47" s="2" customFormat="1" ht="68.25">
      <c r="A96" s="36"/>
      <c r="B96" s="37"/>
      <c r="C96" s="38"/>
      <c r="D96" s="210" t="s">
        <v>573</v>
      </c>
      <c r="E96" s="38"/>
      <c r="F96" s="251" t="s">
        <v>2649</v>
      </c>
      <c r="G96" s="38"/>
      <c r="H96" s="38"/>
      <c r="I96" s="118"/>
      <c r="J96" s="38"/>
      <c r="K96" s="38"/>
      <c r="L96" s="41"/>
      <c r="M96" s="252"/>
      <c r="N96" s="253"/>
      <c r="O96" s="66"/>
      <c r="P96" s="66"/>
      <c r="Q96" s="66"/>
      <c r="R96" s="66"/>
      <c r="S96" s="66"/>
      <c r="T96" s="67"/>
      <c r="U96" s="36"/>
      <c r="V96" s="36"/>
      <c r="W96" s="36"/>
      <c r="X96" s="36"/>
      <c r="Y96" s="36"/>
      <c r="Z96" s="36"/>
      <c r="AA96" s="36"/>
      <c r="AB96" s="36"/>
      <c r="AC96" s="36"/>
      <c r="AD96" s="36"/>
      <c r="AE96" s="36"/>
      <c r="AT96" s="19" t="s">
        <v>573</v>
      </c>
      <c r="AU96" s="19" t="s">
        <v>72</v>
      </c>
    </row>
    <row r="97" spans="1:65" s="2" customFormat="1" ht="12">
      <c r="A97" s="36"/>
      <c r="B97" s="37"/>
      <c r="C97" s="195" t="s">
        <v>255</v>
      </c>
      <c r="D97" s="195" t="s">
        <v>209</v>
      </c>
      <c r="E97" s="196" t="s">
        <v>2340</v>
      </c>
      <c r="F97" s="197" t="s">
        <v>2650</v>
      </c>
      <c r="G97" s="198" t="s">
        <v>683</v>
      </c>
      <c r="H97" s="199">
        <v>1</v>
      </c>
      <c r="I97" s="200"/>
      <c r="J97" s="201">
        <f>ROUND(I97*H97,2)</f>
        <v>0</v>
      </c>
      <c r="K97" s="197" t="s">
        <v>19</v>
      </c>
      <c r="L97" s="41"/>
      <c r="M97" s="202" t="s">
        <v>19</v>
      </c>
      <c r="N97" s="203" t="s">
        <v>43</v>
      </c>
      <c r="O97" s="66"/>
      <c r="P97" s="204">
        <f>O97*H97</f>
        <v>0</v>
      </c>
      <c r="Q97" s="204">
        <v>0</v>
      </c>
      <c r="R97" s="204">
        <f>Q97*H97</f>
        <v>0</v>
      </c>
      <c r="S97" s="204">
        <v>0</v>
      </c>
      <c r="T97" s="205">
        <f>S97*H97</f>
        <v>0</v>
      </c>
      <c r="U97" s="36"/>
      <c r="V97" s="36"/>
      <c r="W97" s="36"/>
      <c r="X97" s="36"/>
      <c r="Y97" s="36"/>
      <c r="Z97" s="36"/>
      <c r="AA97" s="36"/>
      <c r="AB97" s="36"/>
      <c r="AC97" s="36"/>
      <c r="AD97" s="36"/>
      <c r="AE97" s="36"/>
      <c r="AR97" s="206" t="s">
        <v>213</v>
      </c>
      <c r="AT97" s="206" t="s">
        <v>209</v>
      </c>
      <c r="AU97" s="206" t="s">
        <v>72</v>
      </c>
      <c r="AY97" s="19" t="s">
        <v>207</v>
      </c>
      <c r="BE97" s="207">
        <f>IF(N97="základní",J97,0)</f>
        <v>0</v>
      </c>
      <c r="BF97" s="207">
        <f>IF(N97="snížená",J97,0)</f>
        <v>0</v>
      </c>
      <c r="BG97" s="207">
        <f>IF(N97="zákl. přenesená",J97,0)</f>
        <v>0</v>
      </c>
      <c r="BH97" s="207">
        <f>IF(N97="sníž. přenesená",J97,0)</f>
        <v>0</v>
      </c>
      <c r="BI97" s="207">
        <f>IF(N97="nulová",J97,0)</f>
        <v>0</v>
      </c>
      <c r="BJ97" s="19" t="s">
        <v>79</v>
      </c>
      <c r="BK97" s="207">
        <f>ROUND(I97*H97,2)</f>
        <v>0</v>
      </c>
      <c r="BL97" s="19" t="s">
        <v>213</v>
      </c>
      <c r="BM97" s="206" t="s">
        <v>541</v>
      </c>
    </row>
    <row r="98" spans="1:47" s="2" customFormat="1" ht="39">
      <c r="A98" s="36"/>
      <c r="B98" s="37"/>
      <c r="C98" s="38"/>
      <c r="D98" s="210" t="s">
        <v>573</v>
      </c>
      <c r="E98" s="38"/>
      <c r="F98" s="251" t="s">
        <v>2651</v>
      </c>
      <c r="G98" s="38"/>
      <c r="H98" s="38"/>
      <c r="I98" s="118"/>
      <c r="J98" s="38"/>
      <c r="K98" s="38"/>
      <c r="L98" s="41"/>
      <c r="M98" s="252"/>
      <c r="N98" s="253"/>
      <c r="O98" s="66"/>
      <c r="P98" s="66"/>
      <c r="Q98" s="66"/>
      <c r="R98" s="66"/>
      <c r="S98" s="66"/>
      <c r="T98" s="67"/>
      <c r="U98" s="36"/>
      <c r="V98" s="36"/>
      <c r="W98" s="36"/>
      <c r="X98" s="36"/>
      <c r="Y98" s="36"/>
      <c r="Z98" s="36"/>
      <c r="AA98" s="36"/>
      <c r="AB98" s="36"/>
      <c r="AC98" s="36"/>
      <c r="AD98" s="36"/>
      <c r="AE98" s="36"/>
      <c r="AT98" s="19" t="s">
        <v>573</v>
      </c>
      <c r="AU98" s="19" t="s">
        <v>72</v>
      </c>
    </row>
    <row r="99" spans="1:65" s="2" customFormat="1" ht="12">
      <c r="A99" s="36"/>
      <c r="B99" s="37"/>
      <c r="C99" s="195" t="s">
        <v>261</v>
      </c>
      <c r="D99" s="195" t="s">
        <v>209</v>
      </c>
      <c r="E99" s="196" t="s">
        <v>2343</v>
      </c>
      <c r="F99" s="197" t="s">
        <v>2652</v>
      </c>
      <c r="G99" s="198" t="s">
        <v>683</v>
      </c>
      <c r="H99" s="199">
        <v>1</v>
      </c>
      <c r="I99" s="200"/>
      <c r="J99" s="201">
        <f>ROUND(I99*H99,2)</f>
        <v>0</v>
      </c>
      <c r="K99" s="197" t="s">
        <v>19</v>
      </c>
      <c r="L99" s="41"/>
      <c r="M99" s="202" t="s">
        <v>19</v>
      </c>
      <c r="N99" s="203" t="s">
        <v>43</v>
      </c>
      <c r="O99" s="66"/>
      <c r="P99" s="204">
        <f>O99*H99</f>
        <v>0</v>
      </c>
      <c r="Q99" s="204">
        <v>0</v>
      </c>
      <c r="R99" s="204">
        <f>Q99*H99</f>
        <v>0</v>
      </c>
      <c r="S99" s="204">
        <v>0</v>
      </c>
      <c r="T99" s="205">
        <f>S99*H99</f>
        <v>0</v>
      </c>
      <c r="U99" s="36"/>
      <c r="V99" s="36"/>
      <c r="W99" s="36"/>
      <c r="X99" s="36"/>
      <c r="Y99" s="36"/>
      <c r="Z99" s="36"/>
      <c r="AA99" s="36"/>
      <c r="AB99" s="36"/>
      <c r="AC99" s="36"/>
      <c r="AD99" s="36"/>
      <c r="AE99" s="36"/>
      <c r="AR99" s="206" t="s">
        <v>213</v>
      </c>
      <c r="AT99" s="206" t="s">
        <v>209</v>
      </c>
      <c r="AU99" s="206" t="s">
        <v>72</v>
      </c>
      <c r="AY99" s="19" t="s">
        <v>207</v>
      </c>
      <c r="BE99" s="207">
        <f>IF(N99="základní",J99,0)</f>
        <v>0</v>
      </c>
      <c r="BF99" s="207">
        <f>IF(N99="snížená",J99,0)</f>
        <v>0</v>
      </c>
      <c r="BG99" s="207">
        <f>IF(N99="zákl. přenesená",J99,0)</f>
        <v>0</v>
      </c>
      <c r="BH99" s="207">
        <f>IF(N99="sníž. přenesená",J99,0)</f>
        <v>0</v>
      </c>
      <c r="BI99" s="207">
        <f>IF(N99="nulová",J99,0)</f>
        <v>0</v>
      </c>
      <c r="BJ99" s="19" t="s">
        <v>79</v>
      </c>
      <c r="BK99" s="207">
        <f>ROUND(I99*H99,2)</f>
        <v>0</v>
      </c>
      <c r="BL99" s="19" t="s">
        <v>213</v>
      </c>
      <c r="BM99" s="206" t="s">
        <v>560</v>
      </c>
    </row>
    <row r="100" spans="1:47" s="2" customFormat="1" ht="39">
      <c r="A100" s="36"/>
      <c r="B100" s="37"/>
      <c r="C100" s="38"/>
      <c r="D100" s="210" t="s">
        <v>573</v>
      </c>
      <c r="E100" s="38"/>
      <c r="F100" s="251" t="s">
        <v>2653</v>
      </c>
      <c r="G100" s="38"/>
      <c r="H100" s="38"/>
      <c r="I100" s="118"/>
      <c r="J100" s="38"/>
      <c r="K100" s="38"/>
      <c r="L100" s="41"/>
      <c r="M100" s="252"/>
      <c r="N100" s="253"/>
      <c r="O100" s="66"/>
      <c r="P100" s="66"/>
      <c r="Q100" s="66"/>
      <c r="R100" s="66"/>
      <c r="S100" s="66"/>
      <c r="T100" s="67"/>
      <c r="U100" s="36"/>
      <c r="V100" s="36"/>
      <c r="W100" s="36"/>
      <c r="X100" s="36"/>
      <c r="Y100" s="36"/>
      <c r="Z100" s="36"/>
      <c r="AA100" s="36"/>
      <c r="AB100" s="36"/>
      <c r="AC100" s="36"/>
      <c r="AD100" s="36"/>
      <c r="AE100" s="36"/>
      <c r="AT100" s="19" t="s">
        <v>573</v>
      </c>
      <c r="AU100" s="19" t="s">
        <v>72</v>
      </c>
    </row>
    <row r="101" spans="1:65" s="2" customFormat="1" ht="12">
      <c r="A101" s="36"/>
      <c r="B101" s="37"/>
      <c r="C101" s="195" t="s">
        <v>117</v>
      </c>
      <c r="D101" s="195" t="s">
        <v>209</v>
      </c>
      <c r="E101" s="196" t="s">
        <v>2346</v>
      </c>
      <c r="F101" s="197" t="s">
        <v>2654</v>
      </c>
      <c r="G101" s="198" t="s">
        <v>683</v>
      </c>
      <c r="H101" s="199">
        <v>1</v>
      </c>
      <c r="I101" s="200"/>
      <c r="J101" s="201">
        <f>ROUND(I101*H101,2)</f>
        <v>0</v>
      </c>
      <c r="K101" s="197" t="s">
        <v>19</v>
      </c>
      <c r="L101" s="41"/>
      <c r="M101" s="202" t="s">
        <v>19</v>
      </c>
      <c r="N101" s="203" t="s">
        <v>43</v>
      </c>
      <c r="O101" s="66"/>
      <c r="P101" s="204">
        <f>O101*H101</f>
        <v>0</v>
      </c>
      <c r="Q101" s="204">
        <v>0</v>
      </c>
      <c r="R101" s="204">
        <f>Q101*H101</f>
        <v>0</v>
      </c>
      <c r="S101" s="204">
        <v>0</v>
      </c>
      <c r="T101" s="205">
        <f>S101*H101</f>
        <v>0</v>
      </c>
      <c r="U101" s="36"/>
      <c r="V101" s="36"/>
      <c r="W101" s="36"/>
      <c r="X101" s="36"/>
      <c r="Y101" s="36"/>
      <c r="Z101" s="36"/>
      <c r="AA101" s="36"/>
      <c r="AB101" s="36"/>
      <c r="AC101" s="36"/>
      <c r="AD101" s="36"/>
      <c r="AE101" s="36"/>
      <c r="AR101" s="206" t="s">
        <v>213</v>
      </c>
      <c r="AT101" s="206" t="s">
        <v>209</v>
      </c>
      <c r="AU101" s="206" t="s">
        <v>72</v>
      </c>
      <c r="AY101" s="19" t="s">
        <v>207</v>
      </c>
      <c r="BE101" s="207">
        <f>IF(N101="základní",J101,0)</f>
        <v>0</v>
      </c>
      <c r="BF101" s="207">
        <f>IF(N101="snížená",J101,0)</f>
        <v>0</v>
      </c>
      <c r="BG101" s="207">
        <f>IF(N101="zákl. přenesená",J101,0)</f>
        <v>0</v>
      </c>
      <c r="BH101" s="207">
        <f>IF(N101="sníž. přenesená",J101,0)</f>
        <v>0</v>
      </c>
      <c r="BI101" s="207">
        <f>IF(N101="nulová",J101,0)</f>
        <v>0</v>
      </c>
      <c r="BJ101" s="19" t="s">
        <v>79</v>
      </c>
      <c r="BK101" s="207">
        <f>ROUND(I101*H101,2)</f>
        <v>0</v>
      </c>
      <c r="BL101" s="19" t="s">
        <v>213</v>
      </c>
      <c r="BM101" s="206" t="s">
        <v>581</v>
      </c>
    </row>
    <row r="102" spans="1:47" s="2" customFormat="1" ht="39">
      <c r="A102" s="36"/>
      <c r="B102" s="37"/>
      <c r="C102" s="38"/>
      <c r="D102" s="210" t="s">
        <v>573</v>
      </c>
      <c r="E102" s="38"/>
      <c r="F102" s="251" t="s">
        <v>2655</v>
      </c>
      <c r="G102" s="38"/>
      <c r="H102" s="38"/>
      <c r="I102" s="118"/>
      <c r="J102" s="38"/>
      <c r="K102" s="38"/>
      <c r="L102" s="41"/>
      <c r="M102" s="252"/>
      <c r="N102" s="253"/>
      <c r="O102" s="66"/>
      <c r="P102" s="66"/>
      <c r="Q102" s="66"/>
      <c r="R102" s="66"/>
      <c r="S102" s="66"/>
      <c r="T102" s="67"/>
      <c r="U102" s="36"/>
      <c r="V102" s="36"/>
      <c r="W102" s="36"/>
      <c r="X102" s="36"/>
      <c r="Y102" s="36"/>
      <c r="Z102" s="36"/>
      <c r="AA102" s="36"/>
      <c r="AB102" s="36"/>
      <c r="AC102" s="36"/>
      <c r="AD102" s="36"/>
      <c r="AE102" s="36"/>
      <c r="AT102" s="19" t="s">
        <v>573</v>
      </c>
      <c r="AU102" s="19" t="s">
        <v>72</v>
      </c>
    </row>
    <row r="103" spans="1:65" s="2" customFormat="1" ht="12">
      <c r="A103" s="36"/>
      <c r="B103" s="37"/>
      <c r="C103" s="195" t="s">
        <v>134</v>
      </c>
      <c r="D103" s="195" t="s">
        <v>209</v>
      </c>
      <c r="E103" s="196" t="s">
        <v>2349</v>
      </c>
      <c r="F103" s="197" t="s">
        <v>2656</v>
      </c>
      <c r="G103" s="198" t="s">
        <v>683</v>
      </c>
      <c r="H103" s="199">
        <v>1</v>
      </c>
      <c r="I103" s="200"/>
      <c r="J103" s="201">
        <f>ROUND(I103*H103,2)</f>
        <v>0</v>
      </c>
      <c r="K103" s="197" t="s">
        <v>19</v>
      </c>
      <c r="L103" s="41"/>
      <c r="M103" s="202" t="s">
        <v>19</v>
      </c>
      <c r="N103" s="203" t="s">
        <v>43</v>
      </c>
      <c r="O103" s="66"/>
      <c r="P103" s="204">
        <f>O103*H103</f>
        <v>0</v>
      </c>
      <c r="Q103" s="204">
        <v>0</v>
      </c>
      <c r="R103" s="204">
        <f>Q103*H103</f>
        <v>0</v>
      </c>
      <c r="S103" s="204">
        <v>0</v>
      </c>
      <c r="T103" s="205">
        <f>S103*H103</f>
        <v>0</v>
      </c>
      <c r="U103" s="36"/>
      <c r="V103" s="36"/>
      <c r="W103" s="36"/>
      <c r="X103" s="36"/>
      <c r="Y103" s="36"/>
      <c r="Z103" s="36"/>
      <c r="AA103" s="36"/>
      <c r="AB103" s="36"/>
      <c r="AC103" s="36"/>
      <c r="AD103" s="36"/>
      <c r="AE103" s="36"/>
      <c r="AR103" s="206" t="s">
        <v>213</v>
      </c>
      <c r="AT103" s="206" t="s">
        <v>209</v>
      </c>
      <c r="AU103" s="206" t="s">
        <v>72</v>
      </c>
      <c r="AY103" s="19" t="s">
        <v>207</v>
      </c>
      <c r="BE103" s="207">
        <f>IF(N103="základní",J103,0)</f>
        <v>0</v>
      </c>
      <c r="BF103" s="207">
        <f>IF(N103="snížená",J103,0)</f>
        <v>0</v>
      </c>
      <c r="BG103" s="207">
        <f>IF(N103="zákl. přenesená",J103,0)</f>
        <v>0</v>
      </c>
      <c r="BH103" s="207">
        <f>IF(N103="sníž. přenesená",J103,0)</f>
        <v>0</v>
      </c>
      <c r="BI103" s="207">
        <f>IF(N103="nulová",J103,0)</f>
        <v>0</v>
      </c>
      <c r="BJ103" s="19" t="s">
        <v>79</v>
      </c>
      <c r="BK103" s="207">
        <f>ROUND(I103*H103,2)</f>
        <v>0</v>
      </c>
      <c r="BL103" s="19" t="s">
        <v>213</v>
      </c>
      <c r="BM103" s="206" t="s">
        <v>600</v>
      </c>
    </row>
    <row r="104" spans="1:47" s="2" customFormat="1" ht="29.25">
      <c r="A104" s="36"/>
      <c r="B104" s="37"/>
      <c r="C104" s="38"/>
      <c r="D104" s="210" t="s">
        <v>573</v>
      </c>
      <c r="E104" s="38"/>
      <c r="F104" s="251" t="s">
        <v>2657</v>
      </c>
      <c r="G104" s="38"/>
      <c r="H104" s="38"/>
      <c r="I104" s="118"/>
      <c r="J104" s="38"/>
      <c r="K104" s="38"/>
      <c r="L104" s="41"/>
      <c r="M104" s="252"/>
      <c r="N104" s="253"/>
      <c r="O104" s="66"/>
      <c r="P104" s="66"/>
      <c r="Q104" s="66"/>
      <c r="R104" s="66"/>
      <c r="S104" s="66"/>
      <c r="T104" s="67"/>
      <c r="U104" s="36"/>
      <c r="V104" s="36"/>
      <c r="W104" s="36"/>
      <c r="X104" s="36"/>
      <c r="Y104" s="36"/>
      <c r="Z104" s="36"/>
      <c r="AA104" s="36"/>
      <c r="AB104" s="36"/>
      <c r="AC104" s="36"/>
      <c r="AD104" s="36"/>
      <c r="AE104" s="36"/>
      <c r="AT104" s="19" t="s">
        <v>573</v>
      </c>
      <c r="AU104" s="19" t="s">
        <v>72</v>
      </c>
    </row>
    <row r="105" spans="1:65" s="2" customFormat="1" ht="12">
      <c r="A105" s="36"/>
      <c r="B105" s="37"/>
      <c r="C105" s="195" t="s">
        <v>277</v>
      </c>
      <c r="D105" s="195" t="s">
        <v>209</v>
      </c>
      <c r="E105" s="196" t="s">
        <v>2357</v>
      </c>
      <c r="F105" s="197" t="s">
        <v>2599</v>
      </c>
      <c r="G105" s="198" t="s">
        <v>683</v>
      </c>
      <c r="H105" s="199">
        <v>1</v>
      </c>
      <c r="I105" s="200"/>
      <c r="J105" s="201">
        <f>ROUND(I105*H105,2)</f>
        <v>0</v>
      </c>
      <c r="K105" s="197" t="s">
        <v>19</v>
      </c>
      <c r="L105" s="41"/>
      <c r="M105" s="202" t="s">
        <v>19</v>
      </c>
      <c r="N105" s="203" t="s">
        <v>43</v>
      </c>
      <c r="O105" s="66"/>
      <c r="P105" s="204">
        <f>O105*H105</f>
        <v>0</v>
      </c>
      <c r="Q105" s="204">
        <v>0</v>
      </c>
      <c r="R105" s="204">
        <f>Q105*H105</f>
        <v>0</v>
      </c>
      <c r="S105" s="204">
        <v>0</v>
      </c>
      <c r="T105" s="205">
        <f>S105*H105</f>
        <v>0</v>
      </c>
      <c r="U105" s="36"/>
      <c r="V105" s="36"/>
      <c r="W105" s="36"/>
      <c r="X105" s="36"/>
      <c r="Y105" s="36"/>
      <c r="Z105" s="36"/>
      <c r="AA105" s="36"/>
      <c r="AB105" s="36"/>
      <c r="AC105" s="36"/>
      <c r="AD105" s="36"/>
      <c r="AE105" s="36"/>
      <c r="AR105" s="206" t="s">
        <v>213</v>
      </c>
      <c r="AT105" s="206" t="s">
        <v>209</v>
      </c>
      <c r="AU105" s="206" t="s">
        <v>72</v>
      </c>
      <c r="AY105" s="19" t="s">
        <v>207</v>
      </c>
      <c r="BE105" s="207">
        <f>IF(N105="základní",J105,0)</f>
        <v>0</v>
      </c>
      <c r="BF105" s="207">
        <f>IF(N105="snížená",J105,0)</f>
        <v>0</v>
      </c>
      <c r="BG105" s="207">
        <f>IF(N105="zákl. přenesená",J105,0)</f>
        <v>0</v>
      </c>
      <c r="BH105" s="207">
        <f>IF(N105="sníž. přenesená",J105,0)</f>
        <v>0</v>
      </c>
      <c r="BI105" s="207">
        <f>IF(N105="nulová",J105,0)</f>
        <v>0</v>
      </c>
      <c r="BJ105" s="19" t="s">
        <v>79</v>
      </c>
      <c r="BK105" s="207">
        <f>ROUND(I105*H105,2)</f>
        <v>0</v>
      </c>
      <c r="BL105" s="19" t="s">
        <v>213</v>
      </c>
      <c r="BM105" s="206" t="s">
        <v>619</v>
      </c>
    </row>
    <row r="106" spans="1:47" s="2" customFormat="1" ht="78">
      <c r="A106" s="36"/>
      <c r="B106" s="37"/>
      <c r="C106" s="38"/>
      <c r="D106" s="210" t="s">
        <v>573</v>
      </c>
      <c r="E106" s="38"/>
      <c r="F106" s="251" t="s">
        <v>2658</v>
      </c>
      <c r="G106" s="38"/>
      <c r="H106" s="38"/>
      <c r="I106" s="118"/>
      <c r="J106" s="38"/>
      <c r="K106" s="38"/>
      <c r="L106" s="41"/>
      <c r="M106" s="274"/>
      <c r="N106" s="275"/>
      <c r="O106" s="260"/>
      <c r="P106" s="260"/>
      <c r="Q106" s="260"/>
      <c r="R106" s="260"/>
      <c r="S106" s="260"/>
      <c r="T106" s="276"/>
      <c r="U106" s="36"/>
      <c r="V106" s="36"/>
      <c r="W106" s="36"/>
      <c r="X106" s="36"/>
      <c r="Y106" s="36"/>
      <c r="Z106" s="36"/>
      <c r="AA106" s="36"/>
      <c r="AB106" s="36"/>
      <c r="AC106" s="36"/>
      <c r="AD106" s="36"/>
      <c r="AE106" s="36"/>
      <c r="AT106" s="19" t="s">
        <v>573</v>
      </c>
      <c r="AU106" s="19" t="s">
        <v>72</v>
      </c>
    </row>
    <row r="107" spans="1:31" s="2" customFormat="1" ht="12">
      <c r="A107" s="36"/>
      <c r="B107" s="49"/>
      <c r="C107" s="50"/>
      <c r="D107" s="50"/>
      <c r="E107" s="50"/>
      <c r="F107" s="50"/>
      <c r="G107" s="50"/>
      <c r="H107" s="50"/>
      <c r="I107" s="145"/>
      <c r="J107" s="50"/>
      <c r="K107" s="50"/>
      <c r="L107" s="41"/>
      <c r="M107" s="36"/>
      <c r="O107" s="36"/>
      <c r="P107" s="36"/>
      <c r="Q107" s="36"/>
      <c r="R107" s="36"/>
      <c r="S107" s="36"/>
      <c r="T107" s="36"/>
      <c r="U107" s="36"/>
      <c r="V107" s="36"/>
      <c r="W107" s="36"/>
      <c r="X107" s="36"/>
      <c r="Y107" s="36"/>
      <c r="Z107" s="36"/>
      <c r="AA107" s="36"/>
      <c r="AB107" s="36"/>
      <c r="AC107" s="36"/>
      <c r="AD107" s="36"/>
      <c r="AE107" s="36"/>
    </row>
  </sheetData>
  <sheetProtection algorithmName="SHA-512" hashValue="Mu8+eiZDYStUXwcbKNi32HmcXtKWOM2XHJWF7pq2weNMcxwbNyLPRwmd9dIe59xxyQbL2j8wiQ0hzBGlJw74OA==" saltValue="G2cBfDtPoIWwvGnguThPrFVgMCueLn08P+1fXfWX6nkGQBnj/hSafMFybzj6Cgf2vW6Eda+FK04vq6eDNWQSlg==" spinCount="100000" sheet="1" objects="1" scenarios="1" formatColumns="0" formatRows="0" autoFilter="0"/>
  <autoFilter ref="C84:K106"/>
  <mergeCells count="12">
    <mergeCell ref="E77:H77"/>
    <mergeCell ref="L2:V2"/>
    <mergeCell ref="E50:H50"/>
    <mergeCell ref="E52:H52"/>
    <mergeCell ref="E54:H54"/>
    <mergeCell ref="E73:H73"/>
    <mergeCell ref="E75:H75"/>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2:BM108"/>
  <sheetViews>
    <sheetView showGridLines="0" workbookViewId="0" topLeftCell="A103">
      <selection activeCell="I52" sqref="I52"/>
    </sheetView>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1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12">
      <c r="I2" s="110"/>
      <c r="L2" s="384"/>
      <c r="M2" s="384"/>
      <c r="N2" s="384"/>
      <c r="O2" s="384"/>
      <c r="P2" s="384"/>
      <c r="Q2" s="384"/>
      <c r="R2" s="384"/>
      <c r="S2" s="384"/>
      <c r="T2" s="384"/>
      <c r="U2" s="384"/>
      <c r="V2" s="384"/>
      <c r="AT2" s="19" t="s">
        <v>127</v>
      </c>
    </row>
    <row r="3" spans="2:46" s="1" customFormat="1" ht="12">
      <c r="B3" s="112"/>
      <c r="C3" s="113"/>
      <c r="D3" s="113"/>
      <c r="E3" s="113"/>
      <c r="F3" s="113"/>
      <c r="G3" s="113"/>
      <c r="H3" s="113"/>
      <c r="I3" s="114"/>
      <c r="J3" s="113"/>
      <c r="K3" s="113"/>
      <c r="L3" s="22"/>
      <c r="AT3" s="19" t="s">
        <v>81</v>
      </c>
    </row>
    <row r="4" spans="2:46" s="1" customFormat="1" ht="18">
      <c r="B4" s="22"/>
      <c r="D4" s="115" t="s">
        <v>146</v>
      </c>
      <c r="I4" s="110"/>
      <c r="L4" s="22"/>
      <c r="M4" s="116" t="s">
        <v>10</v>
      </c>
      <c r="AT4" s="19" t="s">
        <v>4</v>
      </c>
    </row>
    <row r="5" spans="2:12" s="1" customFormat="1" ht="12">
      <c r="B5" s="22"/>
      <c r="I5" s="110"/>
      <c r="L5" s="22"/>
    </row>
    <row r="6" spans="2:12" s="1" customFormat="1" ht="12.75">
      <c r="B6" s="22"/>
      <c r="D6" s="117" t="s">
        <v>16</v>
      </c>
      <c r="I6" s="110"/>
      <c r="L6" s="22"/>
    </row>
    <row r="7" spans="2:12" s="1" customFormat="1" ht="12.75">
      <c r="B7" s="22"/>
      <c r="E7" s="417" t="str">
        <f>'Rekapitulace stavby'!K6</f>
        <v>HULICE - ČERPACÍ STANICE PEVAK</v>
      </c>
      <c r="F7" s="418"/>
      <c r="G7" s="418"/>
      <c r="H7" s="418"/>
      <c r="I7" s="110"/>
      <c r="L7" s="22"/>
    </row>
    <row r="8" spans="2:12" s="1" customFormat="1" ht="12.75">
      <c r="B8" s="22"/>
      <c r="D8" s="117" t="s">
        <v>159</v>
      </c>
      <c r="I8" s="110"/>
      <c r="L8" s="22"/>
    </row>
    <row r="9" spans="1:31" s="2" customFormat="1" ht="12">
      <c r="A9" s="36"/>
      <c r="B9" s="41"/>
      <c r="C9" s="36"/>
      <c r="D9" s="36"/>
      <c r="E9" s="417" t="s">
        <v>2539</v>
      </c>
      <c r="F9" s="419"/>
      <c r="G9" s="419"/>
      <c r="H9" s="419"/>
      <c r="I9" s="118"/>
      <c r="J9" s="36"/>
      <c r="K9" s="36"/>
      <c r="L9" s="119"/>
      <c r="S9" s="36"/>
      <c r="T9" s="36"/>
      <c r="U9" s="36"/>
      <c r="V9" s="36"/>
      <c r="W9" s="36"/>
      <c r="X9" s="36"/>
      <c r="Y9" s="36"/>
      <c r="Z9" s="36"/>
      <c r="AA9" s="36"/>
      <c r="AB9" s="36"/>
      <c r="AC9" s="36"/>
      <c r="AD9" s="36"/>
      <c r="AE9" s="36"/>
    </row>
    <row r="10" spans="1:31" s="2" customFormat="1" ht="12.75">
      <c r="A10" s="36"/>
      <c r="B10" s="41"/>
      <c r="C10" s="36"/>
      <c r="D10" s="117" t="s">
        <v>161</v>
      </c>
      <c r="E10" s="36"/>
      <c r="F10" s="36"/>
      <c r="G10" s="36"/>
      <c r="H10" s="36"/>
      <c r="I10" s="118"/>
      <c r="J10" s="36"/>
      <c r="K10" s="36"/>
      <c r="L10" s="119"/>
      <c r="S10" s="36"/>
      <c r="T10" s="36"/>
      <c r="U10" s="36"/>
      <c r="V10" s="36"/>
      <c r="W10" s="36"/>
      <c r="X10" s="36"/>
      <c r="Y10" s="36"/>
      <c r="Z10" s="36"/>
      <c r="AA10" s="36"/>
      <c r="AB10" s="36"/>
      <c r="AC10" s="36"/>
      <c r="AD10" s="36"/>
      <c r="AE10" s="36"/>
    </row>
    <row r="11" spans="1:31" s="2" customFormat="1" ht="12">
      <c r="A11" s="36"/>
      <c r="B11" s="41"/>
      <c r="C11" s="36"/>
      <c r="D11" s="36"/>
      <c r="E11" s="420" t="s">
        <v>2659</v>
      </c>
      <c r="F11" s="419"/>
      <c r="G11" s="419"/>
      <c r="H11" s="419"/>
      <c r="I11" s="118"/>
      <c r="J11" s="36"/>
      <c r="K11" s="36"/>
      <c r="L11" s="119"/>
      <c r="S11" s="36"/>
      <c r="T11" s="36"/>
      <c r="U11" s="36"/>
      <c r="V11" s="36"/>
      <c r="W11" s="36"/>
      <c r="X11" s="36"/>
      <c r="Y11" s="36"/>
      <c r="Z11" s="36"/>
      <c r="AA11" s="36"/>
      <c r="AB11" s="36"/>
      <c r="AC11" s="36"/>
      <c r="AD11" s="36"/>
      <c r="AE11" s="36"/>
    </row>
    <row r="12" spans="1:31" s="2" customFormat="1" ht="12">
      <c r="A12" s="36"/>
      <c r="B12" s="41"/>
      <c r="C12" s="36"/>
      <c r="D12" s="36"/>
      <c r="E12" s="36"/>
      <c r="F12" s="36"/>
      <c r="G12" s="36"/>
      <c r="H12" s="36"/>
      <c r="I12" s="118"/>
      <c r="J12" s="36"/>
      <c r="K12" s="36"/>
      <c r="L12" s="119"/>
      <c r="S12" s="36"/>
      <c r="T12" s="36"/>
      <c r="U12" s="36"/>
      <c r="V12" s="36"/>
      <c r="W12" s="36"/>
      <c r="X12" s="36"/>
      <c r="Y12" s="36"/>
      <c r="Z12" s="36"/>
      <c r="AA12" s="36"/>
      <c r="AB12" s="36"/>
      <c r="AC12" s="36"/>
      <c r="AD12" s="36"/>
      <c r="AE12" s="36"/>
    </row>
    <row r="13" spans="1:31" s="2" customFormat="1" ht="12.75">
      <c r="A13" s="36"/>
      <c r="B13" s="41"/>
      <c r="C13" s="36"/>
      <c r="D13" s="117" t="s">
        <v>18</v>
      </c>
      <c r="E13" s="36"/>
      <c r="F13" s="105" t="s">
        <v>19</v>
      </c>
      <c r="G13" s="36"/>
      <c r="H13" s="36"/>
      <c r="I13" s="120" t="s">
        <v>20</v>
      </c>
      <c r="J13" s="105" t="s">
        <v>19</v>
      </c>
      <c r="K13" s="36"/>
      <c r="L13" s="119"/>
      <c r="S13" s="36"/>
      <c r="T13" s="36"/>
      <c r="U13" s="36"/>
      <c r="V13" s="36"/>
      <c r="W13" s="36"/>
      <c r="X13" s="36"/>
      <c r="Y13" s="36"/>
      <c r="Z13" s="36"/>
      <c r="AA13" s="36"/>
      <c r="AB13" s="36"/>
      <c r="AC13" s="36"/>
      <c r="AD13" s="36"/>
      <c r="AE13" s="36"/>
    </row>
    <row r="14" spans="1:31" s="2" customFormat="1" ht="12.75">
      <c r="A14" s="36"/>
      <c r="B14" s="41"/>
      <c r="C14" s="36"/>
      <c r="D14" s="117" t="s">
        <v>21</v>
      </c>
      <c r="E14" s="36"/>
      <c r="F14" s="105" t="s">
        <v>2541</v>
      </c>
      <c r="G14" s="36"/>
      <c r="H14" s="36"/>
      <c r="I14" s="120" t="s">
        <v>23</v>
      </c>
      <c r="J14" s="121" t="str">
        <f>'Rekapitulace stavby'!AN8</f>
        <v>12. 5. 2020</v>
      </c>
      <c r="K14" s="36"/>
      <c r="L14" s="119"/>
      <c r="S14" s="36"/>
      <c r="T14" s="36"/>
      <c r="U14" s="36"/>
      <c r="V14" s="36"/>
      <c r="W14" s="36"/>
      <c r="X14" s="36"/>
      <c r="Y14" s="36"/>
      <c r="Z14" s="36"/>
      <c r="AA14" s="36"/>
      <c r="AB14" s="36"/>
      <c r="AC14" s="36"/>
      <c r="AD14" s="36"/>
      <c r="AE14" s="36"/>
    </row>
    <row r="15" spans="1:31" s="2" customFormat="1" ht="12">
      <c r="A15" s="36"/>
      <c r="B15" s="41"/>
      <c r="C15" s="36"/>
      <c r="D15" s="36"/>
      <c r="E15" s="36"/>
      <c r="F15" s="36"/>
      <c r="G15" s="36"/>
      <c r="H15" s="36"/>
      <c r="I15" s="118"/>
      <c r="J15" s="36"/>
      <c r="K15" s="36"/>
      <c r="L15" s="119"/>
      <c r="S15" s="36"/>
      <c r="T15" s="36"/>
      <c r="U15" s="36"/>
      <c r="V15" s="36"/>
      <c r="W15" s="36"/>
      <c r="X15" s="36"/>
      <c r="Y15" s="36"/>
      <c r="Z15" s="36"/>
      <c r="AA15" s="36"/>
      <c r="AB15" s="36"/>
      <c r="AC15" s="36"/>
      <c r="AD15" s="36"/>
      <c r="AE15" s="36"/>
    </row>
    <row r="16" spans="1:31" s="2" customFormat="1" ht="12.75">
      <c r="A16" s="36"/>
      <c r="B16" s="41"/>
      <c r="C16" s="36"/>
      <c r="D16" s="117" t="s">
        <v>25</v>
      </c>
      <c r="E16" s="36"/>
      <c r="F16" s="36"/>
      <c r="G16" s="36"/>
      <c r="H16" s="36"/>
      <c r="I16" s="120" t="s">
        <v>26</v>
      </c>
      <c r="J16" s="105" t="str">
        <f>IF('Rekapitulace stavby'!AN10="","",'Rekapitulace stavby'!AN10)</f>
        <v/>
      </c>
      <c r="K16" s="36"/>
      <c r="L16" s="119"/>
      <c r="S16" s="36"/>
      <c r="T16" s="36"/>
      <c r="U16" s="36"/>
      <c r="V16" s="36"/>
      <c r="W16" s="36"/>
      <c r="X16" s="36"/>
      <c r="Y16" s="36"/>
      <c r="Z16" s="36"/>
      <c r="AA16" s="36"/>
      <c r="AB16" s="36"/>
      <c r="AC16" s="36"/>
      <c r="AD16" s="36"/>
      <c r="AE16" s="36"/>
    </row>
    <row r="17" spans="1:31" s="2" customFormat="1" ht="12.75">
      <c r="A17" s="36"/>
      <c r="B17" s="41"/>
      <c r="C17" s="36"/>
      <c r="D17" s="36"/>
      <c r="E17" s="105" t="str">
        <f>IF('Rekapitulace stavby'!E11="","",'Rekapitulace stavby'!E11)</f>
        <v>PEVAK Pelhřimov</v>
      </c>
      <c r="F17" s="36"/>
      <c r="G17" s="36"/>
      <c r="H17" s="36"/>
      <c r="I17" s="120" t="s">
        <v>28</v>
      </c>
      <c r="J17" s="105" t="str">
        <f>IF('Rekapitulace stavby'!AN11="","",'Rekapitulace stavby'!AN11)</f>
        <v/>
      </c>
      <c r="K17" s="36"/>
      <c r="L17" s="119"/>
      <c r="S17" s="36"/>
      <c r="T17" s="36"/>
      <c r="U17" s="36"/>
      <c r="V17" s="36"/>
      <c r="W17" s="36"/>
      <c r="X17" s="36"/>
      <c r="Y17" s="36"/>
      <c r="Z17" s="36"/>
      <c r="AA17" s="36"/>
      <c r="AB17" s="36"/>
      <c r="AC17" s="36"/>
      <c r="AD17" s="36"/>
      <c r="AE17" s="36"/>
    </row>
    <row r="18" spans="1:31" s="2" customFormat="1" ht="12">
      <c r="A18" s="36"/>
      <c r="B18" s="41"/>
      <c r="C18" s="36"/>
      <c r="D18" s="36"/>
      <c r="E18" s="36"/>
      <c r="F18" s="36"/>
      <c r="G18" s="36"/>
      <c r="H18" s="36"/>
      <c r="I18" s="118"/>
      <c r="J18" s="36"/>
      <c r="K18" s="36"/>
      <c r="L18" s="119"/>
      <c r="S18" s="36"/>
      <c r="T18" s="36"/>
      <c r="U18" s="36"/>
      <c r="V18" s="36"/>
      <c r="W18" s="36"/>
      <c r="X18" s="36"/>
      <c r="Y18" s="36"/>
      <c r="Z18" s="36"/>
      <c r="AA18" s="36"/>
      <c r="AB18" s="36"/>
      <c r="AC18" s="36"/>
      <c r="AD18" s="36"/>
      <c r="AE18" s="36"/>
    </row>
    <row r="19" spans="1:31" s="2" customFormat="1" ht="12.75">
      <c r="A19" s="36"/>
      <c r="B19" s="41"/>
      <c r="C19" s="36"/>
      <c r="D19" s="117" t="s">
        <v>29</v>
      </c>
      <c r="E19" s="36"/>
      <c r="F19" s="36"/>
      <c r="G19" s="36"/>
      <c r="H19" s="36"/>
      <c r="I19" s="120" t="s">
        <v>26</v>
      </c>
      <c r="J19" s="32" t="str">
        <f>'Rekapitulace stavby'!AN13</f>
        <v>Vyplň údaj</v>
      </c>
      <c r="K19" s="36"/>
      <c r="L19" s="119"/>
      <c r="S19" s="36"/>
      <c r="T19" s="36"/>
      <c r="U19" s="36"/>
      <c r="V19" s="36"/>
      <c r="W19" s="36"/>
      <c r="X19" s="36"/>
      <c r="Y19" s="36"/>
      <c r="Z19" s="36"/>
      <c r="AA19" s="36"/>
      <c r="AB19" s="36"/>
      <c r="AC19" s="36"/>
      <c r="AD19" s="36"/>
      <c r="AE19" s="36"/>
    </row>
    <row r="20" spans="1:31" s="2" customFormat="1" ht="12.75">
      <c r="A20" s="36"/>
      <c r="B20" s="41"/>
      <c r="C20" s="36"/>
      <c r="D20" s="36"/>
      <c r="E20" s="421" t="str">
        <f>'Rekapitulace stavby'!E14</f>
        <v>Vyplň údaj</v>
      </c>
      <c r="F20" s="422"/>
      <c r="G20" s="422"/>
      <c r="H20" s="422"/>
      <c r="I20" s="120" t="s">
        <v>28</v>
      </c>
      <c r="J20" s="32" t="str">
        <f>'Rekapitulace stavby'!AN14</f>
        <v>Vyplň údaj</v>
      </c>
      <c r="K20" s="36"/>
      <c r="L20" s="119"/>
      <c r="S20" s="36"/>
      <c r="T20" s="36"/>
      <c r="U20" s="36"/>
      <c r="V20" s="36"/>
      <c r="W20" s="36"/>
      <c r="X20" s="36"/>
      <c r="Y20" s="36"/>
      <c r="Z20" s="36"/>
      <c r="AA20" s="36"/>
      <c r="AB20" s="36"/>
      <c r="AC20" s="36"/>
      <c r="AD20" s="36"/>
      <c r="AE20" s="36"/>
    </row>
    <row r="21" spans="1:31" s="2" customFormat="1" ht="12">
      <c r="A21" s="36"/>
      <c r="B21" s="41"/>
      <c r="C21" s="36"/>
      <c r="D21" s="36"/>
      <c r="E21" s="36"/>
      <c r="F21" s="36"/>
      <c r="G21" s="36"/>
      <c r="H21" s="36"/>
      <c r="I21" s="118"/>
      <c r="J21" s="36"/>
      <c r="K21" s="36"/>
      <c r="L21" s="119"/>
      <c r="S21" s="36"/>
      <c r="T21" s="36"/>
      <c r="U21" s="36"/>
      <c r="V21" s="36"/>
      <c r="W21" s="36"/>
      <c r="X21" s="36"/>
      <c r="Y21" s="36"/>
      <c r="Z21" s="36"/>
      <c r="AA21" s="36"/>
      <c r="AB21" s="36"/>
      <c r="AC21" s="36"/>
      <c r="AD21" s="36"/>
      <c r="AE21" s="36"/>
    </row>
    <row r="22" spans="1:31" s="2" customFormat="1" ht="12.75">
      <c r="A22" s="36"/>
      <c r="B22" s="41"/>
      <c r="C22" s="36"/>
      <c r="D22" s="117" t="s">
        <v>31</v>
      </c>
      <c r="E22" s="36"/>
      <c r="F22" s="36"/>
      <c r="G22" s="36"/>
      <c r="H22" s="36"/>
      <c r="I22" s="120" t="s">
        <v>26</v>
      </c>
      <c r="J22" s="105" t="str">
        <f>IF('Rekapitulace stavby'!AN16="","",'Rekapitulace stavby'!AN16)</f>
        <v/>
      </c>
      <c r="K22" s="36"/>
      <c r="L22" s="119"/>
      <c r="S22" s="36"/>
      <c r="T22" s="36"/>
      <c r="U22" s="36"/>
      <c r="V22" s="36"/>
      <c r="W22" s="36"/>
      <c r="X22" s="36"/>
      <c r="Y22" s="36"/>
      <c r="Z22" s="36"/>
      <c r="AA22" s="36"/>
      <c r="AB22" s="36"/>
      <c r="AC22" s="36"/>
      <c r="AD22" s="36"/>
      <c r="AE22" s="36"/>
    </row>
    <row r="23" spans="1:31" s="2" customFormat="1" ht="12.75">
      <c r="A23" s="36"/>
      <c r="B23" s="41"/>
      <c r="C23" s="36"/>
      <c r="D23" s="36"/>
      <c r="E23" s="105" t="str">
        <f>IF('Rekapitulace stavby'!E17="","",'Rekapitulace stavby'!E17)</f>
        <v>Vodohospodářské inženýrské služby a.s.</v>
      </c>
      <c r="F23" s="36"/>
      <c r="G23" s="36"/>
      <c r="H23" s="36"/>
      <c r="I23" s="120" t="s">
        <v>28</v>
      </c>
      <c r="J23" s="105" t="str">
        <f>IF('Rekapitulace stavby'!AN17="","",'Rekapitulace stavby'!AN17)</f>
        <v/>
      </c>
      <c r="K23" s="36"/>
      <c r="L23" s="119"/>
      <c r="S23" s="36"/>
      <c r="T23" s="36"/>
      <c r="U23" s="36"/>
      <c r="V23" s="36"/>
      <c r="W23" s="36"/>
      <c r="X23" s="36"/>
      <c r="Y23" s="36"/>
      <c r="Z23" s="36"/>
      <c r="AA23" s="36"/>
      <c r="AB23" s="36"/>
      <c r="AC23" s="36"/>
      <c r="AD23" s="36"/>
      <c r="AE23" s="36"/>
    </row>
    <row r="24" spans="1:31" s="2" customFormat="1" ht="12">
      <c r="A24" s="36"/>
      <c r="B24" s="41"/>
      <c r="C24" s="36"/>
      <c r="D24" s="36"/>
      <c r="E24" s="36"/>
      <c r="F24" s="36"/>
      <c r="G24" s="36"/>
      <c r="H24" s="36"/>
      <c r="I24" s="118"/>
      <c r="J24" s="36"/>
      <c r="K24" s="36"/>
      <c r="L24" s="119"/>
      <c r="S24" s="36"/>
      <c r="T24" s="36"/>
      <c r="U24" s="36"/>
      <c r="V24" s="36"/>
      <c r="W24" s="36"/>
      <c r="X24" s="36"/>
      <c r="Y24" s="36"/>
      <c r="Z24" s="36"/>
      <c r="AA24" s="36"/>
      <c r="AB24" s="36"/>
      <c r="AC24" s="36"/>
      <c r="AD24" s="36"/>
      <c r="AE24" s="36"/>
    </row>
    <row r="25" spans="1:31" s="2" customFormat="1" ht="12.75">
      <c r="A25" s="36"/>
      <c r="B25" s="41"/>
      <c r="C25" s="36"/>
      <c r="D25" s="117" t="s">
        <v>34</v>
      </c>
      <c r="E25" s="36"/>
      <c r="F25" s="36"/>
      <c r="G25" s="36"/>
      <c r="H25" s="36"/>
      <c r="I25" s="120" t="s">
        <v>26</v>
      </c>
      <c r="J25" s="105" t="str">
        <f>IF('Rekapitulace stavby'!AN19="","",'Rekapitulace stavby'!AN19)</f>
        <v/>
      </c>
      <c r="K25" s="36"/>
      <c r="L25" s="119"/>
      <c r="S25" s="36"/>
      <c r="T25" s="36"/>
      <c r="U25" s="36"/>
      <c r="V25" s="36"/>
      <c r="W25" s="36"/>
      <c r="X25" s="36"/>
      <c r="Y25" s="36"/>
      <c r="Z25" s="36"/>
      <c r="AA25" s="36"/>
      <c r="AB25" s="36"/>
      <c r="AC25" s="36"/>
      <c r="AD25" s="36"/>
      <c r="AE25" s="36"/>
    </row>
    <row r="26" spans="1:31" s="2" customFormat="1" ht="12.75">
      <c r="A26" s="36"/>
      <c r="B26" s="41"/>
      <c r="C26" s="36"/>
      <c r="D26" s="36"/>
      <c r="E26" s="105" t="str">
        <f>IF('Rekapitulace stavby'!E20="","",'Rekapitulace stavby'!E20)</f>
        <v>Ing.Josef Němeček</v>
      </c>
      <c r="F26" s="36"/>
      <c r="G26" s="36"/>
      <c r="H26" s="36"/>
      <c r="I26" s="120" t="s">
        <v>28</v>
      </c>
      <c r="J26" s="105" t="str">
        <f>IF('Rekapitulace stavby'!AN20="","",'Rekapitulace stavby'!AN20)</f>
        <v/>
      </c>
      <c r="K26" s="36"/>
      <c r="L26" s="119"/>
      <c r="S26" s="36"/>
      <c r="T26" s="36"/>
      <c r="U26" s="36"/>
      <c r="V26" s="36"/>
      <c r="W26" s="36"/>
      <c r="X26" s="36"/>
      <c r="Y26" s="36"/>
      <c r="Z26" s="36"/>
      <c r="AA26" s="36"/>
      <c r="AB26" s="36"/>
      <c r="AC26" s="36"/>
      <c r="AD26" s="36"/>
      <c r="AE26" s="36"/>
    </row>
    <row r="27" spans="1:31" s="2" customFormat="1" ht="12">
      <c r="A27" s="36"/>
      <c r="B27" s="41"/>
      <c r="C27" s="36"/>
      <c r="D27" s="36"/>
      <c r="E27" s="36"/>
      <c r="F27" s="36"/>
      <c r="G27" s="36"/>
      <c r="H27" s="36"/>
      <c r="I27" s="118"/>
      <c r="J27" s="36"/>
      <c r="K27" s="36"/>
      <c r="L27" s="119"/>
      <c r="S27" s="36"/>
      <c r="T27" s="36"/>
      <c r="U27" s="36"/>
      <c r="V27" s="36"/>
      <c r="W27" s="36"/>
      <c r="X27" s="36"/>
      <c r="Y27" s="36"/>
      <c r="Z27" s="36"/>
      <c r="AA27" s="36"/>
      <c r="AB27" s="36"/>
      <c r="AC27" s="36"/>
      <c r="AD27" s="36"/>
      <c r="AE27" s="36"/>
    </row>
    <row r="28" spans="1:31" s="2" customFormat="1" ht="12.75">
      <c r="A28" s="36"/>
      <c r="B28" s="41"/>
      <c r="C28" s="36"/>
      <c r="D28" s="117" t="s">
        <v>36</v>
      </c>
      <c r="E28" s="36"/>
      <c r="F28" s="36"/>
      <c r="G28" s="36"/>
      <c r="H28" s="36"/>
      <c r="I28" s="118"/>
      <c r="J28" s="36"/>
      <c r="K28" s="36"/>
      <c r="L28" s="119"/>
      <c r="S28" s="36"/>
      <c r="T28" s="36"/>
      <c r="U28" s="36"/>
      <c r="V28" s="36"/>
      <c r="W28" s="36"/>
      <c r="X28" s="36"/>
      <c r="Y28" s="36"/>
      <c r="Z28" s="36"/>
      <c r="AA28" s="36"/>
      <c r="AB28" s="36"/>
      <c r="AC28" s="36"/>
      <c r="AD28" s="36"/>
      <c r="AE28" s="36"/>
    </row>
    <row r="29" spans="1:31" s="8" customFormat="1" ht="12.75">
      <c r="A29" s="122"/>
      <c r="B29" s="123"/>
      <c r="C29" s="122"/>
      <c r="D29" s="122"/>
      <c r="E29" s="423" t="s">
        <v>19</v>
      </c>
      <c r="F29" s="423"/>
      <c r="G29" s="423"/>
      <c r="H29" s="423"/>
      <c r="I29" s="124"/>
      <c r="J29" s="122"/>
      <c r="K29" s="122"/>
      <c r="L29" s="125"/>
      <c r="S29" s="122"/>
      <c r="T29" s="122"/>
      <c r="U29" s="122"/>
      <c r="V29" s="122"/>
      <c r="W29" s="122"/>
      <c r="X29" s="122"/>
      <c r="Y29" s="122"/>
      <c r="Z29" s="122"/>
      <c r="AA29" s="122"/>
      <c r="AB29" s="122"/>
      <c r="AC29" s="122"/>
      <c r="AD29" s="122"/>
      <c r="AE29" s="122"/>
    </row>
    <row r="30" spans="1:31" s="2" customFormat="1" ht="12">
      <c r="A30" s="36"/>
      <c r="B30" s="41"/>
      <c r="C30" s="36"/>
      <c r="D30" s="36"/>
      <c r="E30" s="36"/>
      <c r="F30" s="36"/>
      <c r="G30" s="36"/>
      <c r="H30" s="36"/>
      <c r="I30" s="118"/>
      <c r="J30" s="36"/>
      <c r="K30" s="36"/>
      <c r="L30" s="119"/>
      <c r="S30" s="36"/>
      <c r="T30" s="36"/>
      <c r="U30" s="36"/>
      <c r="V30" s="36"/>
      <c r="W30" s="36"/>
      <c r="X30" s="36"/>
      <c r="Y30" s="36"/>
      <c r="Z30" s="36"/>
      <c r="AA30" s="36"/>
      <c r="AB30" s="36"/>
      <c r="AC30" s="36"/>
      <c r="AD30" s="36"/>
      <c r="AE30" s="36"/>
    </row>
    <row r="31" spans="1:31" s="2" customFormat="1" ht="12">
      <c r="A31" s="36"/>
      <c r="B31" s="41"/>
      <c r="C31" s="36"/>
      <c r="D31" s="126"/>
      <c r="E31" s="126"/>
      <c r="F31" s="126"/>
      <c r="G31" s="126"/>
      <c r="H31" s="126"/>
      <c r="I31" s="127"/>
      <c r="J31" s="126"/>
      <c r="K31" s="126"/>
      <c r="L31" s="119"/>
      <c r="S31" s="36"/>
      <c r="T31" s="36"/>
      <c r="U31" s="36"/>
      <c r="V31" s="36"/>
      <c r="W31" s="36"/>
      <c r="X31" s="36"/>
      <c r="Y31" s="36"/>
      <c r="Z31" s="36"/>
      <c r="AA31" s="36"/>
      <c r="AB31" s="36"/>
      <c r="AC31" s="36"/>
      <c r="AD31" s="36"/>
      <c r="AE31" s="36"/>
    </row>
    <row r="32" spans="1:31" s="2" customFormat="1" ht="15.75">
      <c r="A32" s="36"/>
      <c r="B32" s="41"/>
      <c r="C32" s="36"/>
      <c r="D32" s="128" t="s">
        <v>38</v>
      </c>
      <c r="E32" s="36"/>
      <c r="F32" s="36"/>
      <c r="G32" s="36"/>
      <c r="H32" s="36"/>
      <c r="I32" s="118"/>
      <c r="J32" s="129">
        <f>ROUND(J85,2)</f>
        <v>0</v>
      </c>
      <c r="K32" s="36"/>
      <c r="L32" s="119"/>
      <c r="S32" s="36"/>
      <c r="T32" s="36"/>
      <c r="U32" s="36"/>
      <c r="V32" s="36"/>
      <c r="W32" s="36"/>
      <c r="X32" s="36"/>
      <c r="Y32" s="36"/>
      <c r="Z32" s="36"/>
      <c r="AA32" s="36"/>
      <c r="AB32" s="36"/>
      <c r="AC32" s="36"/>
      <c r="AD32" s="36"/>
      <c r="AE32" s="36"/>
    </row>
    <row r="33" spans="1:31" s="2" customFormat="1" ht="12">
      <c r="A33" s="36"/>
      <c r="B33" s="41"/>
      <c r="C33" s="36"/>
      <c r="D33" s="126"/>
      <c r="E33" s="126"/>
      <c r="F33" s="126"/>
      <c r="G33" s="126"/>
      <c r="H33" s="126"/>
      <c r="I33" s="127"/>
      <c r="J33" s="126"/>
      <c r="K33" s="126"/>
      <c r="L33" s="119"/>
      <c r="S33" s="36"/>
      <c r="T33" s="36"/>
      <c r="U33" s="36"/>
      <c r="V33" s="36"/>
      <c r="W33" s="36"/>
      <c r="X33" s="36"/>
      <c r="Y33" s="36"/>
      <c r="Z33" s="36"/>
      <c r="AA33" s="36"/>
      <c r="AB33" s="36"/>
      <c r="AC33" s="36"/>
      <c r="AD33" s="36"/>
      <c r="AE33" s="36"/>
    </row>
    <row r="34" spans="1:31" s="2" customFormat="1" ht="12.75">
      <c r="A34" s="36"/>
      <c r="B34" s="41"/>
      <c r="C34" s="36"/>
      <c r="D34" s="36"/>
      <c r="E34" s="36"/>
      <c r="F34" s="130" t="s">
        <v>40</v>
      </c>
      <c r="G34" s="36"/>
      <c r="H34" s="36"/>
      <c r="I34" s="131" t="s">
        <v>39</v>
      </c>
      <c r="J34" s="130" t="s">
        <v>41</v>
      </c>
      <c r="K34" s="36"/>
      <c r="L34" s="119"/>
      <c r="S34" s="36"/>
      <c r="T34" s="36"/>
      <c r="U34" s="36"/>
      <c r="V34" s="36"/>
      <c r="W34" s="36"/>
      <c r="X34" s="36"/>
      <c r="Y34" s="36"/>
      <c r="Z34" s="36"/>
      <c r="AA34" s="36"/>
      <c r="AB34" s="36"/>
      <c r="AC34" s="36"/>
      <c r="AD34" s="36"/>
      <c r="AE34" s="36"/>
    </row>
    <row r="35" spans="1:31" s="2" customFormat="1" ht="12.75">
      <c r="A35" s="36"/>
      <c r="B35" s="41"/>
      <c r="C35" s="36"/>
      <c r="D35" s="132" t="s">
        <v>42</v>
      </c>
      <c r="E35" s="117" t="s">
        <v>43</v>
      </c>
      <c r="F35" s="133">
        <f>ROUND((SUM(BE85:BE107)),2)</f>
        <v>0</v>
      </c>
      <c r="G35" s="36"/>
      <c r="H35" s="36"/>
      <c r="I35" s="134">
        <v>0.21</v>
      </c>
      <c r="J35" s="133">
        <f>ROUND(((SUM(BE85:BE107))*I35),2)</f>
        <v>0</v>
      </c>
      <c r="K35" s="36"/>
      <c r="L35" s="119"/>
      <c r="S35" s="36"/>
      <c r="T35" s="36"/>
      <c r="U35" s="36"/>
      <c r="V35" s="36"/>
      <c r="W35" s="36"/>
      <c r="X35" s="36"/>
      <c r="Y35" s="36"/>
      <c r="Z35" s="36"/>
      <c r="AA35" s="36"/>
      <c r="AB35" s="36"/>
      <c r="AC35" s="36"/>
      <c r="AD35" s="36"/>
      <c r="AE35" s="36"/>
    </row>
    <row r="36" spans="1:31" s="2" customFormat="1" ht="12.75">
      <c r="A36" s="36"/>
      <c r="B36" s="41"/>
      <c r="C36" s="36"/>
      <c r="D36" s="36"/>
      <c r="E36" s="117" t="s">
        <v>44</v>
      </c>
      <c r="F36" s="133">
        <f>ROUND((SUM(BF85:BF107)),2)</f>
        <v>0</v>
      </c>
      <c r="G36" s="36"/>
      <c r="H36" s="36"/>
      <c r="I36" s="134">
        <v>0.15</v>
      </c>
      <c r="J36" s="133">
        <f>ROUND(((SUM(BF85:BF107))*I36),2)</f>
        <v>0</v>
      </c>
      <c r="K36" s="36"/>
      <c r="L36" s="119"/>
      <c r="S36" s="36"/>
      <c r="T36" s="36"/>
      <c r="U36" s="36"/>
      <c r="V36" s="36"/>
      <c r="W36" s="36"/>
      <c r="X36" s="36"/>
      <c r="Y36" s="36"/>
      <c r="Z36" s="36"/>
      <c r="AA36" s="36"/>
      <c r="AB36" s="36"/>
      <c r="AC36" s="36"/>
      <c r="AD36" s="36"/>
      <c r="AE36" s="36"/>
    </row>
    <row r="37" spans="1:31" s="2" customFormat="1" ht="12.75">
      <c r="A37" s="36"/>
      <c r="B37" s="41"/>
      <c r="C37" s="36"/>
      <c r="D37" s="36"/>
      <c r="E37" s="117" t="s">
        <v>45</v>
      </c>
      <c r="F37" s="133">
        <f>ROUND((SUM(BG85:BG107)),2)</f>
        <v>0</v>
      </c>
      <c r="G37" s="36"/>
      <c r="H37" s="36"/>
      <c r="I37" s="134">
        <v>0.21</v>
      </c>
      <c r="J37" s="133">
        <f>0</f>
        <v>0</v>
      </c>
      <c r="K37" s="36"/>
      <c r="L37" s="119"/>
      <c r="S37" s="36"/>
      <c r="T37" s="36"/>
      <c r="U37" s="36"/>
      <c r="V37" s="36"/>
      <c r="W37" s="36"/>
      <c r="X37" s="36"/>
      <c r="Y37" s="36"/>
      <c r="Z37" s="36"/>
      <c r="AA37" s="36"/>
      <c r="AB37" s="36"/>
      <c r="AC37" s="36"/>
      <c r="AD37" s="36"/>
      <c r="AE37" s="36"/>
    </row>
    <row r="38" spans="1:31" s="2" customFormat="1" ht="12.75">
      <c r="A38" s="36"/>
      <c r="B38" s="41"/>
      <c r="C38" s="36"/>
      <c r="D38" s="36"/>
      <c r="E38" s="117" t="s">
        <v>46</v>
      </c>
      <c r="F38" s="133">
        <f>ROUND((SUM(BH85:BH107)),2)</f>
        <v>0</v>
      </c>
      <c r="G38" s="36"/>
      <c r="H38" s="36"/>
      <c r="I38" s="134">
        <v>0.15</v>
      </c>
      <c r="J38" s="133">
        <f>0</f>
        <v>0</v>
      </c>
      <c r="K38" s="36"/>
      <c r="L38" s="119"/>
      <c r="S38" s="36"/>
      <c r="T38" s="36"/>
      <c r="U38" s="36"/>
      <c r="V38" s="36"/>
      <c r="W38" s="36"/>
      <c r="X38" s="36"/>
      <c r="Y38" s="36"/>
      <c r="Z38" s="36"/>
      <c r="AA38" s="36"/>
      <c r="AB38" s="36"/>
      <c r="AC38" s="36"/>
      <c r="AD38" s="36"/>
      <c r="AE38" s="36"/>
    </row>
    <row r="39" spans="1:31" s="2" customFormat="1" ht="12.75">
      <c r="A39" s="36"/>
      <c r="B39" s="41"/>
      <c r="C39" s="36"/>
      <c r="D39" s="36"/>
      <c r="E39" s="117" t="s">
        <v>47</v>
      </c>
      <c r="F39" s="133">
        <f>ROUND((SUM(BI85:BI107)),2)</f>
        <v>0</v>
      </c>
      <c r="G39" s="36"/>
      <c r="H39" s="36"/>
      <c r="I39" s="134">
        <v>0</v>
      </c>
      <c r="J39" s="133">
        <f>0</f>
        <v>0</v>
      </c>
      <c r="K39" s="36"/>
      <c r="L39" s="119"/>
      <c r="S39" s="36"/>
      <c r="T39" s="36"/>
      <c r="U39" s="36"/>
      <c r="V39" s="36"/>
      <c r="W39" s="36"/>
      <c r="X39" s="36"/>
      <c r="Y39" s="36"/>
      <c r="Z39" s="36"/>
      <c r="AA39" s="36"/>
      <c r="AB39" s="36"/>
      <c r="AC39" s="36"/>
      <c r="AD39" s="36"/>
      <c r="AE39" s="36"/>
    </row>
    <row r="40" spans="1:31" s="2" customFormat="1" ht="12">
      <c r="A40" s="36"/>
      <c r="B40" s="41"/>
      <c r="C40" s="36"/>
      <c r="D40" s="36"/>
      <c r="E40" s="36"/>
      <c r="F40" s="36"/>
      <c r="G40" s="36"/>
      <c r="H40" s="36"/>
      <c r="I40" s="118"/>
      <c r="J40" s="36"/>
      <c r="K40" s="36"/>
      <c r="L40" s="119"/>
      <c r="S40" s="36"/>
      <c r="T40" s="36"/>
      <c r="U40" s="36"/>
      <c r="V40" s="36"/>
      <c r="W40" s="36"/>
      <c r="X40" s="36"/>
      <c r="Y40" s="36"/>
      <c r="Z40" s="36"/>
      <c r="AA40" s="36"/>
      <c r="AB40" s="36"/>
      <c r="AC40" s="36"/>
      <c r="AD40" s="36"/>
      <c r="AE40" s="36"/>
    </row>
    <row r="41" spans="1:31" s="2" customFormat="1" ht="15.75">
      <c r="A41" s="36"/>
      <c r="B41" s="41"/>
      <c r="C41" s="135"/>
      <c r="D41" s="136" t="s">
        <v>48</v>
      </c>
      <c r="E41" s="137"/>
      <c r="F41" s="137"/>
      <c r="G41" s="138" t="s">
        <v>49</v>
      </c>
      <c r="H41" s="139" t="s">
        <v>50</v>
      </c>
      <c r="I41" s="140"/>
      <c r="J41" s="141">
        <f>SUM(J32:J39)</f>
        <v>0</v>
      </c>
      <c r="K41" s="142"/>
      <c r="L41" s="119"/>
      <c r="S41" s="36"/>
      <c r="T41" s="36"/>
      <c r="U41" s="36"/>
      <c r="V41" s="36"/>
      <c r="W41" s="36"/>
      <c r="X41" s="36"/>
      <c r="Y41" s="36"/>
      <c r="Z41" s="36"/>
      <c r="AA41" s="36"/>
      <c r="AB41" s="36"/>
      <c r="AC41" s="36"/>
      <c r="AD41" s="36"/>
      <c r="AE41" s="36"/>
    </row>
    <row r="42" spans="1:31" s="2" customFormat="1" ht="12">
      <c r="A42" s="36"/>
      <c r="B42" s="143"/>
      <c r="C42" s="144"/>
      <c r="D42" s="144"/>
      <c r="E42" s="144"/>
      <c r="F42" s="144"/>
      <c r="G42" s="144"/>
      <c r="H42" s="144"/>
      <c r="I42" s="145"/>
      <c r="J42" s="144"/>
      <c r="K42" s="144"/>
      <c r="L42" s="119"/>
      <c r="S42" s="36"/>
      <c r="T42" s="36"/>
      <c r="U42" s="36"/>
      <c r="V42" s="36"/>
      <c r="W42" s="36"/>
      <c r="X42" s="36"/>
      <c r="Y42" s="36"/>
      <c r="Z42" s="36"/>
      <c r="AA42" s="36"/>
      <c r="AB42" s="36"/>
      <c r="AC42" s="36"/>
      <c r="AD42" s="36"/>
      <c r="AE42" s="36"/>
    </row>
    <row r="46" spans="1:31" s="2" customFormat="1" ht="12">
      <c r="A46" s="36"/>
      <c r="B46" s="146"/>
      <c r="C46" s="147"/>
      <c r="D46" s="147"/>
      <c r="E46" s="147"/>
      <c r="F46" s="147"/>
      <c r="G46" s="147"/>
      <c r="H46" s="147"/>
      <c r="I46" s="148"/>
      <c r="J46" s="147"/>
      <c r="K46" s="147"/>
      <c r="L46" s="119"/>
      <c r="S46" s="36"/>
      <c r="T46" s="36"/>
      <c r="U46" s="36"/>
      <c r="V46" s="36"/>
      <c r="W46" s="36"/>
      <c r="X46" s="36"/>
      <c r="Y46" s="36"/>
      <c r="Z46" s="36"/>
      <c r="AA46" s="36"/>
      <c r="AB46" s="36"/>
      <c r="AC46" s="36"/>
      <c r="AD46" s="36"/>
      <c r="AE46" s="36"/>
    </row>
    <row r="47" spans="1:31" s="2" customFormat="1" ht="18">
      <c r="A47" s="36"/>
      <c r="B47" s="37"/>
      <c r="C47" s="25" t="s">
        <v>163</v>
      </c>
      <c r="D47" s="38"/>
      <c r="E47" s="38"/>
      <c r="F47" s="38"/>
      <c r="G47" s="38"/>
      <c r="H47" s="38"/>
      <c r="I47" s="118"/>
      <c r="J47" s="38"/>
      <c r="K47" s="38"/>
      <c r="L47" s="119"/>
      <c r="S47" s="36"/>
      <c r="T47" s="36"/>
      <c r="U47" s="36"/>
      <c r="V47" s="36"/>
      <c r="W47" s="36"/>
      <c r="X47" s="36"/>
      <c r="Y47" s="36"/>
      <c r="Z47" s="36"/>
      <c r="AA47" s="36"/>
      <c r="AB47" s="36"/>
      <c r="AC47" s="36"/>
      <c r="AD47" s="36"/>
      <c r="AE47" s="36"/>
    </row>
    <row r="48" spans="1:31" s="2" customFormat="1" ht="12">
      <c r="A48" s="36"/>
      <c r="B48" s="37"/>
      <c r="C48" s="38"/>
      <c r="D48" s="38"/>
      <c r="E48" s="38"/>
      <c r="F48" s="38"/>
      <c r="G48" s="38"/>
      <c r="H48" s="38"/>
      <c r="I48" s="118"/>
      <c r="J48" s="38"/>
      <c r="K48" s="38"/>
      <c r="L48" s="119"/>
      <c r="S48" s="36"/>
      <c r="T48" s="36"/>
      <c r="U48" s="36"/>
      <c r="V48" s="36"/>
      <c r="W48" s="36"/>
      <c r="X48" s="36"/>
      <c r="Y48" s="36"/>
      <c r="Z48" s="36"/>
      <c r="AA48" s="36"/>
      <c r="AB48" s="36"/>
      <c r="AC48" s="36"/>
      <c r="AD48" s="36"/>
      <c r="AE48" s="36"/>
    </row>
    <row r="49" spans="1:31" s="2" customFormat="1" ht="12.75">
      <c r="A49" s="36"/>
      <c r="B49" s="37"/>
      <c r="C49" s="31" t="s">
        <v>16</v>
      </c>
      <c r="D49" s="38"/>
      <c r="E49" s="38"/>
      <c r="F49" s="38"/>
      <c r="G49" s="38"/>
      <c r="H49" s="38"/>
      <c r="I49" s="118"/>
      <c r="J49" s="38"/>
      <c r="K49" s="38"/>
      <c r="L49" s="119"/>
      <c r="S49" s="36"/>
      <c r="T49" s="36"/>
      <c r="U49" s="36"/>
      <c r="V49" s="36"/>
      <c r="W49" s="36"/>
      <c r="X49" s="36"/>
      <c r="Y49" s="36"/>
      <c r="Z49" s="36"/>
      <c r="AA49" s="36"/>
      <c r="AB49" s="36"/>
      <c r="AC49" s="36"/>
      <c r="AD49" s="36"/>
      <c r="AE49" s="36"/>
    </row>
    <row r="50" spans="1:31" s="2" customFormat="1" ht="12.75">
      <c r="A50" s="36"/>
      <c r="B50" s="37"/>
      <c r="C50" s="38"/>
      <c r="D50" s="38"/>
      <c r="E50" s="415" t="str">
        <f>E7</f>
        <v>HULICE - ČERPACÍ STANICE PEVAK</v>
      </c>
      <c r="F50" s="416"/>
      <c r="G50" s="416"/>
      <c r="H50" s="416"/>
      <c r="I50" s="118"/>
      <c r="J50" s="38"/>
      <c r="K50" s="38"/>
      <c r="L50" s="119"/>
      <c r="S50" s="36"/>
      <c r="T50" s="36"/>
      <c r="U50" s="36"/>
      <c r="V50" s="36"/>
      <c r="W50" s="36"/>
      <c r="X50" s="36"/>
      <c r="Y50" s="36"/>
      <c r="Z50" s="36"/>
      <c r="AA50" s="36"/>
      <c r="AB50" s="36"/>
      <c r="AC50" s="36"/>
      <c r="AD50" s="36"/>
      <c r="AE50" s="36"/>
    </row>
    <row r="51" spans="2:12" s="1" customFormat="1" ht="12.75">
      <c r="B51" s="23"/>
      <c r="C51" s="31" t="s">
        <v>159</v>
      </c>
      <c r="D51" s="24"/>
      <c r="E51" s="24"/>
      <c r="F51" s="24"/>
      <c r="G51" s="24"/>
      <c r="H51" s="24"/>
      <c r="I51" s="110"/>
      <c r="J51" s="24"/>
      <c r="K51" s="24"/>
      <c r="L51" s="22"/>
    </row>
    <row r="52" spans="1:31" s="2" customFormat="1" ht="12">
      <c r="A52" s="36"/>
      <c r="B52" s="37"/>
      <c r="C52" s="38"/>
      <c r="D52" s="38"/>
      <c r="E52" s="415" t="s">
        <v>2539</v>
      </c>
      <c r="F52" s="414"/>
      <c r="G52" s="414"/>
      <c r="H52" s="414"/>
      <c r="I52" s="118"/>
      <c r="J52" s="38"/>
      <c r="K52" s="38"/>
      <c r="L52" s="119"/>
      <c r="S52" s="36"/>
      <c r="T52" s="36"/>
      <c r="U52" s="36"/>
      <c r="V52" s="36"/>
      <c r="W52" s="36"/>
      <c r="X52" s="36"/>
      <c r="Y52" s="36"/>
      <c r="Z52" s="36"/>
      <c r="AA52" s="36"/>
      <c r="AB52" s="36"/>
      <c r="AC52" s="36"/>
      <c r="AD52" s="36"/>
      <c r="AE52" s="36"/>
    </row>
    <row r="53" spans="1:31" s="2" customFormat="1" ht="12.75">
      <c r="A53" s="36"/>
      <c r="B53" s="37"/>
      <c r="C53" s="31" t="s">
        <v>161</v>
      </c>
      <c r="D53" s="38"/>
      <c r="E53" s="38"/>
      <c r="F53" s="38"/>
      <c r="G53" s="38"/>
      <c r="H53" s="38"/>
      <c r="I53" s="118"/>
      <c r="J53" s="38"/>
      <c r="K53" s="38"/>
      <c r="L53" s="119"/>
      <c r="S53" s="36"/>
      <c r="T53" s="36"/>
      <c r="U53" s="36"/>
      <c r="V53" s="36"/>
      <c r="W53" s="36"/>
      <c r="X53" s="36"/>
      <c r="Y53" s="36"/>
      <c r="Z53" s="36"/>
      <c r="AA53" s="36"/>
      <c r="AB53" s="36"/>
      <c r="AC53" s="36"/>
      <c r="AD53" s="36"/>
      <c r="AE53" s="36"/>
    </row>
    <row r="54" spans="1:31" s="2" customFormat="1" ht="12">
      <c r="A54" s="36"/>
      <c r="B54" s="37"/>
      <c r="C54" s="38"/>
      <c r="D54" s="38"/>
      <c r="E54" s="402" t="str">
        <f>E11</f>
        <v>04 - DPS_04.4 - ASŘTP ( DSP VODAK )</v>
      </c>
      <c r="F54" s="414"/>
      <c r="G54" s="414"/>
      <c r="H54" s="414"/>
      <c r="I54" s="118"/>
      <c r="J54" s="38"/>
      <c r="K54" s="38"/>
      <c r="L54" s="119"/>
      <c r="S54" s="36"/>
      <c r="T54" s="36"/>
      <c r="U54" s="36"/>
      <c r="V54" s="36"/>
      <c r="W54" s="36"/>
      <c r="X54" s="36"/>
      <c r="Y54" s="36"/>
      <c r="Z54" s="36"/>
      <c r="AA54" s="36"/>
      <c r="AB54" s="36"/>
      <c r="AC54" s="36"/>
      <c r="AD54" s="36"/>
      <c r="AE54" s="36"/>
    </row>
    <row r="55" spans="1:31" s="2" customFormat="1" ht="12">
      <c r="A55" s="36"/>
      <c r="B55" s="37"/>
      <c r="C55" s="38"/>
      <c r="D55" s="38"/>
      <c r="E55" s="38"/>
      <c r="F55" s="38"/>
      <c r="G55" s="38"/>
      <c r="H55" s="38"/>
      <c r="I55" s="118"/>
      <c r="J55" s="38"/>
      <c r="K55" s="38"/>
      <c r="L55" s="119"/>
      <c r="S55" s="36"/>
      <c r="T55" s="36"/>
      <c r="U55" s="36"/>
      <c r="V55" s="36"/>
      <c r="W55" s="36"/>
      <c r="X55" s="36"/>
      <c r="Y55" s="36"/>
      <c r="Z55" s="36"/>
      <c r="AA55" s="36"/>
      <c r="AB55" s="36"/>
      <c r="AC55" s="36"/>
      <c r="AD55" s="36"/>
      <c r="AE55" s="36"/>
    </row>
    <row r="56" spans="1:31" s="2" customFormat="1" ht="12.75">
      <c r="A56" s="36"/>
      <c r="B56" s="37"/>
      <c r="C56" s="31" t="s">
        <v>21</v>
      </c>
      <c r="D56" s="38"/>
      <c r="E56" s="38"/>
      <c r="F56" s="29" t="str">
        <f>F14</f>
        <v xml:space="preserve"> </v>
      </c>
      <c r="G56" s="38"/>
      <c r="H56" s="38"/>
      <c r="I56" s="120" t="s">
        <v>23</v>
      </c>
      <c r="J56" s="61" t="str">
        <f>IF(J14="","",J14)</f>
        <v>12. 5. 2020</v>
      </c>
      <c r="K56" s="38"/>
      <c r="L56" s="119"/>
      <c r="S56" s="36"/>
      <c r="T56" s="36"/>
      <c r="U56" s="36"/>
      <c r="V56" s="36"/>
      <c r="W56" s="36"/>
      <c r="X56" s="36"/>
      <c r="Y56" s="36"/>
      <c r="Z56" s="36"/>
      <c r="AA56" s="36"/>
      <c r="AB56" s="36"/>
      <c r="AC56" s="36"/>
      <c r="AD56" s="36"/>
      <c r="AE56" s="36"/>
    </row>
    <row r="57" spans="1:31" s="2" customFormat="1" ht="12">
      <c r="A57" s="36"/>
      <c r="B57" s="37"/>
      <c r="C57" s="38"/>
      <c r="D57" s="38"/>
      <c r="E57" s="38"/>
      <c r="F57" s="38"/>
      <c r="G57" s="38"/>
      <c r="H57" s="38"/>
      <c r="I57" s="118"/>
      <c r="J57" s="38"/>
      <c r="K57" s="38"/>
      <c r="L57" s="119"/>
      <c r="S57" s="36"/>
      <c r="T57" s="36"/>
      <c r="U57" s="36"/>
      <c r="V57" s="36"/>
      <c r="W57" s="36"/>
      <c r="X57" s="36"/>
      <c r="Y57" s="36"/>
      <c r="Z57" s="36"/>
      <c r="AA57" s="36"/>
      <c r="AB57" s="36"/>
      <c r="AC57" s="36"/>
      <c r="AD57" s="36"/>
      <c r="AE57" s="36"/>
    </row>
    <row r="58" spans="1:31" s="2" customFormat="1" ht="38.25">
      <c r="A58" s="36"/>
      <c r="B58" s="37"/>
      <c r="C58" s="31" t="s">
        <v>25</v>
      </c>
      <c r="D58" s="38"/>
      <c r="E58" s="38"/>
      <c r="F58" s="29" t="str">
        <f>E17</f>
        <v>PEVAK Pelhřimov</v>
      </c>
      <c r="G58" s="38"/>
      <c r="H58" s="38"/>
      <c r="I58" s="120" t="s">
        <v>31</v>
      </c>
      <c r="J58" s="34" t="str">
        <f>E23</f>
        <v>Vodohospodářské inženýrské služby a.s.</v>
      </c>
      <c r="K58" s="38"/>
      <c r="L58" s="119"/>
      <c r="S58" s="36"/>
      <c r="T58" s="36"/>
      <c r="U58" s="36"/>
      <c r="V58" s="36"/>
      <c r="W58" s="36"/>
      <c r="X58" s="36"/>
      <c r="Y58" s="36"/>
      <c r="Z58" s="36"/>
      <c r="AA58" s="36"/>
      <c r="AB58" s="36"/>
      <c r="AC58" s="36"/>
      <c r="AD58" s="36"/>
      <c r="AE58" s="36"/>
    </row>
    <row r="59" spans="1:31" s="2" customFormat="1" ht="12.75">
      <c r="A59" s="36"/>
      <c r="B59" s="37"/>
      <c r="C59" s="31" t="s">
        <v>29</v>
      </c>
      <c r="D59" s="38"/>
      <c r="E59" s="38"/>
      <c r="F59" s="29" t="str">
        <f>IF(E20="","",E20)</f>
        <v>Vyplň údaj</v>
      </c>
      <c r="G59" s="38"/>
      <c r="H59" s="38"/>
      <c r="I59" s="120" t="s">
        <v>34</v>
      </c>
      <c r="J59" s="34" t="str">
        <f>E26</f>
        <v>Ing.Josef Němeček</v>
      </c>
      <c r="K59" s="38"/>
      <c r="L59" s="119"/>
      <c r="S59" s="36"/>
      <c r="T59" s="36"/>
      <c r="U59" s="36"/>
      <c r="V59" s="36"/>
      <c r="W59" s="36"/>
      <c r="X59" s="36"/>
      <c r="Y59" s="36"/>
      <c r="Z59" s="36"/>
      <c r="AA59" s="36"/>
      <c r="AB59" s="36"/>
      <c r="AC59" s="36"/>
      <c r="AD59" s="36"/>
      <c r="AE59" s="36"/>
    </row>
    <row r="60" spans="1:31" s="2" customFormat="1" ht="12">
      <c r="A60" s="36"/>
      <c r="B60" s="37"/>
      <c r="C60" s="38"/>
      <c r="D60" s="38"/>
      <c r="E60" s="38"/>
      <c r="F60" s="38"/>
      <c r="G60" s="38"/>
      <c r="H60" s="38"/>
      <c r="I60" s="118"/>
      <c r="J60" s="38"/>
      <c r="K60" s="38"/>
      <c r="L60" s="119"/>
      <c r="S60" s="36"/>
      <c r="T60" s="36"/>
      <c r="U60" s="36"/>
      <c r="V60" s="36"/>
      <c r="W60" s="36"/>
      <c r="X60" s="36"/>
      <c r="Y60" s="36"/>
      <c r="Z60" s="36"/>
      <c r="AA60" s="36"/>
      <c r="AB60" s="36"/>
      <c r="AC60" s="36"/>
      <c r="AD60" s="36"/>
      <c r="AE60" s="36"/>
    </row>
    <row r="61" spans="1:31" s="2" customFormat="1" ht="12">
      <c r="A61" s="36"/>
      <c r="B61" s="37"/>
      <c r="C61" s="149" t="s">
        <v>164</v>
      </c>
      <c r="D61" s="150"/>
      <c r="E61" s="150"/>
      <c r="F61" s="150"/>
      <c r="G61" s="150"/>
      <c r="H61" s="150"/>
      <c r="I61" s="151"/>
      <c r="J61" s="152" t="s">
        <v>165</v>
      </c>
      <c r="K61" s="150"/>
      <c r="L61" s="119"/>
      <c r="S61" s="36"/>
      <c r="T61" s="36"/>
      <c r="U61" s="36"/>
      <c r="V61" s="36"/>
      <c r="W61" s="36"/>
      <c r="X61" s="36"/>
      <c r="Y61" s="36"/>
      <c r="Z61" s="36"/>
      <c r="AA61" s="36"/>
      <c r="AB61" s="36"/>
      <c r="AC61" s="36"/>
      <c r="AD61" s="36"/>
      <c r="AE61" s="36"/>
    </row>
    <row r="62" spans="1:31" s="2" customFormat="1" ht="12">
      <c r="A62" s="36"/>
      <c r="B62" s="37"/>
      <c r="C62" s="38"/>
      <c r="D62" s="38"/>
      <c r="E62" s="38"/>
      <c r="F62" s="38"/>
      <c r="G62" s="38"/>
      <c r="H62" s="38"/>
      <c r="I62" s="118"/>
      <c r="J62" s="38"/>
      <c r="K62" s="38"/>
      <c r="L62" s="119"/>
      <c r="S62" s="36"/>
      <c r="T62" s="36"/>
      <c r="U62" s="36"/>
      <c r="V62" s="36"/>
      <c r="W62" s="36"/>
      <c r="X62" s="36"/>
      <c r="Y62" s="36"/>
      <c r="Z62" s="36"/>
      <c r="AA62" s="36"/>
      <c r="AB62" s="36"/>
      <c r="AC62" s="36"/>
      <c r="AD62" s="36"/>
      <c r="AE62" s="36"/>
    </row>
    <row r="63" spans="1:47" s="2" customFormat="1" ht="15.75">
      <c r="A63" s="36"/>
      <c r="B63" s="37"/>
      <c r="C63" s="153" t="s">
        <v>70</v>
      </c>
      <c r="D63" s="38"/>
      <c r="E63" s="38"/>
      <c r="F63" s="38"/>
      <c r="G63" s="38"/>
      <c r="H63" s="38"/>
      <c r="I63" s="118"/>
      <c r="J63" s="79">
        <f>J85</f>
        <v>0</v>
      </c>
      <c r="K63" s="38"/>
      <c r="L63" s="119"/>
      <c r="S63" s="36"/>
      <c r="T63" s="36"/>
      <c r="U63" s="36"/>
      <c r="V63" s="36"/>
      <c r="W63" s="36"/>
      <c r="X63" s="36"/>
      <c r="Y63" s="36"/>
      <c r="Z63" s="36"/>
      <c r="AA63" s="36"/>
      <c r="AB63" s="36"/>
      <c r="AC63" s="36"/>
      <c r="AD63" s="36"/>
      <c r="AE63" s="36"/>
      <c r="AU63" s="19" t="s">
        <v>166</v>
      </c>
    </row>
    <row r="64" spans="1:31" s="2" customFormat="1" ht="12">
      <c r="A64" s="36"/>
      <c r="B64" s="37"/>
      <c r="C64" s="38"/>
      <c r="D64" s="38"/>
      <c r="E64" s="38"/>
      <c r="F64" s="38"/>
      <c r="G64" s="38"/>
      <c r="H64" s="38"/>
      <c r="I64" s="118"/>
      <c r="J64" s="38"/>
      <c r="K64" s="38"/>
      <c r="L64" s="119"/>
      <c r="S64" s="36"/>
      <c r="T64" s="36"/>
      <c r="U64" s="36"/>
      <c r="V64" s="36"/>
      <c r="W64" s="36"/>
      <c r="X64" s="36"/>
      <c r="Y64" s="36"/>
      <c r="Z64" s="36"/>
      <c r="AA64" s="36"/>
      <c r="AB64" s="36"/>
      <c r="AC64" s="36"/>
      <c r="AD64" s="36"/>
      <c r="AE64" s="36"/>
    </row>
    <row r="65" spans="1:31" s="2" customFormat="1" ht="12">
      <c r="A65" s="36"/>
      <c r="B65" s="49"/>
      <c r="C65" s="50"/>
      <c r="D65" s="50"/>
      <c r="E65" s="50"/>
      <c r="F65" s="50"/>
      <c r="G65" s="50"/>
      <c r="H65" s="50"/>
      <c r="I65" s="145"/>
      <c r="J65" s="50"/>
      <c r="K65" s="50"/>
      <c r="L65" s="119"/>
      <c r="S65" s="36"/>
      <c r="T65" s="36"/>
      <c r="U65" s="36"/>
      <c r="V65" s="36"/>
      <c r="W65" s="36"/>
      <c r="X65" s="36"/>
      <c r="Y65" s="36"/>
      <c r="Z65" s="36"/>
      <c r="AA65" s="36"/>
      <c r="AB65" s="36"/>
      <c r="AC65" s="36"/>
      <c r="AD65" s="36"/>
      <c r="AE65" s="36"/>
    </row>
    <row r="69" spans="1:31" s="2" customFormat="1" ht="12">
      <c r="A69" s="36"/>
      <c r="B69" s="51"/>
      <c r="C69" s="52"/>
      <c r="D69" s="52"/>
      <c r="E69" s="52"/>
      <c r="F69" s="52"/>
      <c r="G69" s="52"/>
      <c r="H69" s="52"/>
      <c r="I69" s="148"/>
      <c r="J69" s="52"/>
      <c r="K69" s="52"/>
      <c r="L69" s="119"/>
      <c r="S69" s="36"/>
      <c r="T69" s="36"/>
      <c r="U69" s="36"/>
      <c r="V69" s="36"/>
      <c r="W69" s="36"/>
      <c r="X69" s="36"/>
      <c r="Y69" s="36"/>
      <c r="Z69" s="36"/>
      <c r="AA69" s="36"/>
      <c r="AB69" s="36"/>
      <c r="AC69" s="36"/>
      <c r="AD69" s="36"/>
      <c r="AE69" s="36"/>
    </row>
    <row r="70" spans="1:31" s="2" customFormat="1" ht="18">
      <c r="A70" s="36"/>
      <c r="B70" s="37"/>
      <c r="C70" s="25" t="s">
        <v>192</v>
      </c>
      <c r="D70" s="38"/>
      <c r="E70" s="38"/>
      <c r="F70" s="38"/>
      <c r="G70" s="38"/>
      <c r="H70" s="38"/>
      <c r="I70" s="118"/>
      <c r="J70" s="38"/>
      <c r="K70" s="38"/>
      <c r="L70" s="119"/>
      <c r="S70" s="36"/>
      <c r="T70" s="36"/>
      <c r="U70" s="36"/>
      <c r="V70" s="36"/>
      <c r="W70" s="36"/>
      <c r="X70" s="36"/>
      <c r="Y70" s="36"/>
      <c r="Z70" s="36"/>
      <c r="AA70" s="36"/>
      <c r="AB70" s="36"/>
      <c r="AC70" s="36"/>
      <c r="AD70" s="36"/>
      <c r="AE70" s="36"/>
    </row>
    <row r="71" spans="1:31" s="2" customFormat="1" ht="12">
      <c r="A71" s="36"/>
      <c r="B71" s="37"/>
      <c r="C71" s="38"/>
      <c r="D71" s="38"/>
      <c r="E71" s="38"/>
      <c r="F71" s="38"/>
      <c r="G71" s="38"/>
      <c r="H71" s="38"/>
      <c r="I71" s="118"/>
      <c r="J71" s="38"/>
      <c r="K71" s="38"/>
      <c r="L71" s="119"/>
      <c r="S71" s="36"/>
      <c r="T71" s="36"/>
      <c r="U71" s="36"/>
      <c r="V71" s="36"/>
      <c r="W71" s="36"/>
      <c r="X71" s="36"/>
      <c r="Y71" s="36"/>
      <c r="Z71" s="36"/>
      <c r="AA71" s="36"/>
      <c r="AB71" s="36"/>
      <c r="AC71" s="36"/>
      <c r="AD71" s="36"/>
      <c r="AE71" s="36"/>
    </row>
    <row r="72" spans="1:31" s="2" customFormat="1" ht="12.75">
      <c r="A72" s="36"/>
      <c r="B72" s="37"/>
      <c r="C72" s="31" t="s">
        <v>16</v>
      </c>
      <c r="D72" s="38"/>
      <c r="E72" s="38"/>
      <c r="F72" s="38"/>
      <c r="G72" s="38"/>
      <c r="H72" s="38"/>
      <c r="I72" s="118"/>
      <c r="J72" s="38"/>
      <c r="K72" s="38"/>
      <c r="L72" s="119"/>
      <c r="S72" s="36"/>
      <c r="T72" s="36"/>
      <c r="U72" s="36"/>
      <c r="V72" s="36"/>
      <c r="W72" s="36"/>
      <c r="X72" s="36"/>
      <c r="Y72" s="36"/>
      <c r="Z72" s="36"/>
      <c r="AA72" s="36"/>
      <c r="AB72" s="36"/>
      <c r="AC72" s="36"/>
      <c r="AD72" s="36"/>
      <c r="AE72" s="36"/>
    </row>
    <row r="73" spans="1:31" s="2" customFormat="1" ht="12.75">
      <c r="A73" s="36"/>
      <c r="B73" s="37"/>
      <c r="C73" s="38"/>
      <c r="D73" s="38"/>
      <c r="E73" s="415" t="str">
        <f>E7</f>
        <v>HULICE - ČERPACÍ STANICE PEVAK</v>
      </c>
      <c r="F73" s="416"/>
      <c r="G73" s="416"/>
      <c r="H73" s="416"/>
      <c r="I73" s="118"/>
      <c r="J73" s="38"/>
      <c r="K73" s="38"/>
      <c r="L73" s="119"/>
      <c r="S73" s="36"/>
      <c r="T73" s="36"/>
      <c r="U73" s="36"/>
      <c r="V73" s="36"/>
      <c r="W73" s="36"/>
      <c r="X73" s="36"/>
      <c r="Y73" s="36"/>
      <c r="Z73" s="36"/>
      <c r="AA73" s="36"/>
      <c r="AB73" s="36"/>
      <c r="AC73" s="36"/>
      <c r="AD73" s="36"/>
      <c r="AE73" s="36"/>
    </row>
    <row r="74" spans="2:12" s="1" customFormat="1" ht="12.75">
      <c r="B74" s="23"/>
      <c r="C74" s="31" t="s">
        <v>159</v>
      </c>
      <c r="D74" s="24"/>
      <c r="E74" s="24"/>
      <c r="F74" s="24"/>
      <c r="G74" s="24"/>
      <c r="H74" s="24"/>
      <c r="I74" s="110"/>
      <c r="J74" s="24"/>
      <c r="K74" s="24"/>
      <c r="L74" s="22"/>
    </row>
    <row r="75" spans="1:31" s="2" customFormat="1" ht="12">
      <c r="A75" s="36"/>
      <c r="B75" s="37"/>
      <c r="C75" s="38"/>
      <c r="D75" s="38"/>
      <c r="E75" s="415" t="s">
        <v>2539</v>
      </c>
      <c r="F75" s="414"/>
      <c r="G75" s="414"/>
      <c r="H75" s="414"/>
      <c r="I75" s="118"/>
      <c r="J75" s="38"/>
      <c r="K75" s="38"/>
      <c r="L75" s="119"/>
      <c r="S75" s="36"/>
      <c r="T75" s="36"/>
      <c r="U75" s="36"/>
      <c r="V75" s="36"/>
      <c r="W75" s="36"/>
      <c r="X75" s="36"/>
      <c r="Y75" s="36"/>
      <c r="Z75" s="36"/>
      <c r="AA75" s="36"/>
      <c r="AB75" s="36"/>
      <c r="AC75" s="36"/>
      <c r="AD75" s="36"/>
      <c r="AE75" s="36"/>
    </row>
    <row r="76" spans="1:31" s="2" customFormat="1" ht="12.75">
      <c r="A76" s="36"/>
      <c r="B76" s="37"/>
      <c r="C76" s="31" t="s">
        <v>161</v>
      </c>
      <c r="D76" s="38"/>
      <c r="E76" s="38"/>
      <c r="F76" s="38"/>
      <c r="G76" s="38"/>
      <c r="H76" s="38"/>
      <c r="I76" s="118"/>
      <c r="J76" s="38"/>
      <c r="K76" s="38"/>
      <c r="L76" s="119"/>
      <c r="S76" s="36"/>
      <c r="T76" s="36"/>
      <c r="U76" s="36"/>
      <c r="V76" s="36"/>
      <c r="W76" s="36"/>
      <c r="X76" s="36"/>
      <c r="Y76" s="36"/>
      <c r="Z76" s="36"/>
      <c r="AA76" s="36"/>
      <c r="AB76" s="36"/>
      <c r="AC76" s="36"/>
      <c r="AD76" s="36"/>
      <c r="AE76" s="36"/>
    </row>
    <row r="77" spans="1:31" s="2" customFormat="1" ht="12">
      <c r="A77" s="36"/>
      <c r="B77" s="37"/>
      <c r="C77" s="38"/>
      <c r="D77" s="38"/>
      <c r="E77" s="402" t="str">
        <f>E11</f>
        <v>04 - DPS_04.4 - ASŘTP ( DSP VODAK )</v>
      </c>
      <c r="F77" s="414"/>
      <c r="G77" s="414"/>
      <c r="H77" s="414"/>
      <c r="I77" s="118"/>
      <c r="J77" s="38"/>
      <c r="K77" s="38"/>
      <c r="L77" s="119"/>
      <c r="S77" s="36"/>
      <c r="T77" s="36"/>
      <c r="U77" s="36"/>
      <c r="V77" s="36"/>
      <c r="W77" s="36"/>
      <c r="X77" s="36"/>
      <c r="Y77" s="36"/>
      <c r="Z77" s="36"/>
      <c r="AA77" s="36"/>
      <c r="AB77" s="36"/>
      <c r="AC77" s="36"/>
      <c r="AD77" s="36"/>
      <c r="AE77" s="36"/>
    </row>
    <row r="78" spans="1:31" s="2" customFormat="1" ht="12">
      <c r="A78" s="36"/>
      <c r="B78" s="37"/>
      <c r="C78" s="38"/>
      <c r="D78" s="38"/>
      <c r="E78" s="38"/>
      <c r="F78" s="38"/>
      <c r="G78" s="38"/>
      <c r="H78" s="38"/>
      <c r="I78" s="118"/>
      <c r="J78" s="38"/>
      <c r="K78" s="38"/>
      <c r="L78" s="119"/>
      <c r="S78" s="36"/>
      <c r="T78" s="36"/>
      <c r="U78" s="36"/>
      <c r="V78" s="36"/>
      <c r="W78" s="36"/>
      <c r="X78" s="36"/>
      <c r="Y78" s="36"/>
      <c r="Z78" s="36"/>
      <c r="AA78" s="36"/>
      <c r="AB78" s="36"/>
      <c r="AC78" s="36"/>
      <c r="AD78" s="36"/>
      <c r="AE78" s="36"/>
    </row>
    <row r="79" spans="1:31" s="2" customFormat="1" ht="12.75">
      <c r="A79" s="36"/>
      <c r="B79" s="37"/>
      <c r="C79" s="31" t="s">
        <v>21</v>
      </c>
      <c r="D79" s="38"/>
      <c r="E79" s="38"/>
      <c r="F79" s="29" t="str">
        <f>F14</f>
        <v xml:space="preserve"> </v>
      </c>
      <c r="G79" s="38"/>
      <c r="H79" s="38"/>
      <c r="I79" s="120" t="s">
        <v>23</v>
      </c>
      <c r="J79" s="61" t="str">
        <f>IF(J14="","",J14)</f>
        <v>12. 5. 2020</v>
      </c>
      <c r="K79" s="38"/>
      <c r="L79" s="119"/>
      <c r="S79" s="36"/>
      <c r="T79" s="36"/>
      <c r="U79" s="36"/>
      <c r="V79" s="36"/>
      <c r="W79" s="36"/>
      <c r="X79" s="36"/>
      <c r="Y79" s="36"/>
      <c r="Z79" s="36"/>
      <c r="AA79" s="36"/>
      <c r="AB79" s="36"/>
      <c r="AC79" s="36"/>
      <c r="AD79" s="36"/>
      <c r="AE79" s="36"/>
    </row>
    <row r="80" spans="1:31" s="2" customFormat="1" ht="12">
      <c r="A80" s="36"/>
      <c r="B80" s="37"/>
      <c r="C80" s="38"/>
      <c r="D80" s="38"/>
      <c r="E80" s="38"/>
      <c r="F80" s="38"/>
      <c r="G80" s="38"/>
      <c r="H80" s="38"/>
      <c r="I80" s="118"/>
      <c r="J80" s="38"/>
      <c r="K80" s="38"/>
      <c r="L80" s="119"/>
      <c r="S80" s="36"/>
      <c r="T80" s="36"/>
      <c r="U80" s="36"/>
      <c r="V80" s="36"/>
      <c r="W80" s="36"/>
      <c r="X80" s="36"/>
      <c r="Y80" s="36"/>
      <c r="Z80" s="36"/>
      <c r="AA80" s="36"/>
      <c r="AB80" s="36"/>
      <c r="AC80" s="36"/>
      <c r="AD80" s="36"/>
      <c r="AE80" s="36"/>
    </row>
    <row r="81" spans="1:31" s="2" customFormat="1" ht="38.25">
      <c r="A81" s="36"/>
      <c r="B81" s="37"/>
      <c r="C81" s="31" t="s">
        <v>25</v>
      </c>
      <c r="D81" s="38"/>
      <c r="E81" s="38"/>
      <c r="F81" s="29" t="str">
        <f>E17</f>
        <v>PEVAK Pelhřimov</v>
      </c>
      <c r="G81" s="38"/>
      <c r="H81" s="38"/>
      <c r="I81" s="120" t="s">
        <v>31</v>
      </c>
      <c r="J81" s="34" t="str">
        <f>E23</f>
        <v>Vodohospodářské inženýrské služby a.s.</v>
      </c>
      <c r="K81" s="38"/>
      <c r="L81" s="119"/>
      <c r="S81" s="36"/>
      <c r="T81" s="36"/>
      <c r="U81" s="36"/>
      <c r="V81" s="36"/>
      <c r="W81" s="36"/>
      <c r="X81" s="36"/>
      <c r="Y81" s="36"/>
      <c r="Z81" s="36"/>
      <c r="AA81" s="36"/>
      <c r="AB81" s="36"/>
      <c r="AC81" s="36"/>
      <c r="AD81" s="36"/>
      <c r="AE81" s="36"/>
    </row>
    <row r="82" spans="1:31" s="2" customFormat="1" ht="12.75">
      <c r="A82" s="36"/>
      <c r="B82" s="37"/>
      <c r="C82" s="31" t="s">
        <v>29</v>
      </c>
      <c r="D82" s="38"/>
      <c r="E82" s="38"/>
      <c r="F82" s="29" t="str">
        <f>IF(E20="","",E20)</f>
        <v>Vyplň údaj</v>
      </c>
      <c r="G82" s="38"/>
      <c r="H82" s="38"/>
      <c r="I82" s="120" t="s">
        <v>34</v>
      </c>
      <c r="J82" s="34" t="str">
        <f>E26</f>
        <v>Ing.Josef Němeček</v>
      </c>
      <c r="K82" s="38"/>
      <c r="L82" s="119"/>
      <c r="S82" s="36"/>
      <c r="T82" s="36"/>
      <c r="U82" s="36"/>
      <c r="V82" s="36"/>
      <c r="W82" s="36"/>
      <c r="X82" s="36"/>
      <c r="Y82" s="36"/>
      <c r="Z82" s="36"/>
      <c r="AA82" s="36"/>
      <c r="AB82" s="36"/>
      <c r="AC82" s="36"/>
      <c r="AD82" s="36"/>
      <c r="AE82" s="36"/>
    </row>
    <row r="83" spans="1:31" s="2" customFormat="1" ht="12">
      <c r="A83" s="36"/>
      <c r="B83" s="37"/>
      <c r="C83" s="38"/>
      <c r="D83" s="38"/>
      <c r="E83" s="38"/>
      <c r="F83" s="38"/>
      <c r="G83" s="38"/>
      <c r="H83" s="38"/>
      <c r="I83" s="118"/>
      <c r="J83" s="38"/>
      <c r="K83" s="38"/>
      <c r="L83" s="119"/>
      <c r="S83" s="36"/>
      <c r="T83" s="36"/>
      <c r="U83" s="36"/>
      <c r="V83" s="36"/>
      <c r="W83" s="36"/>
      <c r="X83" s="36"/>
      <c r="Y83" s="36"/>
      <c r="Z83" s="36"/>
      <c r="AA83" s="36"/>
      <c r="AB83" s="36"/>
      <c r="AC83" s="36"/>
      <c r="AD83" s="36"/>
      <c r="AE83" s="36"/>
    </row>
    <row r="84" spans="1:31" s="11" customFormat="1" ht="24">
      <c r="A84" s="167"/>
      <c r="B84" s="168"/>
      <c r="C84" s="169" t="s">
        <v>193</v>
      </c>
      <c r="D84" s="170" t="s">
        <v>57</v>
      </c>
      <c r="E84" s="170" t="s">
        <v>53</v>
      </c>
      <c r="F84" s="170" t="s">
        <v>54</v>
      </c>
      <c r="G84" s="170" t="s">
        <v>194</v>
      </c>
      <c r="H84" s="170" t="s">
        <v>195</v>
      </c>
      <c r="I84" s="171" t="s">
        <v>196</v>
      </c>
      <c r="J84" s="170" t="s">
        <v>165</v>
      </c>
      <c r="K84" s="172" t="s">
        <v>197</v>
      </c>
      <c r="L84" s="173"/>
      <c r="M84" s="70" t="s">
        <v>19</v>
      </c>
      <c r="N84" s="71" t="s">
        <v>42</v>
      </c>
      <c r="O84" s="71" t="s">
        <v>198</v>
      </c>
      <c r="P84" s="71" t="s">
        <v>199</v>
      </c>
      <c r="Q84" s="71" t="s">
        <v>200</v>
      </c>
      <c r="R84" s="71" t="s">
        <v>201</v>
      </c>
      <c r="S84" s="71" t="s">
        <v>202</v>
      </c>
      <c r="T84" s="72" t="s">
        <v>203</v>
      </c>
      <c r="U84" s="167"/>
      <c r="V84" s="167"/>
      <c r="W84" s="167"/>
      <c r="X84" s="167"/>
      <c r="Y84" s="167"/>
      <c r="Z84" s="167"/>
      <c r="AA84" s="167"/>
      <c r="AB84" s="167"/>
      <c r="AC84" s="167"/>
      <c r="AD84" s="167"/>
      <c r="AE84" s="167"/>
    </row>
    <row r="85" spans="1:63" s="2" customFormat="1" ht="15.75">
      <c r="A85" s="36"/>
      <c r="B85" s="37"/>
      <c r="C85" s="77" t="s">
        <v>204</v>
      </c>
      <c r="D85" s="38"/>
      <c r="E85" s="38"/>
      <c r="F85" s="38"/>
      <c r="G85" s="38"/>
      <c r="H85" s="38"/>
      <c r="I85" s="118"/>
      <c r="J85" s="174">
        <f>BK85</f>
        <v>0</v>
      </c>
      <c r="K85" s="38"/>
      <c r="L85" s="41"/>
      <c r="M85" s="73"/>
      <c r="N85" s="175"/>
      <c r="O85" s="74"/>
      <c r="P85" s="176">
        <f>SUM(P86:P107)</f>
        <v>0</v>
      </c>
      <c r="Q85" s="74"/>
      <c r="R85" s="176">
        <f>SUM(R86:R107)</f>
        <v>0</v>
      </c>
      <c r="S85" s="74"/>
      <c r="T85" s="177">
        <f>SUM(T86:T107)</f>
        <v>0</v>
      </c>
      <c r="U85" s="36"/>
      <c r="V85" s="36"/>
      <c r="W85" s="36"/>
      <c r="X85" s="36"/>
      <c r="Y85" s="36"/>
      <c r="Z85" s="36"/>
      <c r="AA85" s="36"/>
      <c r="AB85" s="36"/>
      <c r="AC85" s="36"/>
      <c r="AD85" s="36"/>
      <c r="AE85" s="36"/>
      <c r="AT85" s="19" t="s">
        <v>71</v>
      </c>
      <c r="AU85" s="19" t="s">
        <v>166</v>
      </c>
      <c r="BK85" s="178">
        <f>SUM(BK86:BK107)</f>
        <v>0</v>
      </c>
    </row>
    <row r="86" spans="1:65" s="2" customFormat="1" ht="12">
      <c r="A86" s="36"/>
      <c r="B86" s="37"/>
      <c r="C86" s="195" t="s">
        <v>79</v>
      </c>
      <c r="D86" s="195" t="s">
        <v>209</v>
      </c>
      <c r="E86" s="196" t="s">
        <v>2287</v>
      </c>
      <c r="F86" s="197" t="s">
        <v>2643</v>
      </c>
      <c r="G86" s="198" t="s">
        <v>683</v>
      </c>
      <c r="H86" s="199">
        <v>1</v>
      </c>
      <c r="I86" s="200"/>
      <c r="J86" s="201">
        <f>ROUND(I86*H86,2)</f>
        <v>0</v>
      </c>
      <c r="K86" s="197" t="s">
        <v>19</v>
      </c>
      <c r="L86" s="41"/>
      <c r="M86" s="202" t="s">
        <v>19</v>
      </c>
      <c r="N86" s="203" t="s">
        <v>43</v>
      </c>
      <c r="O86" s="66"/>
      <c r="P86" s="204">
        <f>O86*H86</f>
        <v>0</v>
      </c>
      <c r="Q86" s="204">
        <v>0</v>
      </c>
      <c r="R86" s="204">
        <f>Q86*H86</f>
        <v>0</v>
      </c>
      <c r="S86" s="204">
        <v>0</v>
      </c>
      <c r="T86" s="205">
        <f>S86*H86</f>
        <v>0</v>
      </c>
      <c r="U86" s="36"/>
      <c r="V86" s="36"/>
      <c r="W86" s="36"/>
      <c r="X86" s="36"/>
      <c r="Y86" s="36"/>
      <c r="Z86" s="36"/>
      <c r="AA86" s="36"/>
      <c r="AB86" s="36"/>
      <c r="AC86" s="36"/>
      <c r="AD86" s="36"/>
      <c r="AE86" s="36"/>
      <c r="AR86" s="206" t="s">
        <v>213</v>
      </c>
      <c r="AT86" s="206" t="s">
        <v>209</v>
      </c>
      <c r="AU86" s="206" t="s">
        <v>72</v>
      </c>
      <c r="AY86" s="19" t="s">
        <v>207</v>
      </c>
      <c r="BE86" s="207">
        <f>IF(N86="základní",J86,0)</f>
        <v>0</v>
      </c>
      <c r="BF86" s="207">
        <f>IF(N86="snížená",J86,0)</f>
        <v>0</v>
      </c>
      <c r="BG86" s="207">
        <f>IF(N86="zákl. přenesená",J86,0)</f>
        <v>0</v>
      </c>
      <c r="BH86" s="207">
        <f>IF(N86="sníž. přenesená",J86,0)</f>
        <v>0</v>
      </c>
      <c r="BI86" s="207">
        <f>IF(N86="nulová",J86,0)</f>
        <v>0</v>
      </c>
      <c r="BJ86" s="19" t="s">
        <v>79</v>
      </c>
      <c r="BK86" s="207">
        <f>ROUND(I86*H86,2)</f>
        <v>0</v>
      </c>
      <c r="BL86" s="19" t="s">
        <v>213</v>
      </c>
      <c r="BM86" s="206" t="s">
        <v>81</v>
      </c>
    </row>
    <row r="87" spans="1:47" s="2" customFormat="1" ht="243.75">
      <c r="A87" s="36"/>
      <c r="B87" s="37"/>
      <c r="C87" s="38"/>
      <c r="D87" s="210" t="s">
        <v>573</v>
      </c>
      <c r="E87" s="38"/>
      <c r="F87" s="251" t="s">
        <v>2660</v>
      </c>
      <c r="G87" s="38"/>
      <c r="H87" s="38"/>
      <c r="I87" s="118"/>
      <c r="J87" s="38"/>
      <c r="K87" s="38"/>
      <c r="L87" s="41"/>
      <c r="M87" s="252"/>
      <c r="N87" s="253"/>
      <c r="O87" s="66"/>
      <c r="P87" s="66"/>
      <c r="Q87" s="66"/>
      <c r="R87" s="66"/>
      <c r="S87" s="66"/>
      <c r="T87" s="67"/>
      <c r="U87" s="36"/>
      <c r="V87" s="36"/>
      <c r="W87" s="36"/>
      <c r="X87" s="36"/>
      <c r="Y87" s="36"/>
      <c r="Z87" s="36"/>
      <c r="AA87" s="36"/>
      <c r="AB87" s="36"/>
      <c r="AC87" s="36"/>
      <c r="AD87" s="36"/>
      <c r="AE87" s="36"/>
      <c r="AT87" s="19" t="s">
        <v>573</v>
      </c>
      <c r="AU87" s="19" t="s">
        <v>72</v>
      </c>
    </row>
    <row r="88" spans="1:65" s="2" customFormat="1" ht="12">
      <c r="A88" s="36"/>
      <c r="B88" s="37"/>
      <c r="C88" s="195" t="s">
        <v>81</v>
      </c>
      <c r="D88" s="195" t="s">
        <v>209</v>
      </c>
      <c r="E88" s="196" t="s">
        <v>2290</v>
      </c>
      <c r="F88" s="197" t="s">
        <v>2661</v>
      </c>
      <c r="G88" s="198" t="s">
        <v>140</v>
      </c>
      <c r="H88" s="199">
        <v>30</v>
      </c>
      <c r="I88" s="200"/>
      <c r="J88" s="201">
        <f>ROUND(I88*H88,2)</f>
        <v>0</v>
      </c>
      <c r="K88" s="197" t="s">
        <v>19</v>
      </c>
      <c r="L88" s="41"/>
      <c r="M88" s="202" t="s">
        <v>19</v>
      </c>
      <c r="N88" s="203" t="s">
        <v>43</v>
      </c>
      <c r="O88" s="66"/>
      <c r="P88" s="204">
        <f>O88*H88</f>
        <v>0</v>
      </c>
      <c r="Q88" s="204">
        <v>0</v>
      </c>
      <c r="R88" s="204">
        <f>Q88*H88</f>
        <v>0</v>
      </c>
      <c r="S88" s="204">
        <v>0</v>
      </c>
      <c r="T88" s="205">
        <f>S88*H88</f>
        <v>0</v>
      </c>
      <c r="U88" s="36"/>
      <c r="V88" s="36"/>
      <c r="W88" s="36"/>
      <c r="X88" s="36"/>
      <c r="Y88" s="36"/>
      <c r="Z88" s="36"/>
      <c r="AA88" s="36"/>
      <c r="AB88" s="36"/>
      <c r="AC88" s="36"/>
      <c r="AD88" s="36"/>
      <c r="AE88" s="36"/>
      <c r="AR88" s="206" t="s">
        <v>213</v>
      </c>
      <c r="AT88" s="206" t="s">
        <v>209</v>
      </c>
      <c r="AU88" s="206" t="s">
        <v>72</v>
      </c>
      <c r="AY88" s="19" t="s">
        <v>207</v>
      </c>
      <c r="BE88" s="207">
        <f>IF(N88="základní",J88,0)</f>
        <v>0</v>
      </c>
      <c r="BF88" s="207">
        <f>IF(N88="snížená",J88,0)</f>
        <v>0</v>
      </c>
      <c r="BG88" s="207">
        <f>IF(N88="zákl. přenesená",J88,0)</f>
        <v>0</v>
      </c>
      <c r="BH88" s="207">
        <f>IF(N88="sníž. přenesená",J88,0)</f>
        <v>0</v>
      </c>
      <c r="BI88" s="207">
        <f>IF(N88="nulová",J88,0)</f>
        <v>0</v>
      </c>
      <c r="BJ88" s="19" t="s">
        <v>79</v>
      </c>
      <c r="BK88" s="207">
        <f>ROUND(I88*H88,2)</f>
        <v>0</v>
      </c>
      <c r="BL88" s="19" t="s">
        <v>213</v>
      </c>
      <c r="BM88" s="206" t="s">
        <v>380</v>
      </c>
    </row>
    <row r="89" spans="1:65" s="2" customFormat="1" ht="12">
      <c r="A89" s="36"/>
      <c r="B89" s="37"/>
      <c r="C89" s="195" t="s">
        <v>221</v>
      </c>
      <c r="D89" s="195" t="s">
        <v>209</v>
      </c>
      <c r="E89" s="196" t="s">
        <v>2293</v>
      </c>
      <c r="F89" s="197" t="s">
        <v>2662</v>
      </c>
      <c r="G89" s="198" t="s">
        <v>683</v>
      </c>
      <c r="H89" s="199">
        <v>1</v>
      </c>
      <c r="I89" s="200"/>
      <c r="J89" s="201">
        <f>ROUND(I89*H89,2)</f>
        <v>0</v>
      </c>
      <c r="K89" s="197" t="s">
        <v>19</v>
      </c>
      <c r="L89" s="41"/>
      <c r="M89" s="202" t="s">
        <v>19</v>
      </c>
      <c r="N89" s="203" t="s">
        <v>43</v>
      </c>
      <c r="O89" s="66"/>
      <c r="P89" s="204">
        <f>O89*H89</f>
        <v>0</v>
      </c>
      <c r="Q89" s="204">
        <v>0</v>
      </c>
      <c r="R89" s="204">
        <f>Q89*H89</f>
        <v>0</v>
      </c>
      <c r="S89" s="204">
        <v>0</v>
      </c>
      <c r="T89" s="205">
        <f>S89*H89</f>
        <v>0</v>
      </c>
      <c r="U89" s="36"/>
      <c r="V89" s="36"/>
      <c r="W89" s="36"/>
      <c r="X89" s="36"/>
      <c r="Y89" s="36"/>
      <c r="Z89" s="36"/>
      <c r="AA89" s="36"/>
      <c r="AB89" s="36"/>
      <c r="AC89" s="36"/>
      <c r="AD89" s="36"/>
      <c r="AE89" s="36"/>
      <c r="AR89" s="206" t="s">
        <v>213</v>
      </c>
      <c r="AT89" s="206" t="s">
        <v>209</v>
      </c>
      <c r="AU89" s="206" t="s">
        <v>72</v>
      </c>
      <c r="AY89" s="19" t="s">
        <v>207</v>
      </c>
      <c r="BE89" s="207">
        <f>IF(N89="základní",J89,0)</f>
        <v>0</v>
      </c>
      <c r="BF89" s="207">
        <f>IF(N89="snížená",J89,0)</f>
        <v>0</v>
      </c>
      <c r="BG89" s="207">
        <f>IF(N89="zákl. přenesená",J89,0)</f>
        <v>0</v>
      </c>
      <c r="BH89" s="207">
        <f>IF(N89="sníž. přenesená",J89,0)</f>
        <v>0</v>
      </c>
      <c r="BI89" s="207">
        <f>IF(N89="nulová",J89,0)</f>
        <v>0</v>
      </c>
      <c r="BJ89" s="19" t="s">
        <v>79</v>
      </c>
      <c r="BK89" s="207">
        <f>ROUND(I89*H89,2)</f>
        <v>0</v>
      </c>
      <c r="BL89" s="19" t="s">
        <v>213</v>
      </c>
      <c r="BM89" s="206" t="s">
        <v>389</v>
      </c>
    </row>
    <row r="90" spans="1:65" s="2" customFormat="1" ht="12">
      <c r="A90" s="36"/>
      <c r="B90" s="37"/>
      <c r="C90" s="195" t="s">
        <v>213</v>
      </c>
      <c r="D90" s="195" t="s">
        <v>209</v>
      </c>
      <c r="E90" s="196" t="s">
        <v>2299</v>
      </c>
      <c r="F90" s="197" t="s">
        <v>2663</v>
      </c>
      <c r="G90" s="198" t="s">
        <v>683</v>
      </c>
      <c r="H90" s="199">
        <v>1</v>
      </c>
      <c r="I90" s="200"/>
      <c r="J90" s="201">
        <f>ROUND(I90*H90,2)</f>
        <v>0</v>
      </c>
      <c r="K90" s="197" t="s">
        <v>19</v>
      </c>
      <c r="L90" s="41"/>
      <c r="M90" s="202" t="s">
        <v>19</v>
      </c>
      <c r="N90" s="203" t="s">
        <v>43</v>
      </c>
      <c r="O90" s="66"/>
      <c r="P90" s="204">
        <f>O90*H90</f>
        <v>0</v>
      </c>
      <c r="Q90" s="204">
        <v>0</v>
      </c>
      <c r="R90" s="204">
        <f>Q90*H90</f>
        <v>0</v>
      </c>
      <c r="S90" s="204">
        <v>0</v>
      </c>
      <c r="T90" s="205">
        <f>S90*H90</f>
        <v>0</v>
      </c>
      <c r="U90" s="36"/>
      <c r="V90" s="36"/>
      <c r="W90" s="36"/>
      <c r="X90" s="36"/>
      <c r="Y90" s="36"/>
      <c r="Z90" s="36"/>
      <c r="AA90" s="36"/>
      <c r="AB90" s="36"/>
      <c r="AC90" s="36"/>
      <c r="AD90" s="36"/>
      <c r="AE90" s="36"/>
      <c r="AR90" s="206" t="s">
        <v>213</v>
      </c>
      <c r="AT90" s="206" t="s">
        <v>209</v>
      </c>
      <c r="AU90" s="206" t="s">
        <v>72</v>
      </c>
      <c r="AY90" s="19" t="s">
        <v>207</v>
      </c>
      <c r="BE90" s="207">
        <f>IF(N90="základní",J90,0)</f>
        <v>0</v>
      </c>
      <c r="BF90" s="207">
        <f>IF(N90="snížená",J90,0)</f>
        <v>0</v>
      </c>
      <c r="BG90" s="207">
        <f>IF(N90="zákl. přenesená",J90,0)</f>
        <v>0</v>
      </c>
      <c r="BH90" s="207">
        <f>IF(N90="sníž. přenesená",J90,0)</f>
        <v>0</v>
      </c>
      <c r="BI90" s="207">
        <f>IF(N90="nulová",J90,0)</f>
        <v>0</v>
      </c>
      <c r="BJ90" s="19" t="s">
        <v>79</v>
      </c>
      <c r="BK90" s="207">
        <f>ROUND(I90*H90,2)</f>
        <v>0</v>
      </c>
      <c r="BL90" s="19" t="s">
        <v>213</v>
      </c>
      <c r="BM90" s="206" t="s">
        <v>399</v>
      </c>
    </row>
    <row r="91" spans="1:47" s="2" customFormat="1" ht="39">
      <c r="A91" s="36"/>
      <c r="B91" s="37"/>
      <c r="C91" s="38"/>
      <c r="D91" s="210" t="s">
        <v>573</v>
      </c>
      <c r="E91" s="38"/>
      <c r="F91" s="251" t="s">
        <v>2664</v>
      </c>
      <c r="G91" s="38"/>
      <c r="H91" s="38"/>
      <c r="I91" s="118"/>
      <c r="J91" s="38"/>
      <c r="K91" s="38"/>
      <c r="L91" s="41"/>
      <c r="M91" s="252"/>
      <c r="N91" s="253"/>
      <c r="O91" s="66"/>
      <c r="P91" s="66"/>
      <c r="Q91" s="66"/>
      <c r="R91" s="66"/>
      <c r="S91" s="66"/>
      <c r="T91" s="67"/>
      <c r="U91" s="36"/>
      <c r="V91" s="36"/>
      <c r="W91" s="36"/>
      <c r="X91" s="36"/>
      <c r="Y91" s="36"/>
      <c r="Z91" s="36"/>
      <c r="AA91" s="36"/>
      <c r="AB91" s="36"/>
      <c r="AC91" s="36"/>
      <c r="AD91" s="36"/>
      <c r="AE91" s="36"/>
      <c r="AT91" s="19" t="s">
        <v>573</v>
      </c>
      <c r="AU91" s="19" t="s">
        <v>72</v>
      </c>
    </row>
    <row r="92" spans="1:65" s="2" customFormat="1" ht="12">
      <c r="A92" s="36"/>
      <c r="B92" s="37"/>
      <c r="C92" s="195" t="s">
        <v>234</v>
      </c>
      <c r="D92" s="195" t="s">
        <v>209</v>
      </c>
      <c r="E92" s="196" t="s">
        <v>2302</v>
      </c>
      <c r="F92" s="197" t="s">
        <v>2665</v>
      </c>
      <c r="G92" s="198" t="s">
        <v>683</v>
      </c>
      <c r="H92" s="199">
        <v>1</v>
      </c>
      <c r="I92" s="200"/>
      <c r="J92" s="201">
        <f>ROUND(I92*H92,2)</f>
        <v>0</v>
      </c>
      <c r="K92" s="197" t="s">
        <v>19</v>
      </c>
      <c r="L92" s="41"/>
      <c r="M92" s="202" t="s">
        <v>19</v>
      </c>
      <c r="N92" s="203" t="s">
        <v>43</v>
      </c>
      <c r="O92" s="66"/>
      <c r="P92" s="204">
        <f>O92*H92</f>
        <v>0</v>
      </c>
      <c r="Q92" s="204">
        <v>0</v>
      </c>
      <c r="R92" s="204">
        <f>Q92*H92</f>
        <v>0</v>
      </c>
      <c r="S92" s="204">
        <v>0</v>
      </c>
      <c r="T92" s="205">
        <f>S92*H92</f>
        <v>0</v>
      </c>
      <c r="U92" s="36"/>
      <c r="V92" s="36"/>
      <c r="W92" s="36"/>
      <c r="X92" s="36"/>
      <c r="Y92" s="36"/>
      <c r="Z92" s="36"/>
      <c r="AA92" s="36"/>
      <c r="AB92" s="36"/>
      <c r="AC92" s="36"/>
      <c r="AD92" s="36"/>
      <c r="AE92" s="36"/>
      <c r="AR92" s="206" t="s">
        <v>213</v>
      </c>
      <c r="AT92" s="206" t="s">
        <v>209</v>
      </c>
      <c r="AU92" s="206" t="s">
        <v>72</v>
      </c>
      <c r="AY92" s="19" t="s">
        <v>207</v>
      </c>
      <c r="BE92" s="207">
        <f>IF(N92="základní",J92,0)</f>
        <v>0</v>
      </c>
      <c r="BF92" s="207">
        <f>IF(N92="snížená",J92,0)</f>
        <v>0</v>
      </c>
      <c r="BG92" s="207">
        <f>IF(N92="zákl. přenesená",J92,0)</f>
        <v>0</v>
      </c>
      <c r="BH92" s="207">
        <f>IF(N92="sníž. přenesená",J92,0)</f>
        <v>0</v>
      </c>
      <c r="BI92" s="207">
        <f>IF(N92="nulová",J92,0)</f>
        <v>0</v>
      </c>
      <c r="BJ92" s="19" t="s">
        <v>79</v>
      </c>
      <c r="BK92" s="207">
        <f>ROUND(I92*H92,2)</f>
        <v>0</v>
      </c>
      <c r="BL92" s="19" t="s">
        <v>213</v>
      </c>
      <c r="BM92" s="206" t="s">
        <v>408</v>
      </c>
    </row>
    <row r="93" spans="1:47" s="2" customFormat="1" ht="224.25">
      <c r="A93" s="36"/>
      <c r="B93" s="37"/>
      <c r="C93" s="38"/>
      <c r="D93" s="210" t="s">
        <v>573</v>
      </c>
      <c r="E93" s="38"/>
      <c r="F93" s="251" t="s">
        <v>2666</v>
      </c>
      <c r="G93" s="38"/>
      <c r="H93" s="38"/>
      <c r="I93" s="118"/>
      <c r="J93" s="38"/>
      <c r="K93" s="38"/>
      <c r="L93" s="41"/>
      <c r="M93" s="252"/>
      <c r="N93" s="253"/>
      <c r="O93" s="66"/>
      <c r="P93" s="66"/>
      <c r="Q93" s="66"/>
      <c r="R93" s="66"/>
      <c r="S93" s="66"/>
      <c r="T93" s="67"/>
      <c r="U93" s="36"/>
      <c r="V93" s="36"/>
      <c r="W93" s="36"/>
      <c r="X93" s="36"/>
      <c r="Y93" s="36"/>
      <c r="Z93" s="36"/>
      <c r="AA93" s="36"/>
      <c r="AB93" s="36"/>
      <c r="AC93" s="36"/>
      <c r="AD93" s="36"/>
      <c r="AE93" s="36"/>
      <c r="AT93" s="19" t="s">
        <v>573</v>
      </c>
      <c r="AU93" s="19" t="s">
        <v>72</v>
      </c>
    </row>
    <row r="94" spans="1:65" s="2" customFormat="1" ht="12">
      <c r="A94" s="36"/>
      <c r="B94" s="37"/>
      <c r="C94" s="195" t="s">
        <v>238</v>
      </c>
      <c r="D94" s="195" t="s">
        <v>209</v>
      </c>
      <c r="E94" s="196" t="s">
        <v>2305</v>
      </c>
      <c r="F94" s="197" t="s">
        <v>2667</v>
      </c>
      <c r="G94" s="198" t="s">
        <v>683</v>
      </c>
      <c r="H94" s="199">
        <v>1</v>
      </c>
      <c r="I94" s="200"/>
      <c r="J94" s="201">
        <f>ROUND(I94*H94,2)</f>
        <v>0</v>
      </c>
      <c r="K94" s="197" t="s">
        <v>19</v>
      </c>
      <c r="L94" s="41"/>
      <c r="M94" s="202" t="s">
        <v>19</v>
      </c>
      <c r="N94" s="203" t="s">
        <v>43</v>
      </c>
      <c r="O94" s="66"/>
      <c r="P94" s="204">
        <f>O94*H94</f>
        <v>0</v>
      </c>
      <c r="Q94" s="204">
        <v>0</v>
      </c>
      <c r="R94" s="204">
        <f>Q94*H94</f>
        <v>0</v>
      </c>
      <c r="S94" s="204">
        <v>0</v>
      </c>
      <c r="T94" s="205">
        <f>S94*H94</f>
        <v>0</v>
      </c>
      <c r="U94" s="36"/>
      <c r="V94" s="36"/>
      <c r="W94" s="36"/>
      <c r="X94" s="36"/>
      <c r="Y94" s="36"/>
      <c r="Z94" s="36"/>
      <c r="AA94" s="36"/>
      <c r="AB94" s="36"/>
      <c r="AC94" s="36"/>
      <c r="AD94" s="36"/>
      <c r="AE94" s="36"/>
      <c r="AR94" s="206" t="s">
        <v>213</v>
      </c>
      <c r="AT94" s="206" t="s">
        <v>209</v>
      </c>
      <c r="AU94" s="206" t="s">
        <v>72</v>
      </c>
      <c r="AY94" s="19" t="s">
        <v>207</v>
      </c>
      <c r="BE94" s="207">
        <f>IF(N94="základní",J94,0)</f>
        <v>0</v>
      </c>
      <c r="BF94" s="207">
        <f>IF(N94="snížená",J94,0)</f>
        <v>0</v>
      </c>
      <c r="BG94" s="207">
        <f>IF(N94="zákl. přenesená",J94,0)</f>
        <v>0</v>
      </c>
      <c r="BH94" s="207">
        <f>IF(N94="sníž. přenesená",J94,0)</f>
        <v>0</v>
      </c>
      <c r="BI94" s="207">
        <f>IF(N94="nulová",J94,0)</f>
        <v>0</v>
      </c>
      <c r="BJ94" s="19" t="s">
        <v>79</v>
      </c>
      <c r="BK94" s="207">
        <f>ROUND(I94*H94,2)</f>
        <v>0</v>
      </c>
      <c r="BL94" s="19" t="s">
        <v>213</v>
      </c>
      <c r="BM94" s="206" t="s">
        <v>541</v>
      </c>
    </row>
    <row r="95" spans="1:47" s="2" customFormat="1" ht="39">
      <c r="A95" s="36"/>
      <c r="B95" s="37"/>
      <c r="C95" s="38"/>
      <c r="D95" s="210" t="s">
        <v>573</v>
      </c>
      <c r="E95" s="38"/>
      <c r="F95" s="251" t="s">
        <v>2668</v>
      </c>
      <c r="G95" s="38"/>
      <c r="H95" s="38"/>
      <c r="I95" s="118"/>
      <c r="J95" s="38"/>
      <c r="K95" s="38"/>
      <c r="L95" s="41"/>
      <c r="M95" s="252"/>
      <c r="N95" s="253"/>
      <c r="O95" s="66"/>
      <c r="P95" s="66"/>
      <c r="Q95" s="66"/>
      <c r="R95" s="66"/>
      <c r="S95" s="66"/>
      <c r="T95" s="67"/>
      <c r="U95" s="36"/>
      <c r="V95" s="36"/>
      <c r="W95" s="36"/>
      <c r="X95" s="36"/>
      <c r="Y95" s="36"/>
      <c r="Z95" s="36"/>
      <c r="AA95" s="36"/>
      <c r="AB95" s="36"/>
      <c r="AC95" s="36"/>
      <c r="AD95" s="36"/>
      <c r="AE95" s="36"/>
      <c r="AT95" s="19" t="s">
        <v>573</v>
      </c>
      <c r="AU95" s="19" t="s">
        <v>72</v>
      </c>
    </row>
    <row r="96" spans="1:65" s="2" customFormat="1" ht="12">
      <c r="A96" s="36"/>
      <c r="B96" s="37"/>
      <c r="C96" s="195" t="s">
        <v>243</v>
      </c>
      <c r="D96" s="195" t="s">
        <v>209</v>
      </c>
      <c r="E96" s="196" t="s">
        <v>2309</v>
      </c>
      <c r="F96" s="197" t="s">
        <v>2669</v>
      </c>
      <c r="G96" s="198" t="s">
        <v>683</v>
      </c>
      <c r="H96" s="199">
        <v>1</v>
      </c>
      <c r="I96" s="200"/>
      <c r="J96" s="201">
        <f>ROUND(I96*H96,2)</f>
        <v>0</v>
      </c>
      <c r="K96" s="197" t="s">
        <v>19</v>
      </c>
      <c r="L96" s="41"/>
      <c r="M96" s="202" t="s">
        <v>19</v>
      </c>
      <c r="N96" s="203" t="s">
        <v>43</v>
      </c>
      <c r="O96" s="66"/>
      <c r="P96" s="204">
        <f>O96*H96</f>
        <v>0</v>
      </c>
      <c r="Q96" s="204">
        <v>0</v>
      </c>
      <c r="R96" s="204">
        <f>Q96*H96</f>
        <v>0</v>
      </c>
      <c r="S96" s="204">
        <v>0</v>
      </c>
      <c r="T96" s="205">
        <f>S96*H96</f>
        <v>0</v>
      </c>
      <c r="U96" s="36"/>
      <c r="V96" s="36"/>
      <c r="W96" s="36"/>
      <c r="X96" s="36"/>
      <c r="Y96" s="36"/>
      <c r="Z96" s="36"/>
      <c r="AA96" s="36"/>
      <c r="AB96" s="36"/>
      <c r="AC96" s="36"/>
      <c r="AD96" s="36"/>
      <c r="AE96" s="36"/>
      <c r="AR96" s="206" t="s">
        <v>213</v>
      </c>
      <c r="AT96" s="206" t="s">
        <v>209</v>
      </c>
      <c r="AU96" s="206" t="s">
        <v>72</v>
      </c>
      <c r="AY96" s="19" t="s">
        <v>207</v>
      </c>
      <c r="BE96" s="207">
        <f>IF(N96="základní",J96,0)</f>
        <v>0</v>
      </c>
      <c r="BF96" s="207">
        <f>IF(N96="snížená",J96,0)</f>
        <v>0</v>
      </c>
      <c r="BG96" s="207">
        <f>IF(N96="zákl. přenesená",J96,0)</f>
        <v>0</v>
      </c>
      <c r="BH96" s="207">
        <f>IF(N96="sníž. přenesená",J96,0)</f>
        <v>0</v>
      </c>
      <c r="BI96" s="207">
        <f>IF(N96="nulová",J96,0)</f>
        <v>0</v>
      </c>
      <c r="BJ96" s="19" t="s">
        <v>79</v>
      </c>
      <c r="BK96" s="207">
        <f>ROUND(I96*H96,2)</f>
        <v>0</v>
      </c>
      <c r="BL96" s="19" t="s">
        <v>213</v>
      </c>
      <c r="BM96" s="206" t="s">
        <v>560</v>
      </c>
    </row>
    <row r="97" spans="1:47" s="2" customFormat="1" ht="39">
      <c r="A97" s="36"/>
      <c r="B97" s="37"/>
      <c r="C97" s="38"/>
      <c r="D97" s="210" t="s">
        <v>573</v>
      </c>
      <c r="E97" s="38"/>
      <c r="F97" s="251" t="s">
        <v>2670</v>
      </c>
      <c r="G97" s="38"/>
      <c r="H97" s="38"/>
      <c r="I97" s="118"/>
      <c r="J97" s="38"/>
      <c r="K97" s="38"/>
      <c r="L97" s="41"/>
      <c r="M97" s="252"/>
      <c r="N97" s="253"/>
      <c r="O97" s="66"/>
      <c r="P97" s="66"/>
      <c r="Q97" s="66"/>
      <c r="R97" s="66"/>
      <c r="S97" s="66"/>
      <c r="T97" s="67"/>
      <c r="U97" s="36"/>
      <c r="V97" s="36"/>
      <c r="W97" s="36"/>
      <c r="X97" s="36"/>
      <c r="Y97" s="36"/>
      <c r="Z97" s="36"/>
      <c r="AA97" s="36"/>
      <c r="AB97" s="36"/>
      <c r="AC97" s="36"/>
      <c r="AD97" s="36"/>
      <c r="AE97" s="36"/>
      <c r="AT97" s="19" t="s">
        <v>573</v>
      </c>
      <c r="AU97" s="19" t="s">
        <v>72</v>
      </c>
    </row>
    <row r="98" spans="1:65" s="2" customFormat="1" ht="12">
      <c r="A98" s="36"/>
      <c r="B98" s="37"/>
      <c r="C98" s="195" t="s">
        <v>248</v>
      </c>
      <c r="D98" s="195" t="s">
        <v>209</v>
      </c>
      <c r="E98" s="196" t="s">
        <v>2337</v>
      </c>
      <c r="F98" s="197" t="s">
        <v>2671</v>
      </c>
      <c r="G98" s="198" t="s">
        <v>683</v>
      </c>
      <c r="H98" s="199">
        <v>1</v>
      </c>
      <c r="I98" s="200"/>
      <c r="J98" s="201">
        <f>ROUND(I98*H98,2)</f>
        <v>0</v>
      </c>
      <c r="K98" s="197" t="s">
        <v>19</v>
      </c>
      <c r="L98" s="41"/>
      <c r="M98" s="202" t="s">
        <v>19</v>
      </c>
      <c r="N98" s="203" t="s">
        <v>43</v>
      </c>
      <c r="O98" s="66"/>
      <c r="P98" s="204">
        <f>O98*H98</f>
        <v>0</v>
      </c>
      <c r="Q98" s="204">
        <v>0</v>
      </c>
      <c r="R98" s="204">
        <f>Q98*H98</f>
        <v>0</v>
      </c>
      <c r="S98" s="204">
        <v>0</v>
      </c>
      <c r="T98" s="205">
        <f>S98*H98</f>
        <v>0</v>
      </c>
      <c r="U98" s="36"/>
      <c r="V98" s="36"/>
      <c r="W98" s="36"/>
      <c r="X98" s="36"/>
      <c r="Y98" s="36"/>
      <c r="Z98" s="36"/>
      <c r="AA98" s="36"/>
      <c r="AB98" s="36"/>
      <c r="AC98" s="36"/>
      <c r="AD98" s="36"/>
      <c r="AE98" s="36"/>
      <c r="AR98" s="206" t="s">
        <v>213</v>
      </c>
      <c r="AT98" s="206" t="s">
        <v>209</v>
      </c>
      <c r="AU98" s="206" t="s">
        <v>72</v>
      </c>
      <c r="AY98" s="19" t="s">
        <v>207</v>
      </c>
      <c r="BE98" s="207">
        <f>IF(N98="základní",J98,0)</f>
        <v>0</v>
      </c>
      <c r="BF98" s="207">
        <f>IF(N98="snížená",J98,0)</f>
        <v>0</v>
      </c>
      <c r="BG98" s="207">
        <f>IF(N98="zákl. přenesená",J98,0)</f>
        <v>0</v>
      </c>
      <c r="BH98" s="207">
        <f>IF(N98="sníž. přenesená",J98,0)</f>
        <v>0</v>
      </c>
      <c r="BI98" s="207">
        <f>IF(N98="nulová",J98,0)</f>
        <v>0</v>
      </c>
      <c r="BJ98" s="19" t="s">
        <v>79</v>
      </c>
      <c r="BK98" s="207">
        <f>ROUND(I98*H98,2)</f>
        <v>0</v>
      </c>
      <c r="BL98" s="19" t="s">
        <v>213</v>
      </c>
      <c r="BM98" s="206" t="s">
        <v>581</v>
      </c>
    </row>
    <row r="99" spans="1:47" s="2" customFormat="1" ht="68.25">
      <c r="A99" s="36"/>
      <c r="B99" s="37"/>
      <c r="C99" s="38"/>
      <c r="D99" s="210" t="s">
        <v>573</v>
      </c>
      <c r="E99" s="38"/>
      <c r="F99" s="251" t="s">
        <v>2672</v>
      </c>
      <c r="G99" s="38"/>
      <c r="H99" s="38"/>
      <c r="I99" s="118"/>
      <c r="J99" s="38"/>
      <c r="K99" s="38"/>
      <c r="L99" s="41"/>
      <c r="M99" s="252"/>
      <c r="N99" s="253"/>
      <c r="O99" s="66"/>
      <c r="P99" s="66"/>
      <c r="Q99" s="66"/>
      <c r="R99" s="66"/>
      <c r="S99" s="66"/>
      <c r="T99" s="67"/>
      <c r="U99" s="36"/>
      <c r="V99" s="36"/>
      <c r="W99" s="36"/>
      <c r="X99" s="36"/>
      <c r="Y99" s="36"/>
      <c r="Z99" s="36"/>
      <c r="AA99" s="36"/>
      <c r="AB99" s="36"/>
      <c r="AC99" s="36"/>
      <c r="AD99" s="36"/>
      <c r="AE99" s="36"/>
      <c r="AT99" s="19" t="s">
        <v>573</v>
      </c>
      <c r="AU99" s="19" t="s">
        <v>72</v>
      </c>
    </row>
    <row r="100" spans="1:65" s="2" customFormat="1" ht="12">
      <c r="A100" s="36"/>
      <c r="B100" s="37"/>
      <c r="C100" s="195" t="s">
        <v>255</v>
      </c>
      <c r="D100" s="195" t="s">
        <v>209</v>
      </c>
      <c r="E100" s="196" t="s">
        <v>2340</v>
      </c>
      <c r="F100" s="197" t="s">
        <v>2673</v>
      </c>
      <c r="G100" s="198" t="s">
        <v>683</v>
      </c>
      <c r="H100" s="199">
        <v>1</v>
      </c>
      <c r="I100" s="200"/>
      <c r="J100" s="201">
        <f>ROUND(I100*H100,2)</f>
        <v>0</v>
      </c>
      <c r="K100" s="197" t="s">
        <v>19</v>
      </c>
      <c r="L100" s="41"/>
      <c r="M100" s="202" t="s">
        <v>19</v>
      </c>
      <c r="N100" s="203" t="s">
        <v>43</v>
      </c>
      <c r="O100" s="66"/>
      <c r="P100" s="204">
        <f>O100*H100</f>
        <v>0</v>
      </c>
      <c r="Q100" s="204">
        <v>0</v>
      </c>
      <c r="R100" s="204">
        <f>Q100*H100</f>
        <v>0</v>
      </c>
      <c r="S100" s="204">
        <v>0</v>
      </c>
      <c r="T100" s="205">
        <f>S100*H100</f>
        <v>0</v>
      </c>
      <c r="U100" s="36"/>
      <c r="V100" s="36"/>
      <c r="W100" s="36"/>
      <c r="X100" s="36"/>
      <c r="Y100" s="36"/>
      <c r="Z100" s="36"/>
      <c r="AA100" s="36"/>
      <c r="AB100" s="36"/>
      <c r="AC100" s="36"/>
      <c r="AD100" s="36"/>
      <c r="AE100" s="36"/>
      <c r="AR100" s="206" t="s">
        <v>213</v>
      </c>
      <c r="AT100" s="206" t="s">
        <v>209</v>
      </c>
      <c r="AU100" s="206" t="s">
        <v>72</v>
      </c>
      <c r="AY100" s="19" t="s">
        <v>207</v>
      </c>
      <c r="BE100" s="207">
        <f>IF(N100="základní",J100,0)</f>
        <v>0</v>
      </c>
      <c r="BF100" s="207">
        <f>IF(N100="snížená",J100,0)</f>
        <v>0</v>
      </c>
      <c r="BG100" s="207">
        <f>IF(N100="zákl. přenesená",J100,0)</f>
        <v>0</v>
      </c>
      <c r="BH100" s="207">
        <f>IF(N100="sníž. přenesená",J100,0)</f>
        <v>0</v>
      </c>
      <c r="BI100" s="207">
        <f>IF(N100="nulová",J100,0)</f>
        <v>0</v>
      </c>
      <c r="BJ100" s="19" t="s">
        <v>79</v>
      </c>
      <c r="BK100" s="207">
        <f>ROUND(I100*H100,2)</f>
        <v>0</v>
      </c>
      <c r="BL100" s="19" t="s">
        <v>213</v>
      </c>
      <c r="BM100" s="206" t="s">
        <v>619</v>
      </c>
    </row>
    <row r="101" spans="1:47" s="2" customFormat="1" ht="29.25">
      <c r="A101" s="36"/>
      <c r="B101" s="37"/>
      <c r="C101" s="38"/>
      <c r="D101" s="210" t="s">
        <v>573</v>
      </c>
      <c r="E101" s="38"/>
      <c r="F101" s="251" t="s">
        <v>2674</v>
      </c>
      <c r="G101" s="38"/>
      <c r="H101" s="38"/>
      <c r="I101" s="118"/>
      <c r="J101" s="38"/>
      <c r="K101" s="38"/>
      <c r="L101" s="41"/>
      <c r="M101" s="252"/>
      <c r="N101" s="253"/>
      <c r="O101" s="66"/>
      <c r="P101" s="66"/>
      <c r="Q101" s="66"/>
      <c r="R101" s="66"/>
      <c r="S101" s="66"/>
      <c r="T101" s="67"/>
      <c r="U101" s="36"/>
      <c r="V101" s="36"/>
      <c r="W101" s="36"/>
      <c r="X101" s="36"/>
      <c r="Y101" s="36"/>
      <c r="Z101" s="36"/>
      <c r="AA101" s="36"/>
      <c r="AB101" s="36"/>
      <c r="AC101" s="36"/>
      <c r="AD101" s="36"/>
      <c r="AE101" s="36"/>
      <c r="AT101" s="19" t="s">
        <v>573</v>
      </c>
      <c r="AU101" s="19" t="s">
        <v>72</v>
      </c>
    </row>
    <row r="102" spans="1:65" s="2" customFormat="1" ht="12">
      <c r="A102" s="36"/>
      <c r="B102" s="37"/>
      <c r="C102" s="195" t="s">
        <v>261</v>
      </c>
      <c r="D102" s="195" t="s">
        <v>209</v>
      </c>
      <c r="E102" s="196" t="s">
        <v>2343</v>
      </c>
      <c r="F102" s="197" t="s">
        <v>2675</v>
      </c>
      <c r="G102" s="198" t="s">
        <v>683</v>
      </c>
      <c r="H102" s="199">
        <v>1</v>
      </c>
      <c r="I102" s="200"/>
      <c r="J102" s="201">
        <f>ROUND(I102*H102,2)</f>
        <v>0</v>
      </c>
      <c r="K102" s="197" t="s">
        <v>19</v>
      </c>
      <c r="L102" s="41"/>
      <c r="M102" s="202" t="s">
        <v>19</v>
      </c>
      <c r="N102" s="203" t="s">
        <v>43</v>
      </c>
      <c r="O102" s="66"/>
      <c r="P102" s="204">
        <f>O102*H102</f>
        <v>0</v>
      </c>
      <c r="Q102" s="204">
        <v>0</v>
      </c>
      <c r="R102" s="204">
        <f>Q102*H102</f>
        <v>0</v>
      </c>
      <c r="S102" s="204">
        <v>0</v>
      </c>
      <c r="T102" s="205">
        <f>S102*H102</f>
        <v>0</v>
      </c>
      <c r="U102" s="36"/>
      <c r="V102" s="36"/>
      <c r="W102" s="36"/>
      <c r="X102" s="36"/>
      <c r="Y102" s="36"/>
      <c r="Z102" s="36"/>
      <c r="AA102" s="36"/>
      <c r="AB102" s="36"/>
      <c r="AC102" s="36"/>
      <c r="AD102" s="36"/>
      <c r="AE102" s="36"/>
      <c r="AR102" s="206" t="s">
        <v>213</v>
      </c>
      <c r="AT102" s="206" t="s">
        <v>209</v>
      </c>
      <c r="AU102" s="206" t="s">
        <v>72</v>
      </c>
      <c r="AY102" s="19" t="s">
        <v>207</v>
      </c>
      <c r="BE102" s="207">
        <f>IF(N102="základní",J102,0)</f>
        <v>0</v>
      </c>
      <c r="BF102" s="207">
        <f>IF(N102="snížená",J102,0)</f>
        <v>0</v>
      </c>
      <c r="BG102" s="207">
        <f>IF(N102="zákl. přenesená",J102,0)</f>
        <v>0</v>
      </c>
      <c r="BH102" s="207">
        <f>IF(N102="sníž. přenesená",J102,0)</f>
        <v>0</v>
      </c>
      <c r="BI102" s="207">
        <f>IF(N102="nulová",J102,0)</f>
        <v>0</v>
      </c>
      <c r="BJ102" s="19" t="s">
        <v>79</v>
      </c>
      <c r="BK102" s="207">
        <f>ROUND(I102*H102,2)</f>
        <v>0</v>
      </c>
      <c r="BL102" s="19" t="s">
        <v>213</v>
      </c>
      <c r="BM102" s="206" t="s">
        <v>639</v>
      </c>
    </row>
    <row r="103" spans="1:47" s="2" customFormat="1" ht="29.25">
      <c r="A103" s="36"/>
      <c r="B103" s="37"/>
      <c r="C103" s="38"/>
      <c r="D103" s="210" t="s">
        <v>573</v>
      </c>
      <c r="E103" s="38"/>
      <c r="F103" s="251" t="s">
        <v>2676</v>
      </c>
      <c r="G103" s="38"/>
      <c r="H103" s="38"/>
      <c r="I103" s="118"/>
      <c r="J103" s="38"/>
      <c r="K103" s="38"/>
      <c r="L103" s="41"/>
      <c r="M103" s="252"/>
      <c r="N103" s="253"/>
      <c r="O103" s="66"/>
      <c r="P103" s="66"/>
      <c r="Q103" s="66"/>
      <c r="R103" s="66"/>
      <c r="S103" s="66"/>
      <c r="T103" s="67"/>
      <c r="U103" s="36"/>
      <c r="V103" s="36"/>
      <c r="W103" s="36"/>
      <c r="X103" s="36"/>
      <c r="Y103" s="36"/>
      <c r="Z103" s="36"/>
      <c r="AA103" s="36"/>
      <c r="AB103" s="36"/>
      <c r="AC103" s="36"/>
      <c r="AD103" s="36"/>
      <c r="AE103" s="36"/>
      <c r="AT103" s="19" t="s">
        <v>573</v>
      </c>
      <c r="AU103" s="19" t="s">
        <v>72</v>
      </c>
    </row>
    <row r="104" spans="1:65" s="2" customFormat="1" ht="24">
      <c r="A104" s="36"/>
      <c r="B104" s="37"/>
      <c r="C104" s="195" t="s">
        <v>117</v>
      </c>
      <c r="D104" s="195" t="s">
        <v>209</v>
      </c>
      <c r="E104" s="196" t="s">
        <v>2346</v>
      </c>
      <c r="F104" s="197" t="s">
        <v>2677</v>
      </c>
      <c r="G104" s="198" t="s">
        <v>683</v>
      </c>
      <c r="H104" s="199">
        <v>1</v>
      </c>
      <c r="I104" s="200"/>
      <c r="J104" s="201">
        <f>ROUND(I104*H104,2)</f>
        <v>0</v>
      </c>
      <c r="K104" s="197" t="s">
        <v>19</v>
      </c>
      <c r="L104" s="41"/>
      <c r="M104" s="202" t="s">
        <v>19</v>
      </c>
      <c r="N104" s="203" t="s">
        <v>43</v>
      </c>
      <c r="O104" s="66"/>
      <c r="P104" s="204">
        <f>O104*H104</f>
        <v>0</v>
      </c>
      <c r="Q104" s="204">
        <v>0</v>
      </c>
      <c r="R104" s="204">
        <f>Q104*H104</f>
        <v>0</v>
      </c>
      <c r="S104" s="204">
        <v>0</v>
      </c>
      <c r="T104" s="205">
        <f>S104*H104</f>
        <v>0</v>
      </c>
      <c r="U104" s="36"/>
      <c r="V104" s="36"/>
      <c r="W104" s="36"/>
      <c r="X104" s="36"/>
      <c r="Y104" s="36"/>
      <c r="Z104" s="36"/>
      <c r="AA104" s="36"/>
      <c r="AB104" s="36"/>
      <c r="AC104" s="36"/>
      <c r="AD104" s="36"/>
      <c r="AE104" s="36"/>
      <c r="AR104" s="206" t="s">
        <v>213</v>
      </c>
      <c r="AT104" s="206" t="s">
        <v>209</v>
      </c>
      <c r="AU104" s="206" t="s">
        <v>72</v>
      </c>
      <c r="AY104" s="19" t="s">
        <v>207</v>
      </c>
      <c r="BE104" s="207">
        <f>IF(N104="základní",J104,0)</f>
        <v>0</v>
      </c>
      <c r="BF104" s="207">
        <f>IF(N104="snížená",J104,0)</f>
        <v>0</v>
      </c>
      <c r="BG104" s="207">
        <f>IF(N104="zákl. přenesená",J104,0)</f>
        <v>0</v>
      </c>
      <c r="BH104" s="207">
        <f>IF(N104="sníž. přenesená",J104,0)</f>
        <v>0</v>
      </c>
      <c r="BI104" s="207">
        <f>IF(N104="nulová",J104,0)</f>
        <v>0</v>
      </c>
      <c r="BJ104" s="19" t="s">
        <v>79</v>
      </c>
      <c r="BK104" s="207">
        <f>ROUND(I104*H104,2)</f>
        <v>0</v>
      </c>
      <c r="BL104" s="19" t="s">
        <v>213</v>
      </c>
      <c r="BM104" s="206" t="s">
        <v>659</v>
      </c>
    </row>
    <row r="105" spans="1:47" s="2" customFormat="1" ht="29.25">
      <c r="A105" s="36"/>
      <c r="B105" s="37"/>
      <c r="C105" s="38"/>
      <c r="D105" s="210" t="s">
        <v>573</v>
      </c>
      <c r="E105" s="38"/>
      <c r="F105" s="251" t="s">
        <v>2678</v>
      </c>
      <c r="G105" s="38"/>
      <c r="H105" s="38"/>
      <c r="I105" s="118"/>
      <c r="J105" s="38"/>
      <c r="K105" s="38"/>
      <c r="L105" s="41"/>
      <c r="M105" s="252"/>
      <c r="N105" s="253"/>
      <c r="O105" s="66"/>
      <c r="P105" s="66"/>
      <c r="Q105" s="66"/>
      <c r="R105" s="66"/>
      <c r="S105" s="66"/>
      <c r="T105" s="67"/>
      <c r="U105" s="36"/>
      <c r="V105" s="36"/>
      <c r="W105" s="36"/>
      <c r="X105" s="36"/>
      <c r="Y105" s="36"/>
      <c r="Z105" s="36"/>
      <c r="AA105" s="36"/>
      <c r="AB105" s="36"/>
      <c r="AC105" s="36"/>
      <c r="AD105" s="36"/>
      <c r="AE105" s="36"/>
      <c r="AT105" s="19" t="s">
        <v>573</v>
      </c>
      <c r="AU105" s="19" t="s">
        <v>72</v>
      </c>
    </row>
    <row r="106" spans="1:65" s="2" customFormat="1" ht="12">
      <c r="A106" s="36"/>
      <c r="B106" s="37"/>
      <c r="C106" s="195" t="s">
        <v>134</v>
      </c>
      <c r="D106" s="195" t="s">
        <v>209</v>
      </c>
      <c r="E106" s="196" t="s">
        <v>2349</v>
      </c>
      <c r="F106" s="197" t="s">
        <v>2599</v>
      </c>
      <c r="G106" s="198" t="s">
        <v>683</v>
      </c>
      <c r="H106" s="199">
        <v>1</v>
      </c>
      <c r="I106" s="200"/>
      <c r="J106" s="201">
        <f>ROUND(I106*H106,2)</f>
        <v>0</v>
      </c>
      <c r="K106" s="197" t="s">
        <v>19</v>
      </c>
      <c r="L106" s="41"/>
      <c r="M106" s="202" t="s">
        <v>19</v>
      </c>
      <c r="N106" s="203" t="s">
        <v>43</v>
      </c>
      <c r="O106" s="66"/>
      <c r="P106" s="204">
        <f>O106*H106</f>
        <v>0</v>
      </c>
      <c r="Q106" s="204">
        <v>0</v>
      </c>
      <c r="R106" s="204">
        <f>Q106*H106</f>
        <v>0</v>
      </c>
      <c r="S106" s="204">
        <v>0</v>
      </c>
      <c r="T106" s="205">
        <f>S106*H106</f>
        <v>0</v>
      </c>
      <c r="U106" s="36"/>
      <c r="V106" s="36"/>
      <c r="W106" s="36"/>
      <c r="X106" s="36"/>
      <c r="Y106" s="36"/>
      <c r="Z106" s="36"/>
      <c r="AA106" s="36"/>
      <c r="AB106" s="36"/>
      <c r="AC106" s="36"/>
      <c r="AD106" s="36"/>
      <c r="AE106" s="36"/>
      <c r="AR106" s="206" t="s">
        <v>213</v>
      </c>
      <c r="AT106" s="206" t="s">
        <v>209</v>
      </c>
      <c r="AU106" s="206" t="s">
        <v>72</v>
      </c>
      <c r="AY106" s="19" t="s">
        <v>207</v>
      </c>
      <c r="BE106" s="207">
        <f>IF(N106="základní",J106,0)</f>
        <v>0</v>
      </c>
      <c r="BF106" s="207">
        <f>IF(N106="snížená",J106,0)</f>
        <v>0</v>
      </c>
      <c r="BG106" s="207">
        <f>IF(N106="zákl. přenesená",J106,0)</f>
        <v>0</v>
      </c>
      <c r="BH106" s="207">
        <f>IF(N106="sníž. přenesená",J106,0)</f>
        <v>0</v>
      </c>
      <c r="BI106" s="207">
        <f>IF(N106="nulová",J106,0)</f>
        <v>0</v>
      </c>
      <c r="BJ106" s="19" t="s">
        <v>79</v>
      </c>
      <c r="BK106" s="207">
        <f>ROUND(I106*H106,2)</f>
        <v>0</v>
      </c>
      <c r="BL106" s="19" t="s">
        <v>213</v>
      </c>
      <c r="BM106" s="206" t="s">
        <v>680</v>
      </c>
    </row>
    <row r="107" spans="1:47" s="2" customFormat="1" ht="68.25">
      <c r="A107" s="36"/>
      <c r="B107" s="37"/>
      <c r="C107" s="38"/>
      <c r="D107" s="210" t="s">
        <v>573</v>
      </c>
      <c r="E107" s="38"/>
      <c r="F107" s="251" t="s">
        <v>2679</v>
      </c>
      <c r="G107" s="38"/>
      <c r="H107" s="38"/>
      <c r="I107" s="118"/>
      <c r="J107" s="38"/>
      <c r="K107" s="38"/>
      <c r="L107" s="41"/>
      <c r="M107" s="274"/>
      <c r="N107" s="275"/>
      <c r="O107" s="260"/>
      <c r="P107" s="260"/>
      <c r="Q107" s="260"/>
      <c r="R107" s="260"/>
      <c r="S107" s="260"/>
      <c r="T107" s="276"/>
      <c r="U107" s="36"/>
      <c r="V107" s="36"/>
      <c r="W107" s="36"/>
      <c r="X107" s="36"/>
      <c r="Y107" s="36"/>
      <c r="Z107" s="36"/>
      <c r="AA107" s="36"/>
      <c r="AB107" s="36"/>
      <c r="AC107" s="36"/>
      <c r="AD107" s="36"/>
      <c r="AE107" s="36"/>
      <c r="AT107" s="19" t="s">
        <v>573</v>
      </c>
      <c r="AU107" s="19" t="s">
        <v>72</v>
      </c>
    </row>
    <row r="108" spans="1:31" s="2" customFormat="1" ht="12">
      <c r="A108" s="36"/>
      <c r="B108" s="49"/>
      <c r="C108" s="50"/>
      <c r="D108" s="50"/>
      <c r="E108" s="50"/>
      <c r="F108" s="50"/>
      <c r="G108" s="50"/>
      <c r="H108" s="50"/>
      <c r="I108" s="145"/>
      <c r="J108" s="50"/>
      <c r="K108" s="50"/>
      <c r="L108" s="41"/>
      <c r="M108" s="36"/>
      <c r="O108" s="36"/>
      <c r="P108" s="36"/>
      <c r="Q108" s="36"/>
      <c r="R108" s="36"/>
      <c r="S108" s="36"/>
      <c r="T108" s="36"/>
      <c r="U108" s="36"/>
      <c r="V108" s="36"/>
      <c r="W108" s="36"/>
      <c r="X108" s="36"/>
      <c r="Y108" s="36"/>
      <c r="Z108" s="36"/>
      <c r="AA108" s="36"/>
      <c r="AB108" s="36"/>
      <c r="AC108" s="36"/>
      <c r="AD108" s="36"/>
      <c r="AE108" s="36"/>
    </row>
  </sheetData>
  <sheetProtection algorithmName="SHA-512" hashValue="t+F1eQenv1KIQP7bPSEPy2eUc/b60oqhUAyWFqEjzNgQvRF2KT3SiX7EdZBZewkTf5mWtLmLnCiZLXMqHMI2OA==" saltValue="5ysXLgy4vn/A2bS+uRlY7x86LdX6DDVWF6hUfOatzbeHNLExJUGTWaHu8q1SptOgxOinQUBk2lbarRiyTH6YDA==" spinCount="100000" sheet="1" objects="1" scenarios="1" formatColumns="0" formatRows="0" autoFilter="0"/>
  <autoFilter ref="C84:K107"/>
  <mergeCells count="12">
    <mergeCell ref="E77:H77"/>
    <mergeCell ref="L2:V2"/>
    <mergeCell ref="E50:H50"/>
    <mergeCell ref="E52:H52"/>
    <mergeCell ref="E54:H54"/>
    <mergeCell ref="E73:H73"/>
    <mergeCell ref="E75:H75"/>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2:BM101"/>
  <sheetViews>
    <sheetView showGridLines="0" workbookViewId="0" topLeftCell="A97">
      <selection activeCell="K52" sqref="K52"/>
    </sheetView>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1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12">
      <c r="I2" s="110"/>
      <c r="L2" s="384"/>
      <c r="M2" s="384"/>
      <c r="N2" s="384"/>
      <c r="O2" s="384"/>
      <c r="P2" s="384"/>
      <c r="Q2" s="384"/>
      <c r="R2" s="384"/>
      <c r="S2" s="384"/>
      <c r="T2" s="384"/>
      <c r="U2" s="384"/>
      <c r="V2" s="384"/>
      <c r="AT2" s="19" t="s">
        <v>129</v>
      </c>
    </row>
    <row r="3" spans="2:46" s="1" customFormat="1" ht="12">
      <c r="B3" s="112"/>
      <c r="C3" s="113"/>
      <c r="D3" s="113"/>
      <c r="E3" s="113"/>
      <c r="F3" s="113"/>
      <c r="G3" s="113"/>
      <c r="H3" s="113"/>
      <c r="I3" s="114"/>
      <c r="J3" s="113"/>
      <c r="K3" s="113"/>
      <c r="L3" s="22"/>
      <c r="AT3" s="19" t="s">
        <v>81</v>
      </c>
    </row>
    <row r="4" spans="2:46" s="1" customFormat="1" ht="18">
      <c r="B4" s="22"/>
      <c r="D4" s="115" t="s">
        <v>146</v>
      </c>
      <c r="I4" s="110"/>
      <c r="L4" s="22"/>
      <c r="M4" s="116" t="s">
        <v>10</v>
      </c>
      <c r="AT4" s="19" t="s">
        <v>4</v>
      </c>
    </row>
    <row r="5" spans="2:12" s="1" customFormat="1" ht="12">
      <c r="B5" s="22"/>
      <c r="I5" s="110"/>
      <c r="L5" s="22"/>
    </row>
    <row r="6" spans="2:12" s="1" customFormat="1" ht="12.75">
      <c r="B6" s="22"/>
      <c r="D6" s="117" t="s">
        <v>16</v>
      </c>
      <c r="I6" s="110"/>
      <c r="L6" s="22"/>
    </row>
    <row r="7" spans="2:12" s="1" customFormat="1" ht="12.75">
      <c r="B7" s="22"/>
      <c r="E7" s="417" t="str">
        <f>'Rekapitulace stavby'!K6</f>
        <v>HULICE - ČERPACÍ STANICE PEVAK</v>
      </c>
      <c r="F7" s="418"/>
      <c r="G7" s="418"/>
      <c r="H7" s="418"/>
      <c r="I7" s="110"/>
      <c r="L7" s="22"/>
    </row>
    <row r="8" spans="2:12" s="1" customFormat="1" ht="12.75">
      <c r="B8" s="22"/>
      <c r="D8" s="117" t="s">
        <v>159</v>
      </c>
      <c r="I8" s="110"/>
      <c r="L8" s="22"/>
    </row>
    <row r="9" spans="1:31" s="2" customFormat="1" ht="12">
      <c r="A9" s="36"/>
      <c r="B9" s="41"/>
      <c r="C9" s="36"/>
      <c r="D9" s="36"/>
      <c r="E9" s="417" t="s">
        <v>2539</v>
      </c>
      <c r="F9" s="419"/>
      <c r="G9" s="419"/>
      <c r="H9" s="419"/>
      <c r="I9" s="118"/>
      <c r="J9" s="36"/>
      <c r="K9" s="36"/>
      <c r="L9" s="119"/>
      <c r="S9" s="36"/>
      <c r="T9" s="36"/>
      <c r="U9" s="36"/>
      <c r="V9" s="36"/>
      <c r="W9" s="36"/>
      <c r="X9" s="36"/>
      <c r="Y9" s="36"/>
      <c r="Z9" s="36"/>
      <c r="AA9" s="36"/>
      <c r="AB9" s="36"/>
      <c r="AC9" s="36"/>
      <c r="AD9" s="36"/>
      <c r="AE9" s="36"/>
    </row>
    <row r="10" spans="1:31" s="2" customFormat="1" ht="12.75">
      <c r="A10" s="36"/>
      <c r="B10" s="41"/>
      <c r="C10" s="36"/>
      <c r="D10" s="117" t="s">
        <v>161</v>
      </c>
      <c r="E10" s="36"/>
      <c r="F10" s="36"/>
      <c r="G10" s="36"/>
      <c r="H10" s="36"/>
      <c r="I10" s="118"/>
      <c r="J10" s="36"/>
      <c r="K10" s="36"/>
      <c r="L10" s="119"/>
      <c r="S10" s="36"/>
      <c r="T10" s="36"/>
      <c r="U10" s="36"/>
      <c r="V10" s="36"/>
      <c r="W10" s="36"/>
      <c r="X10" s="36"/>
      <c r="Y10" s="36"/>
      <c r="Z10" s="36"/>
      <c r="AA10" s="36"/>
      <c r="AB10" s="36"/>
      <c r="AC10" s="36"/>
      <c r="AD10" s="36"/>
      <c r="AE10" s="36"/>
    </row>
    <row r="11" spans="1:31" s="2" customFormat="1" ht="12">
      <c r="A11" s="36"/>
      <c r="B11" s="41"/>
      <c r="C11" s="36"/>
      <c r="D11" s="36"/>
      <c r="E11" s="420" t="s">
        <v>2680</v>
      </c>
      <c r="F11" s="419"/>
      <c r="G11" s="419"/>
      <c r="H11" s="419"/>
      <c r="I11" s="118"/>
      <c r="J11" s="36"/>
      <c r="K11" s="36"/>
      <c r="L11" s="119"/>
      <c r="S11" s="36"/>
      <c r="T11" s="36"/>
      <c r="U11" s="36"/>
      <c r="V11" s="36"/>
      <c r="W11" s="36"/>
      <c r="X11" s="36"/>
      <c r="Y11" s="36"/>
      <c r="Z11" s="36"/>
      <c r="AA11" s="36"/>
      <c r="AB11" s="36"/>
      <c r="AC11" s="36"/>
      <c r="AD11" s="36"/>
      <c r="AE11" s="36"/>
    </row>
    <row r="12" spans="1:31" s="2" customFormat="1" ht="12">
      <c r="A12" s="36"/>
      <c r="B12" s="41"/>
      <c r="C12" s="36"/>
      <c r="D12" s="36"/>
      <c r="E12" s="36"/>
      <c r="F12" s="36"/>
      <c r="G12" s="36"/>
      <c r="H12" s="36"/>
      <c r="I12" s="118"/>
      <c r="J12" s="36"/>
      <c r="K12" s="36"/>
      <c r="L12" s="119"/>
      <c r="S12" s="36"/>
      <c r="T12" s="36"/>
      <c r="U12" s="36"/>
      <c r="V12" s="36"/>
      <c r="W12" s="36"/>
      <c r="X12" s="36"/>
      <c r="Y12" s="36"/>
      <c r="Z12" s="36"/>
      <c r="AA12" s="36"/>
      <c r="AB12" s="36"/>
      <c r="AC12" s="36"/>
      <c r="AD12" s="36"/>
      <c r="AE12" s="36"/>
    </row>
    <row r="13" spans="1:31" s="2" customFormat="1" ht="12.75">
      <c r="A13" s="36"/>
      <c r="B13" s="41"/>
      <c r="C13" s="36"/>
      <c r="D13" s="117" t="s">
        <v>18</v>
      </c>
      <c r="E13" s="36"/>
      <c r="F13" s="105" t="s">
        <v>19</v>
      </c>
      <c r="G13" s="36"/>
      <c r="H13" s="36"/>
      <c r="I13" s="120" t="s">
        <v>20</v>
      </c>
      <c r="J13" s="105" t="s">
        <v>19</v>
      </c>
      <c r="K13" s="36"/>
      <c r="L13" s="119"/>
      <c r="S13" s="36"/>
      <c r="T13" s="36"/>
      <c r="U13" s="36"/>
      <c r="V13" s="36"/>
      <c r="W13" s="36"/>
      <c r="X13" s="36"/>
      <c r="Y13" s="36"/>
      <c r="Z13" s="36"/>
      <c r="AA13" s="36"/>
      <c r="AB13" s="36"/>
      <c r="AC13" s="36"/>
      <c r="AD13" s="36"/>
      <c r="AE13" s="36"/>
    </row>
    <row r="14" spans="1:31" s="2" customFormat="1" ht="12.75">
      <c r="A14" s="36"/>
      <c r="B14" s="41"/>
      <c r="C14" s="36"/>
      <c r="D14" s="117" t="s">
        <v>21</v>
      </c>
      <c r="E14" s="36"/>
      <c r="F14" s="105" t="s">
        <v>2541</v>
      </c>
      <c r="G14" s="36"/>
      <c r="H14" s="36"/>
      <c r="I14" s="120" t="s">
        <v>23</v>
      </c>
      <c r="J14" s="121" t="str">
        <f>'Rekapitulace stavby'!AN8</f>
        <v>12. 5. 2020</v>
      </c>
      <c r="K14" s="36"/>
      <c r="L14" s="119"/>
      <c r="S14" s="36"/>
      <c r="T14" s="36"/>
      <c r="U14" s="36"/>
      <c r="V14" s="36"/>
      <c r="W14" s="36"/>
      <c r="X14" s="36"/>
      <c r="Y14" s="36"/>
      <c r="Z14" s="36"/>
      <c r="AA14" s="36"/>
      <c r="AB14" s="36"/>
      <c r="AC14" s="36"/>
      <c r="AD14" s="36"/>
      <c r="AE14" s="36"/>
    </row>
    <row r="15" spans="1:31" s="2" customFormat="1" ht="12">
      <c r="A15" s="36"/>
      <c r="B15" s="41"/>
      <c r="C15" s="36"/>
      <c r="D15" s="36"/>
      <c r="E15" s="36"/>
      <c r="F15" s="36"/>
      <c r="G15" s="36"/>
      <c r="H15" s="36"/>
      <c r="I15" s="118"/>
      <c r="J15" s="36"/>
      <c r="K15" s="36"/>
      <c r="L15" s="119"/>
      <c r="S15" s="36"/>
      <c r="T15" s="36"/>
      <c r="U15" s="36"/>
      <c r="V15" s="36"/>
      <c r="W15" s="36"/>
      <c r="X15" s="36"/>
      <c r="Y15" s="36"/>
      <c r="Z15" s="36"/>
      <c r="AA15" s="36"/>
      <c r="AB15" s="36"/>
      <c r="AC15" s="36"/>
      <c r="AD15" s="36"/>
      <c r="AE15" s="36"/>
    </row>
    <row r="16" spans="1:31" s="2" customFormat="1" ht="12.75">
      <c r="A16" s="36"/>
      <c r="B16" s="41"/>
      <c r="C16" s="36"/>
      <c r="D16" s="117" t="s">
        <v>25</v>
      </c>
      <c r="E16" s="36"/>
      <c r="F16" s="36"/>
      <c r="G16" s="36"/>
      <c r="H16" s="36"/>
      <c r="I16" s="120" t="s">
        <v>26</v>
      </c>
      <c r="J16" s="105" t="str">
        <f>IF('Rekapitulace stavby'!AN10="","",'Rekapitulace stavby'!AN10)</f>
        <v/>
      </c>
      <c r="K16" s="36"/>
      <c r="L16" s="119"/>
      <c r="S16" s="36"/>
      <c r="T16" s="36"/>
      <c r="U16" s="36"/>
      <c r="V16" s="36"/>
      <c r="W16" s="36"/>
      <c r="X16" s="36"/>
      <c r="Y16" s="36"/>
      <c r="Z16" s="36"/>
      <c r="AA16" s="36"/>
      <c r="AB16" s="36"/>
      <c r="AC16" s="36"/>
      <c r="AD16" s="36"/>
      <c r="AE16" s="36"/>
    </row>
    <row r="17" spans="1:31" s="2" customFormat="1" ht="12.75">
      <c r="A17" s="36"/>
      <c r="B17" s="41"/>
      <c r="C17" s="36"/>
      <c r="D17" s="36"/>
      <c r="E17" s="105" t="str">
        <f>IF('Rekapitulace stavby'!E11="","",'Rekapitulace stavby'!E11)</f>
        <v>PEVAK Pelhřimov</v>
      </c>
      <c r="F17" s="36"/>
      <c r="G17" s="36"/>
      <c r="H17" s="36"/>
      <c r="I17" s="120" t="s">
        <v>28</v>
      </c>
      <c r="J17" s="105" t="str">
        <f>IF('Rekapitulace stavby'!AN11="","",'Rekapitulace stavby'!AN11)</f>
        <v/>
      </c>
      <c r="K17" s="36"/>
      <c r="L17" s="119"/>
      <c r="S17" s="36"/>
      <c r="T17" s="36"/>
      <c r="U17" s="36"/>
      <c r="V17" s="36"/>
      <c r="W17" s="36"/>
      <c r="X17" s="36"/>
      <c r="Y17" s="36"/>
      <c r="Z17" s="36"/>
      <c r="AA17" s="36"/>
      <c r="AB17" s="36"/>
      <c r="AC17" s="36"/>
      <c r="AD17" s="36"/>
      <c r="AE17" s="36"/>
    </row>
    <row r="18" spans="1:31" s="2" customFormat="1" ht="12">
      <c r="A18" s="36"/>
      <c r="B18" s="41"/>
      <c r="C18" s="36"/>
      <c r="D18" s="36"/>
      <c r="E18" s="36"/>
      <c r="F18" s="36"/>
      <c r="G18" s="36"/>
      <c r="H18" s="36"/>
      <c r="I18" s="118"/>
      <c r="J18" s="36"/>
      <c r="K18" s="36"/>
      <c r="L18" s="119"/>
      <c r="S18" s="36"/>
      <c r="T18" s="36"/>
      <c r="U18" s="36"/>
      <c r="V18" s="36"/>
      <c r="W18" s="36"/>
      <c r="X18" s="36"/>
      <c r="Y18" s="36"/>
      <c r="Z18" s="36"/>
      <c r="AA18" s="36"/>
      <c r="AB18" s="36"/>
      <c r="AC18" s="36"/>
      <c r="AD18" s="36"/>
      <c r="AE18" s="36"/>
    </row>
    <row r="19" spans="1:31" s="2" customFormat="1" ht="12.75">
      <c r="A19" s="36"/>
      <c r="B19" s="41"/>
      <c r="C19" s="36"/>
      <c r="D19" s="117" t="s">
        <v>29</v>
      </c>
      <c r="E19" s="36"/>
      <c r="F19" s="36"/>
      <c r="G19" s="36"/>
      <c r="H19" s="36"/>
      <c r="I19" s="120" t="s">
        <v>26</v>
      </c>
      <c r="J19" s="32" t="str">
        <f>'Rekapitulace stavby'!AN13</f>
        <v>Vyplň údaj</v>
      </c>
      <c r="K19" s="36"/>
      <c r="L19" s="119"/>
      <c r="S19" s="36"/>
      <c r="T19" s="36"/>
      <c r="U19" s="36"/>
      <c r="V19" s="36"/>
      <c r="W19" s="36"/>
      <c r="X19" s="36"/>
      <c r="Y19" s="36"/>
      <c r="Z19" s="36"/>
      <c r="AA19" s="36"/>
      <c r="AB19" s="36"/>
      <c r="AC19" s="36"/>
      <c r="AD19" s="36"/>
      <c r="AE19" s="36"/>
    </row>
    <row r="20" spans="1:31" s="2" customFormat="1" ht="12.75">
      <c r="A20" s="36"/>
      <c r="B20" s="41"/>
      <c r="C20" s="36"/>
      <c r="D20" s="36"/>
      <c r="E20" s="421" t="str">
        <f>'Rekapitulace stavby'!E14</f>
        <v>Vyplň údaj</v>
      </c>
      <c r="F20" s="422"/>
      <c r="G20" s="422"/>
      <c r="H20" s="422"/>
      <c r="I20" s="120" t="s">
        <v>28</v>
      </c>
      <c r="J20" s="32" t="str">
        <f>'Rekapitulace stavby'!AN14</f>
        <v>Vyplň údaj</v>
      </c>
      <c r="K20" s="36"/>
      <c r="L20" s="119"/>
      <c r="S20" s="36"/>
      <c r="T20" s="36"/>
      <c r="U20" s="36"/>
      <c r="V20" s="36"/>
      <c r="W20" s="36"/>
      <c r="X20" s="36"/>
      <c r="Y20" s="36"/>
      <c r="Z20" s="36"/>
      <c r="AA20" s="36"/>
      <c r="AB20" s="36"/>
      <c r="AC20" s="36"/>
      <c r="AD20" s="36"/>
      <c r="AE20" s="36"/>
    </row>
    <row r="21" spans="1:31" s="2" customFormat="1" ht="12">
      <c r="A21" s="36"/>
      <c r="B21" s="41"/>
      <c r="C21" s="36"/>
      <c r="D21" s="36"/>
      <c r="E21" s="36"/>
      <c r="F21" s="36"/>
      <c r="G21" s="36"/>
      <c r="H21" s="36"/>
      <c r="I21" s="118"/>
      <c r="J21" s="36"/>
      <c r="K21" s="36"/>
      <c r="L21" s="119"/>
      <c r="S21" s="36"/>
      <c r="T21" s="36"/>
      <c r="U21" s="36"/>
      <c r="V21" s="36"/>
      <c r="W21" s="36"/>
      <c r="X21" s="36"/>
      <c r="Y21" s="36"/>
      <c r="Z21" s="36"/>
      <c r="AA21" s="36"/>
      <c r="AB21" s="36"/>
      <c r="AC21" s="36"/>
      <c r="AD21" s="36"/>
      <c r="AE21" s="36"/>
    </row>
    <row r="22" spans="1:31" s="2" customFormat="1" ht="12.75">
      <c r="A22" s="36"/>
      <c r="B22" s="41"/>
      <c r="C22" s="36"/>
      <c r="D22" s="117" t="s">
        <v>31</v>
      </c>
      <c r="E22" s="36"/>
      <c r="F22" s="36"/>
      <c r="G22" s="36"/>
      <c r="H22" s="36"/>
      <c r="I22" s="120" t="s">
        <v>26</v>
      </c>
      <c r="J22" s="105" t="str">
        <f>IF('Rekapitulace stavby'!AN16="","",'Rekapitulace stavby'!AN16)</f>
        <v/>
      </c>
      <c r="K22" s="36"/>
      <c r="L22" s="119"/>
      <c r="S22" s="36"/>
      <c r="T22" s="36"/>
      <c r="U22" s="36"/>
      <c r="V22" s="36"/>
      <c r="W22" s="36"/>
      <c r="X22" s="36"/>
      <c r="Y22" s="36"/>
      <c r="Z22" s="36"/>
      <c r="AA22" s="36"/>
      <c r="AB22" s="36"/>
      <c r="AC22" s="36"/>
      <c r="AD22" s="36"/>
      <c r="AE22" s="36"/>
    </row>
    <row r="23" spans="1:31" s="2" customFormat="1" ht="12.75">
      <c r="A23" s="36"/>
      <c r="B23" s="41"/>
      <c r="C23" s="36"/>
      <c r="D23" s="36"/>
      <c r="E23" s="105" t="str">
        <f>IF('Rekapitulace stavby'!E17="","",'Rekapitulace stavby'!E17)</f>
        <v>Vodohospodářské inženýrské služby a.s.</v>
      </c>
      <c r="F23" s="36"/>
      <c r="G23" s="36"/>
      <c r="H23" s="36"/>
      <c r="I23" s="120" t="s">
        <v>28</v>
      </c>
      <c r="J23" s="105" t="str">
        <f>IF('Rekapitulace stavby'!AN17="","",'Rekapitulace stavby'!AN17)</f>
        <v/>
      </c>
      <c r="K23" s="36"/>
      <c r="L23" s="119"/>
      <c r="S23" s="36"/>
      <c r="T23" s="36"/>
      <c r="U23" s="36"/>
      <c r="V23" s="36"/>
      <c r="W23" s="36"/>
      <c r="X23" s="36"/>
      <c r="Y23" s="36"/>
      <c r="Z23" s="36"/>
      <c r="AA23" s="36"/>
      <c r="AB23" s="36"/>
      <c r="AC23" s="36"/>
      <c r="AD23" s="36"/>
      <c r="AE23" s="36"/>
    </row>
    <row r="24" spans="1:31" s="2" customFormat="1" ht="12">
      <c r="A24" s="36"/>
      <c r="B24" s="41"/>
      <c r="C24" s="36"/>
      <c r="D24" s="36"/>
      <c r="E24" s="36"/>
      <c r="F24" s="36"/>
      <c r="G24" s="36"/>
      <c r="H24" s="36"/>
      <c r="I24" s="118"/>
      <c r="J24" s="36"/>
      <c r="K24" s="36"/>
      <c r="L24" s="119"/>
      <c r="S24" s="36"/>
      <c r="T24" s="36"/>
      <c r="U24" s="36"/>
      <c r="V24" s="36"/>
      <c r="W24" s="36"/>
      <c r="X24" s="36"/>
      <c r="Y24" s="36"/>
      <c r="Z24" s="36"/>
      <c r="AA24" s="36"/>
      <c r="AB24" s="36"/>
      <c r="AC24" s="36"/>
      <c r="AD24" s="36"/>
      <c r="AE24" s="36"/>
    </row>
    <row r="25" spans="1:31" s="2" customFormat="1" ht="12.75">
      <c r="A25" s="36"/>
      <c r="B25" s="41"/>
      <c r="C25" s="36"/>
      <c r="D25" s="117" t="s">
        <v>34</v>
      </c>
      <c r="E25" s="36"/>
      <c r="F25" s="36"/>
      <c r="G25" s="36"/>
      <c r="H25" s="36"/>
      <c r="I25" s="120" t="s">
        <v>26</v>
      </c>
      <c r="J25" s="105" t="str">
        <f>IF('Rekapitulace stavby'!AN19="","",'Rekapitulace stavby'!AN19)</f>
        <v/>
      </c>
      <c r="K25" s="36"/>
      <c r="L25" s="119"/>
      <c r="S25" s="36"/>
      <c r="T25" s="36"/>
      <c r="U25" s="36"/>
      <c r="V25" s="36"/>
      <c r="W25" s="36"/>
      <c r="X25" s="36"/>
      <c r="Y25" s="36"/>
      <c r="Z25" s="36"/>
      <c r="AA25" s="36"/>
      <c r="AB25" s="36"/>
      <c r="AC25" s="36"/>
      <c r="AD25" s="36"/>
      <c r="AE25" s="36"/>
    </row>
    <row r="26" spans="1:31" s="2" customFormat="1" ht="12.75">
      <c r="A26" s="36"/>
      <c r="B26" s="41"/>
      <c r="C26" s="36"/>
      <c r="D26" s="36"/>
      <c r="E26" s="105" t="str">
        <f>IF('Rekapitulace stavby'!E20="","",'Rekapitulace stavby'!E20)</f>
        <v>Ing.Josef Němeček</v>
      </c>
      <c r="F26" s="36"/>
      <c r="G26" s="36"/>
      <c r="H26" s="36"/>
      <c r="I26" s="120" t="s">
        <v>28</v>
      </c>
      <c r="J26" s="105" t="str">
        <f>IF('Rekapitulace stavby'!AN20="","",'Rekapitulace stavby'!AN20)</f>
        <v/>
      </c>
      <c r="K26" s="36"/>
      <c r="L26" s="119"/>
      <c r="S26" s="36"/>
      <c r="T26" s="36"/>
      <c r="U26" s="36"/>
      <c r="V26" s="36"/>
      <c r="W26" s="36"/>
      <c r="X26" s="36"/>
      <c r="Y26" s="36"/>
      <c r="Z26" s="36"/>
      <c r="AA26" s="36"/>
      <c r="AB26" s="36"/>
      <c r="AC26" s="36"/>
      <c r="AD26" s="36"/>
      <c r="AE26" s="36"/>
    </row>
    <row r="27" spans="1:31" s="2" customFormat="1" ht="12">
      <c r="A27" s="36"/>
      <c r="B27" s="41"/>
      <c r="C27" s="36"/>
      <c r="D27" s="36"/>
      <c r="E27" s="36"/>
      <c r="F27" s="36"/>
      <c r="G27" s="36"/>
      <c r="H27" s="36"/>
      <c r="I27" s="118"/>
      <c r="J27" s="36"/>
      <c r="K27" s="36"/>
      <c r="L27" s="119"/>
      <c r="S27" s="36"/>
      <c r="T27" s="36"/>
      <c r="U27" s="36"/>
      <c r="V27" s="36"/>
      <c r="W27" s="36"/>
      <c r="X27" s="36"/>
      <c r="Y27" s="36"/>
      <c r="Z27" s="36"/>
      <c r="AA27" s="36"/>
      <c r="AB27" s="36"/>
      <c r="AC27" s="36"/>
      <c r="AD27" s="36"/>
      <c r="AE27" s="36"/>
    </row>
    <row r="28" spans="1:31" s="2" customFormat="1" ht="12.75">
      <c r="A28" s="36"/>
      <c r="B28" s="41"/>
      <c r="C28" s="36"/>
      <c r="D28" s="117" t="s">
        <v>36</v>
      </c>
      <c r="E28" s="36"/>
      <c r="F28" s="36"/>
      <c r="G28" s="36"/>
      <c r="H28" s="36"/>
      <c r="I28" s="118"/>
      <c r="J28" s="36"/>
      <c r="K28" s="36"/>
      <c r="L28" s="119"/>
      <c r="S28" s="36"/>
      <c r="T28" s="36"/>
      <c r="U28" s="36"/>
      <c r="V28" s="36"/>
      <c r="W28" s="36"/>
      <c r="X28" s="36"/>
      <c r="Y28" s="36"/>
      <c r="Z28" s="36"/>
      <c r="AA28" s="36"/>
      <c r="AB28" s="36"/>
      <c r="AC28" s="36"/>
      <c r="AD28" s="36"/>
      <c r="AE28" s="36"/>
    </row>
    <row r="29" spans="1:31" s="8" customFormat="1" ht="12.75">
      <c r="A29" s="122"/>
      <c r="B29" s="123"/>
      <c r="C29" s="122"/>
      <c r="D29" s="122"/>
      <c r="E29" s="423" t="s">
        <v>19</v>
      </c>
      <c r="F29" s="423"/>
      <c r="G29" s="423"/>
      <c r="H29" s="423"/>
      <c r="I29" s="124"/>
      <c r="J29" s="122"/>
      <c r="K29" s="122"/>
      <c r="L29" s="125"/>
      <c r="S29" s="122"/>
      <c r="T29" s="122"/>
      <c r="U29" s="122"/>
      <c r="V29" s="122"/>
      <c r="W29" s="122"/>
      <c r="X29" s="122"/>
      <c r="Y29" s="122"/>
      <c r="Z29" s="122"/>
      <c r="AA29" s="122"/>
      <c r="AB29" s="122"/>
      <c r="AC29" s="122"/>
      <c r="AD29" s="122"/>
      <c r="AE29" s="122"/>
    </row>
    <row r="30" spans="1:31" s="2" customFormat="1" ht="12">
      <c r="A30" s="36"/>
      <c r="B30" s="41"/>
      <c r="C30" s="36"/>
      <c r="D30" s="36"/>
      <c r="E30" s="36"/>
      <c r="F30" s="36"/>
      <c r="G30" s="36"/>
      <c r="H30" s="36"/>
      <c r="I30" s="118"/>
      <c r="J30" s="36"/>
      <c r="K30" s="36"/>
      <c r="L30" s="119"/>
      <c r="S30" s="36"/>
      <c r="T30" s="36"/>
      <c r="U30" s="36"/>
      <c r="V30" s="36"/>
      <c r="W30" s="36"/>
      <c r="X30" s="36"/>
      <c r="Y30" s="36"/>
      <c r="Z30" s="36"/>
      <c r="AA30" s="36"/>
      <c r="AB30" s="36"/>
      <c r="AC30" s="36"/>
      <c r="AD30" s="36"/>
      <c r="AE30" s="36"/>
    </row>
    <row r="31" spans="1:31" s="2" customFormat="1" ht="12">
      <c r="A31" s="36"/>
      <c r="B31" s="41"/>
      <c r="C31" s="36"/>
      <c r="D31" s="126"/>
      <c r="E31" s="126"/>
      <c r="F31" s="126"/>
      <c r="G31" s="126"/>
      <c r="H31" s="126"/>
      <c r="I31" s="127"/>
      <c r="J31" s="126"/>
      <c r="K31" s="126"/>
      <c r="L31" s="119"/>
      <c r="S31" s="36"/>
      <c r="T31" s="36"/>
      <c r="U31" s="36"/>
      <c r="V31" s="36"/>
      <c r="W31" s="36"/>
      <c r="X31" s="36"/>
      <c r="Y31" s="36"/>
      <c r="Z31" s="36"/>
      <c r="AA31" s="36"/>
      <c r="AB31" s="36"/>
      <c r="AC31" s="36"/>
      <c r="AD31" s="36"/>
      <c r="AE31" s="36"/>
    </row>
    <row r="32" spans="1:31" s="2" customFormat="1" ht="15.75">
      <c r="A32" s="36"/>
      <c r="B32" s="41"/>
      <c r="C32" s="36"/>
      <c r="D32" s="128" t="s">
        <v>38</v>
      </c>
      <c r="E32" s="36"/>
      <c r="F32" s="36"/>
      <c r="G32" s="36"/>
      <c r="H32" s="36"/>
      <c r="I32" s="118"/>
      <c r="J32" s="129">
        <f>ROUND(J86,2)</f>
        <v>0</v>
      </c>
      <c r="K32" s="36"/>
      <c r="L32" s="119"/>
      <c r="S32" s="36"/>
      <c r="T32" s="36"/>
      <c r="U32" s="36"/>
      <c r="V32" s="36"/>
      <c r="W32" s="36"/>
      <c r="X32" s="36"/>
      <c r="Y32" s="36"/>
      <c r="Z32" s="36"/>
      <c r="AA32" s="36"/>
      <c r="AB32" s="36"/>
      <c r="AC32" s="36"/>
      <c r="AD32" s="36"/>
      <c r="AE32" s="36"/>
    </row>
    <row r="33" spans="1:31" s="2" customFormat="1" ht="12">
      <c r="A33" s="36"/>
      <c r="B33" s="41"/>
      <c r="C33" s="36"/>
      <c r="D33" s="126"/>
      <c r="E33" s="126"/>
      <c r="F33" s="126"/>
      <c r="G33" s="126"/>
      <c r="H33" s="126"/>
      <c r="I33" s="127"/>
      <c r="J33" s="126"/>
      <c r="K33" s="126"/>
      <c r="L33" s="119"/>
      <c r="S33" s="36"/>
      <c r="T33" s="36"/>
      <c r="U33" s="36"/>
      <c r="V33" s="36"/>
      <c r="W33" s="36"/>
      <c r="X33" s="36"/>
      <c r="Y33" s="36"/>
      <c r="Z33" s="36"/>
      <c r="AA33" s="36"/>
      <c r="AB33" s="36"/>
      <c r="AC33" s="36"/>
      <c r="AD33" s="36"/>
      <c r="AE33" s="36"/>
    </row>
    <row r="34" spans="1:31" s="2" customFormat="1" ht="12.75">
      <c r="A34" s="36"/>
      <c r="B34" s="41"/>
      <c r="C34" s="36"/>
      <c r="D34" s="36"/>
      <c r="E34" s="36"/>
      <c r="F34" s="130" t="s">
        <v>40</v>
      </c>
      <c r="G34" s="36"/>
      <c r="H34" s="36"/>
      <c r="I34" s="131" t="s">
        <v>39</v>
      </c>
      <c r="J34" s="130" t="s">
        <v>41</v>
      </c>
      <c r="K34" s="36"/>
      <c r="L34" s="119"/>
      <c r="S34" s="36"/>
      <c r="T34" s="36"/>
      <c r="U34" s="36"/>
      <c r="V34" s="36"/>
      <c r="W34" s="36"/>
      <c r="X34" s="36"/>
      <c r="Y34" s="36"/>
      <c r="Z34" s="36"/>
      <c r="AA34" s="36"/>
      <c r="AB34" s="36"/>
      <c r="AC34" s="36"/>
      <c r="AD34" s="36"/>
      <c r="AE34" s="36"/>
    </row>
    <row r="35" spans="1:31" s="2" customFormat="1" ht="12.75">
      <c r="A35" s="36"/>
      <c r="B35" s="41"/>
      <c r="C35" s="36"/>
      <c r="D35" s="132" t="s">
        <v>42</v>
      </c>
      <c r="E35" s="117" t="s">
        <v>43</v>
      </c>
      <c r="F35" s="133">
        <f>ROUND((SUM(BE86:BE100)),2)</f>
        <v>0</v>
      </c>
      <c r="G35" s="36"/>
      <c r="H35" s="36"/>
      <c r="I35" s="134">
        <v>0.21</v>
      </c>
      <c r="J35" s="133">
        <f>ROUND(((SUM(BE86:BE100))*I35),2)</f>
        <v>0</v>
      </c>
      <c r="K35" s="36"/>
      <c r="L35" s="119"/>
      <c r="S35" s="36"/>
      <c r="T35" s="36"/>
      <c r="U35" s="36"/>
      <c r="V35" s="36"/>
      <c r="W35" s="36"/>
      <c r="X35" s="36"/>
      <c r="Y35" s="36"/>
      <c r="Z35" s="36"/>
      <c r="AA35" s="36"/>
      <c r="AB35" s="36"/>
      <c r="AC35" s="36"/>
      <c r="AD35" s="36"/>
      <c r="AE35" s="36"/>
    </row>
    <row r="36" spans="1:31" s="2" customFormat="1" ht="12.75">
      <c r="A36" s="36"/>
      <c r="B36" s="41"/>
      <c r="C36" s="36"/>
      <c r="D36" s="36"/>
      <c r="E36" s="117" t="s">
        <v>44</v>
      </c>
      <c r="F36" s="133">
        <f>ROUND((SUM(BF86:BF100)),2)</f>
        <v>0</v>
      </c>
      <c r="G36" s="36"/>
      <c r="H36" s="36"/>
      <c r="I36" s="134">
        <v>0.15</v>
      </c>
      <c r="J36" s="133">
        <f>ROUND(((SUM(BF86:BF100))*I36),2)</f>
        <v>0</v>
      </c>
      <c r="K36" s="36"/>
      <c r="L36" s="119"/>
      <c r="S36" s="36"/>
      <c r="T36" s="36"/>
      <c r="U36" s="36"/>
      <c r="V36" s="36"/>
      <c r="W36" s="36"/>
      <c r="X36" s="36"/>
      <c r="Y36" s="36"/>
      <c r="Z36" s="36"/>
      <c r="AA36" s="36"/>
      <c r="AB36" s="36"/>
      <c r="AC36" s="36"/>
      <c r="AD36" s="36"/>
      <c r="AE36" s="36"/>
    </row>
    <row r="37" spans="1:31" s="2" customFormat="1" ht="12.75">
      <c r="A37" s="36"/>
      <c r="B37" s="41"/>
      <c r="C37" s="36"/>
      <c r="D37" s="36"/>
      <c r="E37" s="117" t="s">
        <v>45</v>
      </c>
      <c r="F37" s="133">
        <f>ROUND((SUM(BG86:BG100)),2)</f>
        <v>0</v>
      </c>
      <c r="G37" s="36"/>
      <c r="H37" s="36"/>
      <c r="I37" s="134">
        <v>0.21</v>
      </c>
      <c r="J37" s="133">
        <f>0</f>
        <v>0</v>
      </c>
      <c r="K37" s="36"/>
      <c r="L37" s="119"/>
      <c r="S37" s="36"/>
      <c r="T37" s="36"/>
      <c r="U37" s="36"/>
      <c r="V37" s="36"/>
      <c r="W37" s="36"/>
      <c r="X37" s="36"/>
      <c r="Y37" s="36"/>
      <c r="Z37" s="36"/>
      <c r="AA37" s="36"/>
      <c r="AB37" s="36"/>
      <c r="AC37" s="36"/>
      <c r="AD37" s="36"/>
      <c r="AE37" s="36"/>
    </row>
    <row r="38" spans="1:31" s="2" customFormat="1" ht="12.75">
      <c r="A38" s="36"/>
      <c r="B38" s="41"/>
      <c r="C38" s="36"/>
      <c r="D38" s="36"/>
      <c r="E38" s="117" t="s">
        <v>46</v>
      </c>
      <c r="F38" s="133">
        <f>ROUND((SUM(BH86:BH100)),2)</f>
        <v>0</v>
      </c>
      <c r="G38" s="36"/>
      <c r="H38" s="36"/>
      <c r="I38" s="134">
        <v>0.15</v>
      </c>
      <c r="J38" s="133">
        <f>0</f>
        <v>0</v>
      </c>
      <c r="K38" s="36"/>
      <c r="L38" s="119"/>
      <c r="S38" s="36"/>
      <c r="T38" s="36"/>
      <c r="U38" s="36"/>
      <c r="V38" s="36"/>
      <c r="W38" s="36"/>
      <c r="X38" s="36"/>
      <c r="Y38" s="36"/>
      <c r="Z38" s="36"/>
      <c r="AA38" s="36"/>
      <c r="AB38" s="36"/>
      <c r="AC38" s="36"/>
      <c r="AD38" s="36"/>
      <c r="AE38" s="36"/>
    </row>
    <row r="39" spans="1:31" s="2" customFormat="1" ht="12.75">
      <c r="A39" s="36"/>
      <c r="B39" s="41"/>
      <c r="C39" s="36"/>
      <c r="D39" s="36"/>
      <c r="E39" s="117" t="s">
        <v>47</v>
      </c>
      <c r="F39" s="133">
        <f>ROUND((SUM(BI86:BI100)),2)</f>
        <v>0</v>
      </c>
      <c r="G39" s="36"/>
      <c r="H39" s="36"/>
      <c r="I39" s="134">
        <v>0</v>
      </c>
      <c r="J39" s="133">
        <f>0</f>
        <v>0</v>
      </c>
      <c r="K39" s="36"/>
      <c r="L39" s="119"/>
      <c r="S39" s="36"/>
      <c r="T39" s="36"/>
      <c r="U39" s="36"/>
      <c r="V39" s="36"/>
      <c r="W39" s="36"/>
      <c r="X39" s="36"/>
      <c r="Y39" s="36"/>
      <c r="Z39" s="36"/>
      <c r="AA39" s="36"/>
      <c r="AB39" s="36"/>
      <c r="AC39" s="36"/>
      <c r="AD39" s="36"/>
      <c r="AE39" s="36"/>
    </row>
    <row r="40" spans="1:31" s="2" customFormat="1" ht="12">
      <c r="A40" s="36"/>
      <c r="B40" s="41"/>
      <c r="C40" s="36"/>
      <c r="D40" s="36"/>
      <c r="E40" s="36"/>
      <c r="F40" s="36"/>
      <c r="G40" s="36"/>
      <c r="H40" s="36"/>
      <c r="I40" s="118"/>
      <c r="J40" s="36"/>
      <c r="K40" s="36"/>
      <c r="L40" s="119"/>
      <c r="S40" s="36"/>
      <c r="T40" s="36"/>
      <c r="U40" s="36"/>
      <c r="V40" s="36"/>
      <c r="W40" s="36"/>
      <c r="X40" s="36"/>
      <c r="Y40" s="36"/>
      <c r="Z40" s="36"/>
      <c r="AA40" s="36"/>
      <c r="AB40" s="36"/>
      <c r="AC40" s="36"/>
      <c r="AD40" s="36"/>
      <c r="AE40" s="36"/>
    </row>
    <row r="41" spans="1:31" s="2" customFormat="1" ht="15.75">
      <c r="A41" s="36"/>
      <c r="B41" s="41"/>
      <c r="C41" s="135"/>
      <c r="D41" s="136" t="s">
        <v>48</v>
      </c>
      <c r="E41" s="137"/>
      <c r="F41" s="137"/>
      <c r="G41" s="138" t="s">
        <v>49</v>
      </c>
      <c r="H41" s="139" t="s">
        <v>50</v>
      </c>
      <c r="I41" s="140"/>
      <c r="J41" s="141">
        <f>SUM(J32:J39)</f>
        <v>0</v>
      </c>
      <c r="K41" s="142"/>
      <c r="L41" s="119"/>
      <c r="S41" s="36"/>
      <c r="T41" s="36"/>
      <c r="U41" s="36"/>
      <c r="V41" s="36"/>
      <c r="W41" s="36"/>
      <c r="X41" s="36"/>
      <c r="Y41" s="36"/>
      <c r="Z41" s="36"/>
      <c r="AA41" s="36"/>
      <c r="AB41" s="36"/>
      <c r="AC41" s="36"/>
      <c r="AD41" s="36"/>
      <c r="AE41" s="36"/>
    </row>
    <row r="42" spans="1:31" s="2" customFormat="1" ht="12">
      <c r="A42" s="36"/>
      <c r="B42" s="143"/>
      <c r="C42" s="144"/>
      <c r="D42" s="144"/>
      <c r="E42" s="144"/>
      <c r="F42" s="144"/>
      <c r="G42" s="144"/>
      <c r="H42" s="144"/>
      <c r="I42" s="145"/>
      <c r="J42" s="144"/>
      <c r="K42" s="144"/>
      <c r="L42" s="119"/>
      <c r="S42" s="36"/>
      <c r="T42" s="36"/>
      <c r="U42" s="36"/>
      <c r="V42" s="36"/>
      <c r="W42" s="36"/>
      <c r="X42" s="36"/>
      <c r="Y42" s="36"/>
      <c r="Z42" s="36"/>
      <c r="AA42" s="36"/>
      <c r="AB42" s="36"/>
      <c r="AC42" s="36"/>
      <c r="AD42" s="36"/>
      <c r="AE42" s="36"/>
    </row>
    <row r="46" spans="1:31" s="2" customFormat="1" ht="12">
      <c r="A46" s="36"/>
      <c r="B46" s="146"/>
      <c r="C46" s="147"/>
      <c r="D46" s="147"/>
      <c r="E46" s="147"/>
      <c r="F46" s="147"/>
      <c r="G46" s="147"/>
      <c r="H46" s="147"/>
      <c r="I46" s="148"/>
      <c r="J46" s="147"/>
      <c r="K46" s="147"/>
      <c r="L46" s="119"/>
      <c r="S46" s="36"/>
      <c r="T46" s="36"/>
      <c r="U46" s="36"/>
      <c r="V46" s="36"/>
      <c r="W46" s="36"/>
      <c r="X46" s="36"/>
      <c r="Y46" s="36"/>
      <c r="Z46" s="36"/>
      <c r="AA46" s="36"/>
      <c r="AB46" s="36"/>
      <c r="AC46" s="36"/>
      <c r="AD46" s="36"/>
      <c r="AE46" s="36"/>
    </row>
    <row r="47" spans="1:31" s="2" customFormat="1" ht="18">
      <c r="A47" s="36"/>
      <c r="B47" s="37"/>
      <c r="C47" s="25" t="s">
        <v>163</v>
      </c>
      <c r="D47" s="38"/>
      <c r="E47" s="38"/>
      <c r="F47" s="38"/>
      <c r="G47" s="38"/>
      <c r="H47" s="38"/>
      <c r="I47" s="118"/>
      <c r="J47" s="38"/>
      <c r="K47" s="38"/>
      <c r="L47" s="119"/>
      <c r="S47" s="36"/>
      <c r="T47" s="36"/>
      <c r="U47" s="36"/>
      <c r="V47" s="36"/>
      <c r="W47" s="36"/>
      <c r="X47" s="36"/>
      <c r="Y47" s="36"/>
      <c r="Z47" s="36"/>
      <c r="AA47" s="36"/>
      <c r="AB47" s="36"/>
      <c r="AC47" s="36"/>
      <c r="AD47" s="36"/>
      <c r="AE47" s="36"/>
    </row>
    <row r="48" spans="1:31" s="2" customFormat="1" ht="12">
      <c r="A48" s="36"/>
      <c r="B48" s="37"/>
      <c r="C48" s="38"/>
      <c r="D48" s="38"/>
      <c r="E48" s="38"/>
      <c r="F48" s="38"/>
      <c r="G48" s="38"/>
      <c r="H48" s="38"/>
      <c r="I48" s="118"/>
      <c r="J48" s="38"/>
      <c r="K48" s="38"/>
      <c r="L48" s="119"/>
      <c r="S48" s="36"/>
      <c r="T48" s="36"/>
      <c r="U48" s="36"/>
      <c r="V48" s="36"/>
      <c r="W48" s="36"/>
      <c r="X48" s="36"/>
      <c r="Y48" s="36"/>
      <c r="Z48" s="36"/>
      <c r="AA48" s="36"/>
      <c r="AB48" s="36"/>
      <c r="AC48" s="36"/>
      <c r="AD48" s="36"/>
      <c r="AE48" s="36"/>
    </row>
    <row r="49" spans="1:31" s="2" customFormat="1" ht="12.75">
      <c r="A49" s="36"/>
      <c r="B49" s="37"/>
      <c r="C49" s="31" t="s">
        <v>16</v>
      </c>
      <c r="D49" s="38"/>
      <c r="E49" s="38"/>
      <c r="F49" s="38"/>
      <c r="G49" s="38"/>
      <c r="H49" s="38"/>
      <c r="I49" s="118"/>
      <c r="J49" s="38"/>
      <c r="K49" s="38"/>
      <c r="L49" s="119"/>
      <c r="S49" s="36"/>
      <c r="T49" s="36"/>
      <c r="U49" s="36"/>
      <c r="V49" s="36"/>
      <c r="W49" s="36"/>
      <c r="X49" s="36"/>
      <c r="Y49" s="36"/>
      <c r="Z49" s="36"/>
      <c r="AA49" s="36"/>
      <c r="AB49" s="36"/>
      <c r="AC49" s="36"/>
      <c r="AD49" s="36"/>
      <c r="AE49" s="36"/>
    </row>
    <row r="50" spans="1:31" s="2" customFormat="1" ht="12.75">
      <c r="A50" s="36"/>
      <c r="B50" s="37"/>
      <c r="C50" s="38"/>
      <c r="D50" s="38"/>
      <c r="E50" s="415" t="str">
        <f>E7</f>
        <v>HULICE - ČERPACÍ STANICE PEVAK</v>
      </c>
      <c r="F50" s="416"/>
      <c r="G50" s="416"/>
      <c r="H50" s="416"/>
      <c r="I50" s="118"/>
      <c r="J50" s="38"/>
      <c r="K50" s="38"/>
      <c r="L50" s="119"/>
      <c r="S50" s="36"/>
      <c r="T50" s="36"/>
      <c r="U50" s="36"/>
      <c r="V50" s="36"/>
      <c r="W50" s="36"/>
      <c r="X50" s="36"/>
      <c r="Y50" s="36"/>
      <c r="Z50" s="36"/>
      <c r="AA50" s="36"/>
      <c r="AB50" s="36"/>
      <c r="AC50" s="36"/>
      <c r="AD50" s="36"/>
      <c r="AE50" s="36"/>
    </row>
    <row r="51" spans="2:12" s="1" customFormat="1" ht="12.75">
      <c r="B51" s="23"/>
      <c r="C51" s="31" t="s">
        <v>159</v>
      </c>
      <c r="D51" s="24"/>
      <c r="E51" s="24"/>
      <c r="F51" s="24"/>
      <c r="G51" s="24"/>
      <c r="H51" s="24"/>
      <c r="I51" s="110"/>
      <c r="J51" s="24"/>
      <c r="K51" s="24"/>
      <c r="L51" s="22"/>
    </row>
    <row r="52" spans="1:31" s="2" customFormat="1" ht="12">
      <c r="A52" s="36"/>
      <c r="B52" s="37"/>
      <c r="C52" s="38"/>
      <c r="D52" s="38"/>
      <c r="E52" s="415" t="s">
        <v>2539</v>
      </c>
      <c r="F52" s="414"/>
      <c r="G52" s="414"/>
      <c r="H52" s="414"/>
      <c r="I52" s="118"/>
      <c r="J52" s="38"/>
      <c r="K52" s="38"/>
      <c r="L52" s="119"/>
      <c r="S52" s="36"/>
      <c r="T52" s="36"/>
      <c r="U52" s="36"/>
      <c r="V52" s="36"/>
      <c r="W52" s="36"/>
      <c r="X52" s="36"/>
      <c r="Y52" s="36"/>
      <c r="Z52" s="36"/>
      <c r="AA52" s="36"/>
      <c r="AB52" s="36"/>
      <c r="AC52" s="36"/>
      <c r="AD52" s="36"/>
      <c r="AE52" s="36"/>
    </row>
    <row r="53" spans="1:31" s="2" customFormat="1" ht="12.75">
      <c r="A53" s="36"/>
      <c r="B53" s="37"/>
      <c r="C53" s="31" t="s">
        <v>161</v>
      </c>
      <c r="D53" s="38"/>
      <c r="E53" s="38"/>
      <c r="F53" s="38"/>
      <c r="G53" s="38"/>
      <c r="H53" s="38"/>
      <c r="I53" s="118"/>
      <c r="J53" s="38"/>
      <c r="K53" s="38"/>
      <c r="L53" s="119"/>
      <c r="S53" s="36"/>
      <c r="T53" s="36"/>
      <c r="U53" s="36"/>
      <c r="V53" s="36"/>
      <c r="W53" s="36"/>
      <c r="X53" s="36"/>
      <c r="Y53" s="36"/>
      <c r="Z53" s="36"/>
      <c r="AA53" s="36"/>
      <c r="AB53" s="36"/>
      <c r="AC53" s="36"/>
      <c r="AD53" s="36"/>
      <c r="AE53" s="36"/>
    </row>
    <row r="54" spans="1:31" s="2" customFormat="1" ht="12">
      <c r="A54" s="36"/>
      <c r="B54" s="37"/>
      <c r="C54" s="38"/>
      <c r="D54" s="38"/>
      <c r="E54" s="402" t="str">
        <f>E11</f>
        <v>05 - DPS_04.5 - ASŘTP ( DSP ÚV Želiv )</v>
      </c>
      <c r="F54" s="414"/>
      <c r="G54" s="414"/>
      <c r="H54" s="414"/>
      <c r="I54" s="118"/>
      <c r="J54" s="38"/>
      <c r="K54" s="38"/>
      <c r="L54" s="119"/>
      <c r="S54" s="36"/>
      <c r="T54" s="36"/>
      <c r="U54" s="36"/>
      <c r="V54" s="36"/>
      <c r="W54" s="36"/>
      <c r="X54" s="36"/>
      <c r="Y54" s="36"/>
      <c r="Z54" s="36"/>
      <c r="AA54" s="36"/>
      <c r="AB54" s="36"/>
      <c r="AC54" s="36"/>
      <c r="AD54" s="36"/>
      <c r="AE54" s="36"/>
    </row>
    <row r="55" spans="1:31" s="2" customFormat="1" ht="12">
      <c r="A55" s="36"/>
      <c r="B55" s="37"/>
      <c r="C55" s="38"/>
      <c r="D55" s="38"/>
      <c r="E55" s="38"/>
      <c r="F55" s="38"/>
      <c r="G55" s="38"/>
      <c r="H55" s="38"/>
      <c r="I55" s="118"/>
      <c r="J55" s="38"/>
      <c r="K55" s="38"/>
      <c r="L55" s="119"/>
      <c r="S55" s="36"/>
      <c r="T55" s="36"/>
      <c r="U55" s="36"/>
      <c r="V55" s="36"/>
      <c r="W55" s="36"/>
      <c r="X55" s="36"/>
      <c r="Y55" s="36"/>
      <c r="Z55" s="36"/>
      <c r="AA55" s="36"/>
      <c r="AB55" s="36"/>
      <c r="AC55" s="36"/>
      <c r="AD55" s="36"/>
      <c r="AE55" s="36"/>
    </row>
    <row r="56" spans="1:31" s="2" customFormat="1" ht="12.75">
      <c r="A56" s="36"/>
      <c r="B56" s="37"/>
      <c r="C56" s="31" t="s">
        <v>21</v>
      </c>
      <c r="D56" s="38"/>
      <c r="E56" s="38"/>
      <c r="F56" s="29" t="str">
        <f>F14</f>
        <v xml:space="preserve"> </v>
      </c>
      <c r="G56" s="38"/>
      <c r="H56" s="38"/>
      <c r="I56" s="120" t="s">
        <v>23</v>
      </c>
      <c r="J56" s="61" t="str">
        <f>IF(J14="","",J14)</f>
        <v>12. 5. 2020</v>
      </c>
      <c r="K56" s="38"/>
      <c r="L56" s="119"/>
      <c r="S56" s="36"/>
      <c r="T56" s="36"/>
      <c r="U56" s="36"/>
      <c r="V56" s="36"/>
      <c r="W56" s="36"/>
      <c r="X56" s="36"/>
      <c r="Y56" s="36"/>
      <c r="Z56" s="36"/>
      <c r="AA56" s="36"/>
      <c r="AB56" s="36"/>
      <c r="AC56" s="36"/>
      <c r="AD56" s="36"/>
      <c r="AE56" s="36"/>
    </row>
    <row r="57" spans="1:31" s="2" customFormat="1" ht="12">
      <c r="A57" s="36"/>
      <c r="B57" s="37"/>
      <c r="C57" s="38"/>
      <c r="D57" s="38"/>
      <c r="E57" s="38"/>
      <c r="F57" s="38"/>
      <c r="G57" s="38"/>
      <c r="H57" s="38"/>
      <c r="I57" s="118"/>
      <c r="J57" s="38"/>
      <c r="K57" s="38"/>
      <c r="L57" s="119"/>
      <c r="S57" s="36"/>
      <c r="T57" s="36"/>
      <c r="U57" s="36"/>
      <c r="V57" s="36"/>
      <c r="W57" s="36"/>
      <c r="X57" s="36"/>
      <c r="Y57" s="36"/>
      <c r="Z57" s="36"/>
      <c r="AA57" s="36"/>
      <c r="AB57" s="36"/>
      <c r="AC57" s="36"/>
      <c r="AD57" s="36"/>
      <c r="AE57" s="36"/>
    </row>
    <row r="58" spans="1:31" s="2" customFormat="1" ht="38.25">
      <c r="A58" s="36"/>
      <c r="B58" s="37"/>
      <c r="C58" s="31" t="s">
        <v>25</v>
      </c>
      <c r="D58" s="38"/>
      <c r="E58" s="38"/>
      <c r="F58" s="29" t="str">
        <f>E17</f>
        <v>PEVAK Pelhřimov</v>
      </c>
      <c r="G58" s="38"/>
      <c r="H58" s="38"/>
      <c r="I58" s="120" t="s">
        <v>31</v>
      </c>
      <c r="J58" s="34" t="str">
        <f>E23</f>
        <v>Vodohospodářské inženýrské služby a.s.</v>
      </c>
      <c r="K58" s="38"/>
      <c r="L58" s="119"/>
      <c r="S58" s="36"/>
      <c r="T58" s="36"/>
      <c r="U58" s="36"/>
      <c r="V58" s="36"/>
      <c r="W58" s="36"/>
      <c r="X58" s="36"/>
      <c r="Y58" s="36"/>
      <c r="Z58" s="36"/>
      <c r="AA58" s="36"/>
      <c r="AB58" s="36"/>
      <c r="AC58" s="36"/>
      <c r="AD58" s="36"/>
      <c r="AE58" s="36"/>
    </row>
    <row r="59" spans="1:31" s="2" customFormat="1" ht="12.75">
      <c r="A59" s="36"/>
      <c r="B59" s="37"/>
      <c r="C59" s="31" t="s">
        <v>29</v>
      </c>
      <c r="D59" s="38"/>
      <c r="E59" s="38"/>
      <c r="F59" s="29" t="str">
        <f>IF(E20="","",E20)</f>
        <v>Vyplň údaj</v>
      </c>
      <c r="G59" s="38"/>
      <c r="H59" s="38"/>
      <c r="I59" s="120" t="s">
        <v>34</v>
      </c>
      <c r="J59" s="34" t="str">
        <f>E26</f>
        <v>Ing.Josef Němeček</v>
      </c>
      <c r="K59" s="38"/>
      <c r="L59" s="119"/>
      <c r="S59" s="36"/>
      <c r="T59" s="36"/>
      <c r="U59" s="36"/>
      <c r="V59" s="36"/>
      <c r="W59" s="36"/>
      <c r="X59" s="36"/>
      <c r="Y59" s="36"/>
      <c r="Z59" s="36"/>
      <c r="AA59" s="36"/>
      <c r="AB59" s="36"/>
      <c r="AC59" s="36"/>
      <c r="AD59" s="36"/>
      <c r="AE59" s="36"/>
    </row>
    <row r="60" spans="1:31" s="2" customFormat="1" ht="12">
      <c r="A60" s="36"/>
      <c r="B60" s="37"/>
      <c r="C60" s="38"/>
      <c r="D60" s="38"/>
      <c r="E60" s="38"/>
      <c r="F60" s="38"/>
      <c r="G60" s="38"/>
      <c r="H60" s="38"/>
      <c r="I60" s="118"/>
      <c r="J60" s="38"/>
      <c r="K60" s="38"/>
      <c r="L60" s="119"/>
      <c r="S60" s="36"/>
      <c r="T60" s="36"/>
      <c r="U60" s="36"/>
      <c r="V60" s="36"/>
      <c r="W60" s="36"/>
      <c r="X60" s="36"/>
      <c r="Y60" s="36"/>
      <c r="Z60" s="36"/>
      <c r="AA60" s="36"/>
      <c r="AB60" s="36"/>
      <c r="AC60" s="36"/>
      <c r="AD60" s="36"/>
      <c r="AE60" s="36"/>
    </row>
    <row r="61" spans="1:31" s="2" customFormat="1" ht="12">
      <c r="A61" s="36"/>
      <c r="B61" s="37"/>
      <c r="C61" s="149" t="s">
        <v>164</v>
      </c>
      <c r="D61" s="150"/>
      <c r="E61" s="150"/>
      <c r="F61" s="150"/>
      <c r="G61" s="150"/>
      <c r="H61" s="150"/>
      <c r="I61" s="151"/>
      <c r="J61" s="152" t="s">
        <v>165</v>
      </c>
      <c r="K61" s="150"/>
      <c r="L61" s="119"/>
      <c r="S61" s="36"/>
      <c r="T61" s="36"/>
      <c r="U61" s="36"/>
      <c r="V61" s="36"/>
      <c r="W61" s="36"/>
      <c r="X61" s="36"/>
      <c r="Y61" s="36"/>
      <c r="Z61" s="36"/>
      <c r="AA61" s="36"/>
      <c r="AB61" s="36"/>
      <c r="AC61" s="36"/>
      <c r="AD61" s="36"/>
      <c r="AE61" s="36"/>
    </row>
    <row r="62" spans="1:31" s="2" customFormat="1" ht="12">
      <c r="A62" s="36"/>
      <c r="B62" s="37"/>
      <c r="C62" s="38"/>
      <c r="D62" s="38"/>
      <c r="E62" s="38"/>
      <c r="F62" s="38"/>
      <c r="G62" s="38"/>
      <c r="H62" s="38"/>
      <c r="I62" s="118"/>
      <c r="J62" s="38"/>
      <c r="K62" s="38"/>
      <c r="L62" s="119"/>
      <c r="S62" s="36"/>
      <c r="T62" s="36"/>
      <c r="U62" s="36"/>
      <c r="V62" s="36"/>
      <c r="W62" s="36"/>
      <c r="X62" s="36"/>
      <c r="Y62" s="36"/>
      <c r="Z62" s="36"/>
      <c r="AA62" s="36"/>
      <c r="AB62" s="36"/>
      <c r="AC62" s="36"/>
      <c r="AD62" s="36"/>
      <c r="AE62" s="36"/>
    </row>
    <row r="63" spans="1:47" s="2" customFormat="1" ht="15.75">
      <c r="A63" s="36"/>
      <c r="B63" s="37"/>
      <c r="C63" s="153" t="s">
        <v>70</v>
      </c>
      <c r="D63" s="38"/>
      <c r="E63" s="38"/>
      <c r="F63" s="38"/>
      <c r="G63" s="38"/>
      <c r="H63" s="38"/>
      <c r="I63" s="118"/>
      <c r="J63" s="79">
        <f>J86</f>
        <v>0</v>
      </c>
      <c r="K63" s="38"/>
      <c r="L63" s="119"/>
      <c r="S63" s="36"/>
      <c r="T63" s="36"/>
      <c r="U63" s="36"/>
      <c r="V63" s="36"/>
      <c r="W63" s="36"/>
      <c r="X63" s="36"/>
      <c r="Y63" s="36"/>
      <c r="Z63" s="36"/>
      <c r="AA63" s="36"/>
      <c r="AB63" s="36"/>
      <c r="AC63" s="36"/>
      <c r="AD63" s="36"/>
      <c r="AE63" s="36"/>
      <c r="AU63" s="19" t="s">
        <v>166</v>
      </c>
    </row>
    <row r="64" spans="2:12" s="9" customFormat="1" ht="15">
      <c r="B64" s="154"/>
      <c r="C64" s="155"/>
      <c r="D64" s="156" t="s">
        <v>2681</v>
      </c>
      <c r="E64" s="157"/>
      <c r="F64" s="157"/>
      <c r="G64" s="157"/>
      <c r="H64" s="157"/>
      <c r="I64" s="158"/>
      <c r="J64" s="159">
        <f>J96</f>
        <v>0</v>
      </c>
      <c r="K64" s="155"/>
      <c r="L64" s="160"/>
    </row>
    <row r="65" spans="1:31" s="2" customFormat="1" ht="12">
      <c r="A65" s="36"/>
      <c r="B65" s="37"/>
      <c r="C65" s="38"/>
      <c r="D65" s="38"/>
      <c r="E65" s="38"/>
      <c r="F65" s="38"/>
      <c r="G65" s="38"/>
      <c r="H65" s="38"/>
      <c r="I65" s="118"/>
      <c r="J65" s="38"/>
      <c r="K65" s="38"/>
      <c r="L65" s="119"/>
      <c r="S65" s="36"/>
      <c r="T65" s="36"/>
      <c r="U65" s="36"/>
      <c r="V65" s="36"/>
      <c r="W65" s="36"/>
      <c r="X65" s="36"/>
      <c r="Y65" s="36"/>
      <c r="Z65" s="36"/>
      <c r="AA65" s="36"/>
      <c r="AB65" s="36"/>
      <c r="AC65" s="36"/>
      <c r="AD65" s="36"/>
      <c r="AE65" s="36"/>
    </row>
    <row r="66" spans="1:31" s="2" customFormat="1" ht="12">
      <c r="A66" s="36"/>
      <c r="B66" s="49"/>
      <c r="C66" s="50"/>
      <c r="D66" s="50"/>
      <c r="E66" s="50"/>
      <c r="F66" s="50"/>
      <c r="G66" s="50"/>
      <c r="H66" s="50"/>
      <c r="I66" s="145"/>
      <c r="J66" s="50"/>
      <c r="K66" s="50"/>
      <c r="L66" s="119"/>
      <c r="S66" s="36"/>
      <c r="T66" s="36"/>
      <c r="U66" s="36"/>
      <c r="V66" s="36"/>
      <c r="W66" s="36"/>
      <c r="X66" s="36"/>
      <c r="Y66" s="36"/>
      <c r="Z66" s="36"/>
      <c r="AA66" s="36"/>
      <c r="AB66" s="36"/>
      <c r="AC66" s="36"/>
      <c r="AD66" s="36"/>
      <c r="AE66" s="36"/>
    </row>
    <row r="70" spans="1:31" s="2" customFormat="1" ht="12">
      <c r="A70" s="36"/>
      <c r="B70" s="51"/>
      <c r="C70" s="52"/>
      <c r="D70" s="52"/>
      <c r="E70" s="52"/>
      <c r="F70" s="52"/>
      <c r="G70" s="52"/>
      <c r="H70" s="52"/>
      <c r="I70" s="148"/>
      <c r="J70" s="52"/>
      <c r="K70" s="52"/>
      <c r="L70" s="119"/>
      <c r="S70" s="36"/>
      <c r="T70" s="36"/>
      <c r="U70" s="36"/>
      <c r="V70" s="36"/>
      <c r="W70" s="36"/>
      <c r="X70" s="36"/>
      <c r="Y70" s="36"/>
      <c r="Z70" s="36"/>
      <c r="AA70" s="36"/>
      <c r="AB70" s="36"/>
      <c r="AC70" s="36"/>
      <c r="AD70" s="36"/>
      <c r="AE70" s="36"/>
    </row>
    <row r="71" spans="1:31" s="2" customFormat="1" ht="18">
      <c r="A71" s="36"/>
      <c r="B71" s="37"/>
      <c r="C71" s="25" t="s">
        <v>192</v>
      </c>
      <c r="D71" s="38"/>
      <c r="E71" s="38"/>
      <c r="F71" s="38"/>
      <c r="G71" s="38"/>
      <c r="H71" s="38"/>
      <c r="I71" s="118"/>
      <c r="J71" s="38"/>
      <c r="K71" s="38"/>
      <c r="L71" s="119"/>
      <c r="S71" s="36"/>
      <c r="T71" s="36"/>
      <c r="U71" s="36"/>
      <c r="V71" s="36"/>
      <c r="W71" s="36"/>
      <c r="X71" s="36"/>
      <c r="Y71" s="36"/>
      <c r="Z71" s="36"/>
      <c r="AA71" s="36"/>
      <c r="AB71" s="36"/>
      <c r="AC71" s="36"/>
      <c r="AD71" s="36"/>
      <c r="AE71" s="36"/>
    </row>
    <row r="72" spans="1:31" s="2" customFormat="1" ht="12">
      <c r="A72" s="36"/>
      <c r="B72" s="37"/>
      <c r="C72" s="38"/>
      <c r="D72" s="38"/>
      <c r="E72" s="38"/>
      <c r="F72" s="38"/>
      <c r="G72" s="38"/>
      <c r="H72" s="38"/>
      <c r="I72" s="118"/>
      <c r="J72" s="38"/>
      <c r="K72" s="38"/>
      <c r="L72" s="119"/>
      <c r="S72" s="36"/>
      <c r="T72" s="36"/>
      <c r="U72" s="36"/>
      <c r="V72" s="36"/>
      <c r="W72" s="36"/>
      <c r="X72" s="36"/>
      <c r="Y72" s="36"/>
      <c r="Z72" s="36"/>
      <c r="AA72" s="36"/>
      <c r="AB72" s="36"/>
      <c r="AC72" s="36"/>
      <c r="AD72" s="36"/>
      <c r="AE72" s="36"/>
    </row>
    <row r="73" spans="1:31" s="2" customFormat="1" ht="12.75">
      <c r="A73" s="36"/>
      <c r="B73" s="37"/>
      <c r="C73" s="31" t="s">
        <v>16</v>
      </c>
      <c r="D73" s="38"/>
      <c r="E73" s="38"/>
      <c r="F73" s="38"/>
      <c r="G73" s="38"/>
      <c r="H73" s="38"/>
      <c r="I73" s="118"/>
      <c r="J73" s="38"/>
      <c r="K73" s="38"/>
      <c r="L73" s="119"/>
      <c r="S73" s="36"/>
      <c r="T73" s="36"/>
      <c r="U73" s="36"/>
      <c r="V73" s="36"/>
      <c r="W73" s="36"/>
      <c r="X73" s="36"/>
      <c r="Y73" s="36"/>
      <c r="Z73" s="36"/>
      <c r="AA73" s="36"/>
      <c r="AB73" s="36"/>
      <c r="AC73" s="36"/>
      <c r="AD73" s="36"/>
      <c r="AE73" s="36"/>
    </row>
    <row r="74" spans="1:31" s="2" customFormat="1" ht="12.75">
      <c r="A74" s="36"/>
      <c r="B74" s="37"/>
      <c r="C74" s="38"/>
      <c r="D74" s="38"/>
      <c r="E74" s="415" t="str">
        <f>E7</f>
        <v>HULICE - ČERPACÍ STANICE PEVAK</v>
      </c>
      <c r="F74" s="416"/>
      <c r="G74" s="416"/>
      <c r="H74" s="416"/>
      <c r="I74" s="118"/>
      <c r="J74" s="38"/>
      <c r="K74" s="38"/>
      <c r="L74" s="119"/>
      <c r="S74" s="36"/>
      <c r="T74" s="36"/>
      <c r="U74" s="36"/>
      <c r="V74" s="36"/>
      <c r="W74" s="36"/>
      <c r="X74" s="36"/>
      <c r="Y74" s="36"/>
      <c r="Z74" s="36"/>
      <c r="AA74" s="36"/>
      <c r="AB74" s="36"/>
      <c r="AC74" s="36"/>
      <c r="AD74" s="36"/>
      <c r="AE74" s="36"/>
    </row>
    <row r="75" spans="2:12" s="1" customFormat="1" ht="12.75">
      <c r="B75" s="23"/>
      <c r="C75" s="31" t="s">
        <v>159</v>
      </c>
      <c r="D75" s="24"/>
      <c r="E75" s="24"/>
      <c r="F75" s="24"/>
      <c r="G75" s="24"/>
      <c r="H75" s="24"/>
      <c r="I75" s="110"/>
      <c r="J75" s="24"/>
      <c r="K75" s="24"/>
      <c r="L75" s="22"/>
    </row>
    <row r="76" spans="1:31" s="2" customFormat="1" ht="12">
      <c r="A76" s="36"/>
      <c r="B76" s="37"/>
      <c r="C76" s="38"/>
      <c r="D76" s="38"/>
      <c r="E76" s="415" t="s">
        <v>2539</v>
      </c>
      <c r="F76" s="414"/>
      <c r="G76" s="414"/>
      <c r="H76" s="414"/>
      <c r="I76" s="118"/>
      <c r="J76" s="38"/>
      <c r="K76" s="38"/>
      <c r="L76" s="119"/>
      <c r="S76" s="36"/>
      <c r="T76" s="36"/>
      <c r="U76" s="36"/>
      <c r="V76" s="36"/>
      <c r="W76" s="36"/>
      <c r="X76" s="36"/>
      <c r="Y76" s="36"/>
      <c r="Z76" s="36"/>
      <c r="AA76" s="36"/>
      <c r="AB76" s="36"/>
      <c r="AC76" s="36"/>
      <c r="AD76" s="36"/>
      <c r="AE76" s="36"/>
    </row>
    <row r="77" spans="1:31" s="2" customFormat="1" ht="12.75">
      <c r="A77" s="36"/>
      <c r="B77" s="37"/>
      <c r="C77" s="31" t="s">
        <v>161</v>
      </c>
      <c r="D77" s="38"/>
      <c r="E77" s="38"/>
      <c r="F77" s="38"/>
      <c r="G77" s="38"/>
      <c r="H77" s="38"/>
      <c r="I77" s="118"/>
      <c r="J77" s="38"/>
      <c r="K77" s="38"/>
      <c r="L77" s="119"/>
      <c r="S77" s="36"/>
      <c r="T77" s="36"/>
      <c r="U77" s="36"/>
      <c r="V77" s="36"/>
      <c r="W77" s="36"/>
      <c r="X77" s="36"/>
      <c r="Y77" s="36"/>
      <c r="Z77" s="36"/>
      <c r="AA77" s="36"/>
      <c r="AB77" s="36"/>
      <c r="AC77" s="36"/>
      <c r="AD77" s="36"/>
      <c r="AE77" s="36"/>
    </row>
    <row r="78" spans="1:31" s="2" customFormat="1" ht="12">
      <c r="A78" s="36"/>
      <c r="B78" s="37"/>
      <c r="C78" s="38"/>
      <c r="D78" s="38"/>
      <c r="E78" s="402" t="str">
        <f>E11</f>
        <v>05 - DPS_04.5 - ASŘTP ( DSP ÚV Želiv )</v>
      </c>
      <c r="F78" s="414"/>
      <c r="G78" s="414"/>
      <c r="H78" s="414"/>
      <c r="I78" s="118"/>
      <c r="J78" s="38"/>
      <c r="K78" s="38"/>
      <c r="L78" s="119"/>
      <c r="S78" s="36"/>
      <c r="T78" s="36"/>
      <c r="U78" s="36"/>
      <c r="V78" s="36"/>
      <c r="W78" s="36"/>
      <c r="X78" s="36"/>
      <c r="Y78" s="36"/>
      <c r="Z78" s="36"/>
      <c r="AA78" s="36"/>
      <c r="AB78" s="36"/>
      <c r="AC78" s="36"/>
      <c r="AD78" s="36"/>
      <c r="AE78" s="36"/>
    </row>
    <row r="79" spans="1:31" s="2" customFormat="1" ht="12">
      <c r="A79" s="36"/>
      <c r="B79" s="37"/>
      <c r="C79" s="38"/>
      <c r="D79" s="38"/>
      <c r="E79" s="38"/>
      <c r="F79" s="38"/>
      <c r="G79" s="38"/>
      <c r="H79" s="38"/>
      <c r="I79" s="118"/>
      <c r="J79" s="38"/>
      <c r="K79" s="38"/>
      <c r="L79" s="119"/>
      <c r="S79" s="36"/>
      <c r="T79" s="36"/>
      <c r="U79" s="36"/>
      <c r="V79" s="36"/>
      <c r="W79" s="36"/>
      <c r="X79" s="36"/>
      <c r="Y79" s="36"/>
      <c r="Z79" s="36"/>
      <c r="AA79" s="36"/>
      <c r="AB79" s="36"/>
      <c r="AC79" s="36"/>
      <c r="AD79" s="36"/>
      <c r="AE79" s="36"/>
    </row>
    <row r="80" spans="1:31" s="2" customFormat="1" ht="12.75">
      <c r="A80" s="36"/>
      <c r="B80" s="37"/>
      <c r="C80" s="31" t="s">
        <v>21</v>
      </c>
      <c r="D80" s="38"/>
      <c r="E80" s="38"/>
      <c r="F80" s="29" t="str">
        <f>F14</f>
        <v xml:space="preserve"> </v>
      </c>
      <c r="G80" s="38"/>
      <c r="H80" s="38"/>
      <c r="I80" s="120" t="s">
        <v>23</v>
      </c>
      <c r="J80" s="61" t="str">
        <f>IF(J14="","",J14)</f>
        <v>12. 5. 2020</v>
      </c>
      <c r="K80" s="38"/>
      <c r="L80" s="119"/>
      <c r="S80" s="36"/>
      <c r="T80" s="36"/>
      <c r="U80" s="36"/>
      <c r="V80" s="36"/>
      <c r="W80" s="36"/>
      <c r="X80" s="36"/>
      <c r="Y80" s="36"/>
      <c r="Z80" s="36"/>
      <c r="AA80" s="36"/>
      <c r="AB80" s="36"/>
      <c r="AC80" s="36"/>
      <c r="AD80" s="36"/>
      <c r="AE80" s="36"/>
    </row>
    <row r="81" spans="1:31" s="2" customFormat="1" ht="12">
      <c r="A81" s="36"/>
      <c r="B81" s="37"/>
      <c r="C81" s="38"/>
      <c r="D81" s="38"/>
      <c r="E81" s="38"/>
      <c r="F81" s="38"/>
      <c r="G81" s="38"/>
      <c r="H81" s="38"/>
      <c r="I81" s="118"/>
      <c r="J81" s="38"/>
      <c r="K81" s="38"/>
      <c r="L81" s="119"/>
      <c r="S81" s="36"/>
      <c r="T81" s="36"/>
      <c r="U81" s="36"/>
      <c r="V81" s="36"/>
      <c r="W81" s="36"/>
      <c r="X81" s="36"/>
      <c r="Y81" s="36"/>
      <c r="Z81" s="36"/>
      <c r="AA81" s="36"/>
      <c r="AB81" s="36"/>
      <c r="AC81" s="36"/>
      <c r="AD81" s="36"/>
      <c r="AE81" s="36"/>
    </row>
    <row r="82" spans="1:31" s="2" customFormat="1" ht="38.25">
      <c r="A82" s="36"/>
      <c r="B82" s="37"/>
      <c r="C82" s="31" t="s">
        <v>25</v>
      </c>
      <c r="D82" s="38"/>
      <c r="E82" s="38"/>
      <c r="F82" s="29" t="str">
        <f>E17</f>
        <v>PEVAK Pelhřimov</v>
      </c>
      <c r="G82" s="38"/>
      <c r="H82" s="38"/>
      <c r="I82" s="120" t="s">
        <v>31</v>
      </c>
      <c r="J82" s="34" t="str">
        <f>E23</f>
        <v>Vodohospodářské inženýrské služby a.s.</v>
      </c>
      <c r="K82" s="38"/>
      <c r="L82" s="119"/>
      <c r="S82" s="36"/>
      <c r="T82" s="36"/>
      <c r="U82" s="36"/>
      <c r="V82" s="36"/>
      <c r="W82" s="36"/>
      <c r="X82" s="36"/>
      <c r="Y82" s="36"/>
      <c r="Z82" s="36"/>
      <c r="AA82" s="36"/>
      <c r="AB82" s="36"/>
      <c r="AC82" s="36"/>
      <c r="AD82" s="36"/>
      <c r="AE82" s="36"/>
    </row>
    <row r="83" spans="1:31" s="2" customFormat="1" ht="12.75">
      <c r="A83" s="36"/>
      <c r="B83" s="37"/>
      <c r="C83" s="31" t="s">
        <v>29</v>
      </c>
      <c r="D83" s="38"/>
      <c r="E83" s="38"/>
      <c r="F83" s="29" t="str">
        <f>IF(E20="","",E20)</f>
        <v>Vyplň údaj</v>
      </c>
      <c r="G83" s="38"/>
      <c r="H83" s="38"/>
      <c r="I83" s="120" t="s">
        <v>34</v>
      </c>
      <c r="J83" s="34" t="str">
        <f>E26</f>
        <v>Ing.Josef Němeček</v>
      </c>
      <c r="K83" s="38"/>
      <c r="L83" s="119"/>
      <c r="S83" s="36"/>
      <c r="T83" s="36"/>
      <c r="U83" s="36"/>
      <c r="V83" s="36"/>
      <c r="W83" s="36"/>
      <c r="X83" s="36"/>
      <c r="Y83" s="36"/>
      <c r="Z83" s="36"/>
      <c r="AA83" s="36"/>
      <c r="AB83" s="36"/>
      <c r="AC83" s="36"/>
      <c r="AD83" s="36"/>
      <c r="AE83" s="36"/>
    </row>
    <row r="84" spans="1:31" s="2" customFormat="1" ht="12">
      <c r="A84" s="36"/>
      <c r="B84" s="37"/>
      <c r="C84" s="38"/>
      <c r="D84" s="38"/>
      <c r="E84" s="38"/>
      <c r="F84" s="38"/>
      <c r="G84" s="38"/>
      <c r="H84" s="38"/>
      <c r="I84" s="118"/>
      <c r="J84" s="38"/>
      <c r="K84" s="38"/>
      <c r="L84" s="119"/>
      <c r="S84" s="36"/>
      <c r="T84" s="36"/>
      <c r="U84" s="36"/>
      <c r="V84" s="36"/>
      <c r="W84" s="36"/>
      <c r="X84" s="36"/>
      <c r="Y84" s="36"/>
      <c r="Z84" s="36"/>
      <c r="AA84" s="36"/>
      <c r="AB84" s="36"/>
      <c r="AC84" s="36"/>
      <c r="AD84" s="36"/>
      <c r="AE84" s="36"/>
    </row>
    <row r="85" spans="1:31" s="11" customFormat="1" ht="24">
      <c r="A85" s="167"/>
      <c r="B85" s="168"/>
      <c r="C85" s="169" t="s">
        <v>193</v>
      </c>
      <c r="D85" s="170" t="s">
        <v>57</v>
      </c>
      <c r="E85" s="170" t="s">
        <v>53</v>
      </c>
      <c r="F85" s="170" t="s">
        <v>54</v>
      </c>
      <c r="G85" s="170" t="s">
        <v>194</v>
      </c>
      <c r="H85" s="170" t="s">
        <v>195</v>
      </c>
      <c r="I85" s="171" t="s">
        <v>196</v>
      </c>
      <c r="J85" s="170" t="s">
        <v>165</v>
      </c>
      <c r="K85" s="172" t="s">
        <v>197</v>
      </c>
      <c r="L85" s="173"/>
      <c r="M85" s="70" t="s">
        <v>19</v>
      </c>
      <c r="N85" s="71" t="s">
        <v>42</v>
      </c>
      <c r="O85" s="71" t="s">
        <v>198</v>
      </c>
      <c r="P85" s="71" t="s">
        <v>199</v>
      </c>
      <c r="Q85" s="71" t="s">
        <v>200</v>
      </c>
      <c r="R85" s="71" t="s">
        <v>201</v>
      </c>
      <c r="S85" s="71" t="s">
        <v>202</v>
      </c>
      <c r="T85" s="72" t="s">
        <v>203</v>
      </c>
      <c r="U85" s="167"/>
      <c r="V85" s="167"/>
      <c r="W85" s="167"/>
      <c r="X85" s="167"/>
      <c r="Y85" s="167"/>
      <c r="Z85" s="167"/>
      <c r="AA85" s="167"/>
      <c r="AB85" s="167"/>
      <c r="AC85" s="167"/>
      <c r="AD85" s="167"/>
      <c r="AE85" s="167"/>
    </row>
    <row r="86" spans="1:63" s="2" customFormat="1" ht="15.75">
      <c r="A86" s="36"/>
      <c r="B86" s="37"/>
      <c r="C86" s="77" t="s">
        <v>204</v>
      </c>
      <c r="D86" s="38"/>
      <c r="E86" s="38"/>
      <c r="F86" s="38"/>
      <c r="G86" s="38"/>
      <c r="H86" s="38"/>
      <c r="I86" s="118"/>
      <c r="J86" s="174">
        <f>BK86</f>
        <v>0</v>
      </c>
      <c r="K86" s="38"/>
      <c r="L86" s="41"/>
      <c r="M86" s="73"/>
      <c r="N86" s="175"/>
      <c r="O86" s="74"/>
      <c r="P86" s="176">
        <f>P87+SUM(P88:P96)</f>
        <v>0</v>
      </c>
      <c r="Q86" s="74"/>
      <c r="R86" s="176">
        <f>R87+SUM(R88:R96)</f>
        <v>0</v>
      </c>
      <c r="S86" s="74"/>
      <c r="T86" s="177">
        <f>T87+SUM(T88:T96)</f>
        <v>0</v>
      </c>
      <c r="U86" s="36"/>
      <c r="V86" s="36"/>
      <c r="W86" s="36"/>
      <c r="X86" s="36"/>
      <c r="Y86" s="36"/>
      <c r="Z86" s="36"/>
      <c r="AA86" s="36"/>
      <c r="AB86" s="36"/>
      <c r="AC86" s="36"/>
      <c r="AD86" s="36"/>
      <c r="AE86" s="36"/>
      <c r="AT86" s="19" t="s">
        <v>71</v>
      </c>
      <c r="AU86" s="19" t="s">
        <v>166</v>
      </c>
      <c r="BK86" s="178">
        <f>BK87+SUM(BK88:BK96)</f>
        <v>0</v>
      </c>
    </row>
    <row r="87" spans="1:65" s="2" customFormat="1" ht="12">
      <c r="A87" s="36"/>
      <c r="B87" s="37"/>
      <c r="C87" s="195" t="s">
        <v>79</v>
      </c>
      <c r="D87" s="195" t="s">
        <v>209</v>
      </c>
      <c r="E87" s="196" t="s">
        <v>2682</v>
      </c>
      <c r="F87" s="197" t="s">
        <v>2683</v>
      </c>
      <c r="G87" s="198" t="s">
        <v>140</v>
      </c>
      <c r="H87" s="199">
        <v>50</v>
      </c>
      <c r="I87" s="200"/>
      <c r="J87" s="201">
        <f>ROUND(I87*H87,2)</f>
        <v>0</v>
      </c>
      <c r="K87" s="197" t="s">
        <v>19</v>
      </c>
      <c r="L87" s="41"/>
      <c r="M87" s="202" t="s">
        <v>19</v>
      </c>
      <c r="N87" s="203" t="s">
        <v>43</v>
      </c>
      <c r="O87" s="66"/>
      <c r="P87" s="204">
        <f>O87*H87</f>
        <v>0</v>
      </c>
      <c r="Q87" s="204">
        <v>0</v>
      </c>
      <c r="R87" s="204">
        <f>Q87*H87</f>
        <v>0</v>
      </c>
      <c r="S87" s="204">
        <v>0</v>
      </c>
      <c r="T87" s="205">
        <f>S87*H87</f>
        <v>0</v>
      </c>
      <c r="U87" s="36"/>
      <c r="V87" s="36"/>
      <c r="W87" s="36"/>
      <c r="X87" s="36"/>
      <c r="Y87" s="36"/>
      <c r="Z87" s="36"/>
      <c r="AA87" s="36"/>
      <c r="AB87" s="36"/>
      <c r="AC87" s="36"/>
      <c r="AD87" s="36"/>
      <c r="AE87" s="36"/>
      <c r="AR87" s="206" t="s">
        <v>213</v>
      </c>
      <c r="AT87" s="206" t="s">
        <v>209</v>
      </c>
      <c r="AU87" s="206" t="s">
        <v>72</v>
      </c>
      <c r="AY87" s="19" t="s">
        <v>207</v>
      </c>
      <c r="BE87" s="207">
        <f>IF(N87="základní",J87,0)</f>
        <v>0</v>
      </c>
      <c r="BF87" s="207">
        <f>IF(N87="snížená",J87,0)</f>
        <v>0</v>
      </c>
      <c r="BG87" s="207">
        <f>IF(N87="zákl. přenesená",J87,0)</f>
        <v>0</v>
      </c>
      <c r="BH87" s="207">
        <f>IF(N87="sníž. přenesená",J87,0)</f>
        <v>0</v>
      </c>
      <c r="BI87" s="207">
        <f>IF(N87="nulová",J87,0)</f>
        <v>0</v>
      </c>
      <c r="BJ87" s="19" t="s">
        <v>79</v>
      </c>
      <c r="BK87" s="207">
        <f>ROUND(I87*H87,2)</f>
        <v>0</v>
      </c>
      <c r="BL87" s="19" t="s">
        <v>213</v>
      </c>
      <c r="BM87" s="206" t="s">
        <v>81</v>
      </c>
    </row>
    <row r="88" spans="1:65" s="2" customFormat="1" ht="12">
      <c r="A88" s="36"/>
      <c r="B88" s="37"/>
      <c r="C88" s="195" t="s">
        <v>81</v>
      </c>
      <c r="D88" s="195" t="s">
        <v>209</v>
      </c>
      <c r="E88" s="196" t="s">
        <v>2684</v>
      </c>
      <c r="F88" s="197" t="s">
        <v>2685</v>
      </c>
      <c r="G88" s="198" t="s">
        <v>140</v>
      </c>
      <c r="H88" s="199">
        <v>50</v>
      </c>
      <c r="I88" s="200"/>
      <c r="J88" s="201">
        <f>ROUND(I88*H88,2)</f>
        <v>0</v>
      </c>
      <c r="K88" s="197" t="s">
        <v>19</v>
      </c>
      <c r="L88" s="41"/>
      <c r="M88" s="202" t="s">
        <v>19</v>
      </c>
      <c r="N88" s="203" t="s">
        <v>43</v>
      </c>
      <c r="O88" s="66"/>
      <c r="P88" s="204">
        <f>O88*H88</f>
        <v>0</v>
      </c>
      <c r="Q88" s="204">
        <v>0</v>
      </c>
      <c r="R88" s="204">
        <f>Q88*H88</f>
        <v>0</v>
      </c>
      <c r="S88" s="204">
        <v>0</v>
      </c>
      <c r="T88" s="205">
        <f>S88*H88</f>
        <v>0</v>
      </c>
      <c r="U88" s="36"/>
      <c r="V88" s="36"/>
      <c r="W88" s="36"/>
      <c r="X88" s="36"/>
      <c r="Y88" s="36"/>
      <c r="Z88" s="36"/>
      <c r="AA88" s="36"/>
      <c r="AB88" s="36"/>
      <c r="AC88" s="36"/>
      <c r="AD88" s="36"/>
      <c r="AE88" s="36"/>
      <c r="AR88" s="206" t="s">
        <v>213</v>
      </c>
      <c r="AT88" s="206" t="s">
        <v>209</v>
      </c>
      <c r="AU88" s="206" t="s">
        <v>72</v>
      </c>
      <c r="AY88" s="19" t="s">
        <v>207</v>
      </c>
      <c r="BE88" s="207">
        <f>IF(N88="základní",J88,0)</f>
        <v>0</v>
      </c>
      <c r="BF88" s="207">
        <f>IF(N88="snížená",J88,0)</f>
        <v>0</v>
      </c>
      <c r="BG88" s="207">
        <f>IF(N88="zákl. přenesená",J88,0)</f>
        <v>0</v>
      </c>
      <c r="BH88" s="207">
        <f>IF(N88="sníž. přenesená",J88,0)</f>
        <v>0</v>
      </c>
      <c r="BI88" s="207">
        <f>IF(N88="nulová",J88,0)</f>
        <v>0</v>
      </c>
      <c r="BJ88" s="19" t="s">
        <v>79</v>
      </c>
      <c r="BK88" s="207">
        <f>ROUND(I88*H88,2)</f>
        <v>0</v>
      </c>
      <c r="BL88" s="19" t="s">
        <v>213</v>
      </c>
      <c r="BM88" s="206" t="s">
        <v>213</v>
      </c>
    </row>
    <row r="89" spans="1:65" s="2" customFormat="1" ht="12">
      <c r="A89" s="36"/>
      <c r="B89" s="37"/>
      <c r="C89" s="195" t="s">
        <v>221</v>
      </c>
      <c r="D89" s="195" t="s">
        <v>209</v>
      </c>
      <c r="E89" s="196" t="s">
        <v>2686</v>
      </c>
      <c r="F89" s="197" t="s">
        <v>2687</v>
      </c>
      <c r="G89" s="198" t="s">
        <v>683</v>
      </c>
      <c r="H89" s="199">
        <v>1</v>
      </c>
      <c r="I89" s="200"/>
      <c r="J89" s="201">
        <f>ROUND(I89*H89,2)</f>
        <v>0</v>
      </c>
      <c r="K89" s="197" t="s">
        <v>19</v>
      </c>
      <c r="L89" s="41"/>
      <c r="M89" s="202" t="s">
        <v>19</v>
      </c>
      <c r="N89" s="203" t="s">
        <v>43</v>
      </c>
      <c r="O89" s="66"/>
      <c r="P89" s="204">
        <f>O89*H89</f>
        <v>0</v>
      </c>
      <c r="Q89" s="204">
        <v>0</v>
      </c>
      <c r="R89" s="204">
        <f>Q89*H89</f>
        <v>0</v>
      </c>
      <c r="S89" s="204">
        <v>0</v>
      </c>
      <c r="T89" s="205">
        <f>S89*H89</f>
        <v>0</v>
      </c>
      <c r="U89" s="36"/>
      <c r="V89" s="36"/>
      <c r="W89" s="36"/>
      <c r="X89" s="36"/>
      <c r="Y89" s="36"/>
      <c r="Z89" s="36"/>
      <c r="AA89" s="36"/>
      <c r="AB89" s="36"/>
      <c r="AC89" s="36"/>
      <c r="AD89" s="36"/>
      <c r="AE89" s="36"/>
      <c r="AR89" s="206" t="s">
        <v>213</v>
      </c>
      <c r="AT89" s="206" t="s">
        <v>209</v>
      </c>
      <c r="AU89" s="206" t="s">
        <v>72</v>
      </c>
      <c r="AY89" s="19" t="s">
        <v>207</v>
      </c>
      <c r="BE89" s="207">
        <f>IF(N89="základní",J89,0)</f>
        <v>0</v>
      </c>
      <c r="BF89" s="207">
        <f>IF(N89="snížená",J89,0)</f>
        <v>0</v>
      </c>
      <c r="BG89" s="207">
        <f>IF(N89="zákl. přenesená",J89,0)</f>
        <v>0</v>
      </c>
      <c r="BH89" s="207">
        <f>IF(N89="sníž. přenesená",J89,0)</f>
        <v>0</v>
      </c>
      <c r="BI89" s="207">
        <f>IF(N89="nulová",J89,0)</f>
        <v>0</v>
      </c>
      <c r="BJ89" s="19" t="s">
        <v>79</v>
      </c>
      <c r="BK89" s="207">
        <f>ROUND(I89*H89,2)</f>
        <v>0</v>
      </c>
      <c r="BL89" s="19" t="s">
        <v>213</v>
      </c>
      <c r="BM89" s="206" t="s">
        <v>238</v>
      </c>
    </row>
    <row r="90" spans="1:47" s="2" customFormat="1" ht="87.75">
      <c r="A90" s="36"/>
      <c r="B90" s="37"/>
      <c r="C90" s="38"/>
      <c r="D90" s="210" t="s">
        <v>573</v>
      </c>
      <c r="E90" s="38"/>
      <c r="F90" s="251" t="s">
        <v>2688</v>
      </c>
      <c r="G90" s="38"/>
      <c r="H90" s="38"/>
      <c r="I90" s="118"/>
      <c r="J90" s="38"/>
      <c r="K90" s="38"/>
      <c r="L90" s="41"/>
      <c r="M90" s="252"/>
      <c r="N90" s="253"/>
      <c r="O90" s="66"/>
      <c r="P90" s="66"/>
      <c r="Q90" s="66"/>
      <c r="R90" s="66"/>
      <c r="S90" s="66"/>
      <c r="T90" s="67"/>
      <c r="U90" s="36"/>
      <c r="V90" s="36"/>
      <c r="W90" s="36"/>
      <c r="X90" s="36"/>
      <c r="Y90" s="36"/>
      <c r="Z90" s="36"/>
      <c r="AA90" s="36"/>
      <c r="AB90" s="36"/>
      <c r="AC90" s="36"/>
      <c r="AD90" s="36"/>
      <c r="AE90" s="36"/>
      <c r="AT90" s="19" t="s">
        <v>573</v>
      </c>
      <c r="AU90" s="19" t="s">
        <v>72</v>
      </c>
    </row>
    <row r="91" spans="1:65" s="2" customFormat="1" ht="12">
      <c r="A91" s="36"/>
      <c r="B91" s="37"/>
      <c r="C91" s="195" t="s">
        <v>213</v>
      </c>
      <c r="D91" s="195" t="s">
        <v>209</v>
      </c>
      <c r="E91" s="196" t="s">
        <v>2689</v>
      </c>
      <c r="F91" s="197" t="s">
        <v>2690</v>
      </c>
      <c r="G91" s="198" t="s">
        <v>683</v>
      </c>
      <c r="H91" s="199">
        <v>1</v>
      </c>
      <c r="I91" s="200"/>
      <c r="J91" s="201">
        <f>ROUND(I91*H91,2)</f>
        <v>0</v>
      </c>
      <c r="K91" s="197" t="s">
        <v>19</v>
      </c>
      <c r="L91" s="41"/>
      <c r="M91" s="202" t="s">
        <v>19</v>
      </c>
      <c r="N91" s="203" t="s">
        <v>43</v>
      </c>
      <c r="O91" s="66"/>
      <c r="P91" s="204">
        <f>O91*H91</f>
        <v>0</v>
      </c>
      <c r="Q91" s="204">
        <v>0</v>
      </c>
      <c r="R91" s="204">
        <f>Q91*H91</f>
        <v>0</v>
      </c>
      <c r="S91" s="204">
        <v>0</v>
      </c>
      <c r="T91" s="205">
        <f>S91*H91</f>
        <v>0</v>
      </c>
      <c r="U91" s="36"/>
      <c r="V91" s="36"/>
      <c r="W91" s="36"/>
      <c r="X91" s="36"/>
      <c r="Y91" s="36"/>
      <c r="Z91" s="36"/>
      <c r="AA91" s="36"/>
      <c r="AB91" s="36"/>
      <c r="AC91" s="36"/>
      <c r="AD91" s="36"/>
      <c r="AE91" s="36"/>
      <c r="AR91" s="206" t="s">
        <v>213</v>
      </c>
      <c r="AT91" s="206" t="s">
        <v>209</v>
      </c>
      <c r="AU91" s="206" t="s">
        <v>72</v>
      </c>
      <c r="AY91" s="19" t="s">
        <v>207</v>
      </c>
      <c r="BE91" s="207">
        <f>IF(N91="základní",J91,0)</f>
        <v>0</v>
      </c>
      <c r="BF91" s="207">
        <f>IF(N91="snížená",J91,0)</f>
        <v>0</v>
      </c>
      <c r="BG91" s="207">
        <f>IF(N91="zákl. přenesená",J91,0)</f>
        <v>0</v>
      </c>
      <c r="BH91" s="207">
        <f>IF(N91="sníž. přenesená",J91,0)</f>
        <v>0</v>
      </c>
      <c r="BI91" s="207">
        <f>IF(N91="nulová",J91,0)</f>
        <v>0</v>
      </c>
      <c r="BJ91" s="19" t="s">
        <v>79</v>
      </c>
      <c r="BK91" s="207">
        <f>ROUND(I91*H91,2)</f>
        <v>0</v>
      </c>
      <c r="BL91" s="19" t="s">
        <v>213</v>
      </c>
      <c r="BM91" s="206" t="s">
        <v>303</v>
      </c>
    </row>
    <row r="92" spans="1:65" s="2" customFormat="1" ht="12">
      <c r="A92" s="36"/>
      <c r="B92" s="37"/>
      <c r="C92" s="195" t="s">
        <v>234</v>
      </c>
      <c r="D92" s="195" t="s">
        <v>209</v>
      </c>
      <c r="E92" s="196" t="s">
        <v>2691</v>
      </c>
      <c r="F92" s="197" t="s">
        <v>2675</v>
      </c>
      <c r="G92" s="198" t="s">
        <v>683</v>
      </c>
      <c r="H92" s="199">
        <v>1</v>
      </c>
      <c r="I92" s="200"/>
      <c r="J92" s="201">
        <f>ROUND(I92*H92,2)</f>
        <v>0</v>
      </c>
      <c r="K92" s="197" t="s">
        <v>19</v>
      </c>
      <c r="L92" s="41"/>
      <c r="M92" s="202" t="s">
        <v>19</v>
      </c>
      <c r="N92" s="203" t="s">
        <v>43</v>
      </c>
      <c r="O92" s="66"/>
      <c r="P92" s="204">
        <f>O92*H92</f>
        <v>0</v>
      </c>
      <c r="Q92" s="204">
        <v>0</v>
      </c>
      <c r="R92" s="204">
        <f>Q92*H92</f>
        <v>0</v>
      </c>
      <c r="S92" s="204">
        <v>0</v>
      </c>
      <c r="T92" s="205">
        <f>S92*H92</f>
        <v>0</v>
      </c>
      <c r="U92" s="36"/>
      <c r="V92" s="36"/>
      <c r="W92" s="36"/>
      <c r="X92" s="36"/>
      <c r="Y92" s="36"/>
      <c r="Z92" s="36"/>
      <c r="AA92" s="36"/>
      <c r="AB92" s="36"/>
      <c r="AC92" s="36"/>
      <c r="AD92" s="36"/>
      <c r="AE92" s="36"/>
      <c r="AR92" s="206" t="s">
        <v>213</v>
      </c>
      <c r="AT92" s="206" t="s">
        <v>209</v>
      </c>
      <c r="AU92" s="206" t="s">
        <v>72</v>
      </c>
      <c r="AY92" s="19" t="s">
        <v>207</v>
      </c>
      <c r="BE92" s="207">
        <f>IF(N92="základní",J92,0)</f>
        <v>0</v>
      </c>
      <c r="BF92" s="207">
        <f>IF(N92="snížená",J92,0)</f>
        <v>0</v>
      </c>
      <c r="BG92" s="207">
        <f>IF(N92="zákl. přenesená",J92,0)</f>
        <v>0</v>
      </c>
      <c r="BH92" s="207">
        <f>IF(N92="sníž. přenesená",J92,0)</f>
        <v>0</v>
      </c>
      <c r="BI92" s="207">
        <f>IF(N92="nulová",J92,0)</f>
        <v>0</v>
      </c>
      <c r="BJ92" s="19" t="s">
        <v>79</v>
      </c>
      <c r="BK92" s="207">
        <f>ROUND(I92*H92,2)</f>
        <v>0</v>
      </c>
      <c r="BL92" s="19" t="s">
        <v>213</v>
      </c>
      <c r="BM92" s="206" t="s">
        <v>315</v>
      </c>
    </row>
    <row r="93" spans="1:47" s="2" customFormat="1" ht="58.5">
      <c r="A93" s="36"/>
      <c r="B93" s="37"/>
      <c r="C93" s="38"/>
      <c r="D93" s="210" t="s">
        <v>573</v>
      </c>
      <c r="E93" s="38"/>
      <c r="F93" s="251" t="s">
        <v>2692</v>
      </c>
      <c r="G93" s="38"/>
      <c r="H93" s="38"/>
      <c r="I93" s="118"/>
      <c r="J93" s="38"/>
      <c r="K93" s="38"/>
      <c r="L93" s="41"/>
      <c r="M93" s="252"/>
      <c r="N93" s="253"/>
      <c r="O93" s="66"/>
      <c r="P93" s="66"/>
      <c r="Q93" s="66"/>
      <c r="R93" s="66"/>
      <c r="S93" s="66"/>
      <c r="T93" s="67"/>
      <c r="U93" s="36"/>
      <c r="V93" s="36"/>
      <c r="W93" s="36"/>
      <c r="X93" s="36"/>
      <c r="Y93" s="36"/>
      <c r="Z93" s="36"/>
      <c r="AA93" s="36"/>
      <c r="AB93" s="36"/>
      <c r="AC93" s="36"/>
      <c r="AD93" s="36"/>
      <c r="AE93" s="36"/>
      <c r="AT93" s="19" t="s">
        <v>573</v>
      </c>
      <c r="AU93" s="19" t="s">
        <v>72</v>
      </c>
    </row>
    <row r="94" spans="1:65" s="2" customFormat="1" ht="12">
      <c r="A94" s="36"/>
      <c r="B94" s="37"/>
      <c r="C94" s="195" t="s">
        <v>238</v>
      </c>
      <c r="D94" s="195" t="s">
        <v>209</v>
      </c>
      <c r="E94" s="196" t="s">
        <v>2693</v>
      </c>
      <c r="F94" s="197" t="s">
        <v>2599</v>
      </c>
      <c r="G94" s="198" t="s">
        <v>683</v>
      </c>
      <c r="H94" s="199">
        <v>1</v>
      </c>
      <c r="I94" s="200"/>
      <c r="J94" s="201">
        <f>ROUND(I94*H94,2)</f>
        <v>0</v>
      </c>
      <c r="K94" s="197" t="s">
        <v>19</v>
      </c>
      <c r="L94" s="41"/>
      <c r="M94" s="202" t="s">
        <v>19</v>
      </c>
      <c r="N94" s="203" t="s">
        <v>43</v>
      </c>
      <c r="O94" s="66"/>
      <c r="P94" s="204">
        <f>O94*H94</f>
        <v>0</v>
      </c>
      <c r="Q94" s="204">
        <v>0</v>
      </c>
      <c r="R94" s="204">
        <f>Q94*H94</f>
        <v>0</v>
      </c>
      <c r="S94" s="204">
        <v>0</v>
      </c>
      <c r="T94" s="205">
        <f>S94*H94</f>
        <v>0</v>
      </c>
      <c r="U94" s="36"/>
      <c r="V94" s="36"/>
      <c r="W94" s="36"/>
      <c r="X94" s="36"/>
      <c r="Y94" s="36"/>
      <c r="Z94" s="36"/>
      <c r="AA94" s="36"/>
      <c r="AB94" s="36"/>
      <c r="AC94" s="36"/>
      <c r="AD94" s="36"/>
      <c r="AE94" s="36"/>
      <c r="AR94" s="206" t="s">
        <v>213</v>
      </c>
      <c r="AT94" s="206" t="s">
        <v>209</v>
      </c>
      <c r="AU94" s="206" t="s">
        <v>72</v>
      </c>
      <c r="AY94" s="19" t="s">
        <v>207</v>
      </c>
      <c r="BE94" s="207">
        <f>IF(N94="základní",J94,0)</f>
        <v>0</v>
      </c>
      <c r="BF94" s="207">
        <f>IF(N94="snížená",J94,0)</f>
        <v>0</v>
      </c>
      <c r="BG94" s="207">
        <f>IF(N94="zákl. přenesená",J94,0)</f>
        <v>0</v>
      </c>
      <c r="BH94" s="207">
        <f>IF(N94="sníž. přenesená",J94,0)</f>
        <v>0</v>
      </c>
      <c r="BI94" s="207">
        <f>IF(N94="nulová",J94,0)</f>
        <v>0</v>
      </c>
      <c r="BJ94" s="19" t="s">
        <v>79</v>
      </c>
      <c r="BK94" s="207">
        <f>ROUND(I94*H94,2)</f>
        <v>0</v>
      </c>
      <c r="BL94" s="19" t="s">
        <v>213</v>
      </c>
      <c r="BM94" s="206" t="s">
        <v>344</v>
      </c>
    </row>
    <row r="95" spans="1:47" s="2" customFormat="1" ht="48.75">
      <c r="A95" s="36"/>
      <c r="B95" s="37"/>
      <c r="C95" s="38"/>
      <c r="D95" s="210" t="s">
        <v>573</v>
      </c>
      <c r="E95" s="38"/>
      <c r="F95" s="251" t="s">
        <v>2694</v>
      </c>
      <c r="G95" s="38"/>
      <c r="H95" s="38"/>
      <c r="I95" s="118"/>
      <c r="J95" s="38"/>
      <c r="K95" s="38"/>
      <c r="L95" s="41"/>
      <c r="M95" s="252"/>
      <c r="N95" s="253"/>
      <c r="O95" s="66"/>
      <c r="P95" s="66"/>
      <c r="Q95" s="66"/>
      <c r="R95" s="66"/>
      <c r="S95" s="66"/>
      <c r="T95" s="67"/>
      <c r="U95" s="36"/>
      <c r="V95" s="36"/>
      <c r="W95" s="36"/>
      <c r="X95" s="36"/>
      <c r="Y95" s="36"/>
      <c r="Z95" s="36"/>
      <c r="AA95" s="36"/>
      <c r="AB95" s="36"/>
      <c r="AC95" s="36"/>
      <c r="AD95" s="36"/>
      <c r="AE95" s="36"/>
      <c r="AT95" s="19" t="s">
        <v>573</v>
      </c>
      <c r="AU95" s="19" t="s">
        <v>72</v>
      </c>
    </row>
    <row r="96" spans="2:63" s="12" customFormat="1" ht="15">
      <c r="B96" s="179"/>
      <c r="C96" s="180"/>
      <c r="D96" s="181" t="s">
        <v>71</v>
      </c>
      <c r="E96" s="182" t="s">
        <v>79</v>
      </c>
      <c r="F96" s="182" t="s">
        <v>2695</v>
      </c>
      <c r="G96" s="180"/>
      <c r="H96" s="180"/>
      <c r="I96" s="183"/>
      <c r="J96" s="184">
        <f>BK96</f>
        <v>0</v>
      </c>
      <c r="K96" s="180"/>
      <c r="L96" s="185"/>
      <c r="M96" s="186"/>
      <c r="N96" s="187"/>
      <c r="O96" s="187"/>
      <c r="P96" s="188">
        <f>SUM(P97:P100)</f>
        <v>0</v>
      </c>
      <c r="Q96" s="187"/>
      <c r="R96" s="188">
        <f>SUM(R97:R100)</f>
        <v>0</v>
      </c>
      <c r="S96" s="187"/>
      <c r="T96" s="189">
        <f>SUM(T97:T100)</f>
        <v>0</v>
      </c>
      <c r="AR96" s="190" t="s">
        <v>79</v>
      </c>
      <c r="AT96" s="191" t="s">
        <v>71</v>
      </c>
      <c r="AU96" s="191" t="s">
        <v>72</v>
      </c>
      <c r="AY96" s="190" t="s">
        <v>207</v>
      </c>
      <c r="BK96" s="192">
        <f>SUM(BK97:BK100)</f>
        <v>0</v>
      </c>
    </row>
    <row r="97" spans="1:65" s="2" customFormat="1" ht="12">
      <c r="A97" s="36"/>
      <c r="B97" s="37"/>
      <c r="C97" s="195" t="s">
        <v>243</v>
      </c>
      <c r="D97" s="195" t="s">
        <v>209</v>
      </c>
      <c r="E97" s="196" t="s">
        <v>2696</v>
      </c>
      <c r="F97" s="197" t="s">
        <v>2695</v>
      </c>
      <c r="G97" s="198" t="s">
        <v>683</v>
      </c>
      <c r="H97" s="199">
        <v>1</v>
      </c>
      <c r="I97" s="200"/>
      <c r="J97" s="201">
        <f>ROUND(I97*H97,2)</f>
        <v>0</v>
      </c>
      <c r="K97" s="197" t="s">
        <v>19</v>
      </c>
      <c r="L97" s="41"/>
      <c r="M97" s="202" t="s">
        <v>19</v>
      </c>
      <c r="N97" s="203" t="s">
        <v>43</v>
      </c>
      <c r="O97" s="66"/>
      <c r="P97" s="204">
        <f>O97*H97</f>
        <v>0</v>
      </c>
      <c r="Q97" s="204">
        <v>0</v>
      </c>
      <c r="R97" s="204">
        <f>Q97*H97</f>
        <v>0</v>
      </c>
      <c r="S97" s="204">
        <v>0</v>
      </c>
      <c r="T97" s="205">
        <f>S97*H97</f>
        <v>0</v>
      </c>
      <c r="U97" s="36"/>
      <c r="V97" s="36"/>
      <c r="W97" s="36"/>
      <c r="X97" s="36"/>
      <c r="Y97" s="36"/>
      <c r="Z97" s="36"/>
      <c r="AA97" s="36"/>
      <c r="AB97" s="36"/>
      <c r="AC97" s="36"/>
      <c r="AD97" s="36"/>
      <c r="AE97" s="36"/>
      <c r="AR97" s="206" t="s">
        <v>213</v>
      </c>
      <c r="AT97" s="206" t="s">
        <v>209</v>
      </c>
      <c r="AU97" s="206" t="s">
        <v>79</v>
      </c>
      <c r="AY97" s="19" t="s">
        <v>207</v>
      </c>
      <c r="BE97" s="207">
        <f>IF(N97="základní",J97,0)</f>
        <v>0</v>
      </c>
      <c r="BF97" s="207">
        <f>IF(N97="snížená",J97,0)</f>
        <v>0</v>
      </c>
      <c r="BG97" s="207">
        <f>IF(N97="zákl. přenesená",J97,0)</f>
        <v>0</v>
      </c>
      <c r="BH97" s="207">
        <f>IF(N97="sníž. přenesená",J97,0)</f>
        <v>0</v>
      </c>
      <c r="BI97" s="207">
        <f>IF(N97="nulová",J97,0)</f>
        <v>0</v>
      </c>
      <c r="BJ97" s="19" t="s">
        <v>79</v>
      </c>
      <c r="BK97" s="207">
        <f>ROUND(I97*H97,2)</f>
        <v>0</v>
      </c>
      <c r="BL97" s="19" t="s">
        <v>213</v>
      </c>
      <c r="BM97" s="206" t="s">
        <v>2697</v>
      </c>
    </row>
    <row r="98" spans="1:47" s="2" customFormat="1" ht="48.75">
      <c r="A98" s="36"/>
      <c r="B98" s="37"/>
      <c r="C98" s="38"/>
      <c r="D98" s="210" t="s">
        <v>573</v>
      </c>
      <c r="E98" s="38"/>
      <c r="F98" s="251" t="s">
        <v>2698</v>
      </c>
      <c r="G98" s="38"/>
      <c r="H98" s="38"/>
      <c r="I98" s="118"/>
      <c r="J98" s="38"/>
      <c r="K98" s="38"/>
      <c r="L98" s="41"/>
      <c r="M98" s="252"/>
      <c r="N98" s="253"/>
      <c r="O98" s="66"/>
      <c r="P98" s="66"/>
      <c r="Q98" s="66"/>
      <c r="R98" s="66"/>
      <c r="S98" s="66"/>
      <c r="T98" s="67"/>
      <c r="U98" s="36"/>
      <c r="V98" s="36"/>
      <c r="W98" s="36"/>
      <c r="X98" s="36"/>
      <c r="Y98" s="36"/>
      <c r="Z98" s="36"/>
      <c r="AA98" s="36"/>
      <c r="AB98" s="36"/>
      <c r="AC98" s="36"/>
      <c r="AD98" s="36"/>
      <c r="AE98" s="36"/>
      <c r="AT98" s="19" t="s">
        <v>573</v>
      </c>
      <c r="AU98" s="19" t="s">
        <v>79</v>
      </c>
    </row>
    <row r="99" spans="1:65" s="2" customFormat="1" ht="12">
      <c r="A99" s="36"/>
      <c r="B99" s="37"/>
      <c r="C99" s="195" t="s">
        <v>248</v>
      </c>
      <c r="D99" s="195" t="s">
        <v>209</v>
      </c>
      <c r="E99" s="196" t="s">
        <v>2699</v>
      </c>
      <c r="F99" s="197" t="s">
        <v>2599</v>
      </c>
      <c r="G99" s="198" t="s">
        <v>683</v>
      </c>
      <c r="H99" s="199">
        <v>1</v>
      </c>
      <c r="I99" s="200"/>
      <c r="J99" s="201">
        <f>ROUND(I99*H99,2)</f>
        <v>0</v>
      </c>
      <c r="K99" s="197" t="s">
        <v>19</v>
      </c>
      <c r="L99" s="41"/>
      <c r="M99" s="202" t="s">
        <v>19</v>
      </c>
      <c r="N99" s="203" t="s">
        <v>43</v>
      </c>
      <c r="O99" s="66"/>
      <c r="P99" s="204">
        <f>O99*H99</f>
        <v>0</v>
      </c>
      <c r="Q99" s="204">
        <v>0</v>
      </c>
      <c r="R99" s="204">
        <f>Q99*H99</f>
        <v>0</v>
      </c>
      <c r="S99" s="204">
        <v>0</v>
      </c>
      <c r="T99" s="205">
        <f>S99*H99</f>
        <v>0</v>
      </c>
      <c r="U99" s="36"/>
      <c r="V99" s="36"/>
      <c r="W99" s="36"/>
      <c r="X99" s="36"/>
      <c r="Y99" s="36"/>
      <c r="Z99" s="36"/>
      <c r="AA99" s="36"/>
      <c r="AB99" s="36"/>
      <c r="AC99" s="36"/>
      <c r="AD99" s="36"/>
      <c r="AE99" s="36"/>
      <c r="AR99" s="206" t="s">
        <v>213</v>
      </c>
      <c r="AT99" s="206" t="s">
        <v>209</v>
      </c>
      <c r="AU99" s="206" t="s">
        <v>79</v>
      </c>
      <c r="AY99" s="19" t="s">
        <v>207</v>
      </c>
      <c r="BE99" s="207">
        <f>IF(N99="základní",J99,0)</f>
        <v>0</v>
      </c>
      <c r="BF99" s="207">
        <f>IF(N99="snížená",J99,0)</f>
        <v>0</v>
      </c>
      <c r="BG99" s="207">
        <f>IF(N99="zákl. přenesená",J99,0)</f>
        <v>0</v>
      </c>
      <c r="BH99" s="207">
        <f>IF(N99="sníž. přenesená",J99,0)</f>
        <v>0</v>
      </c>
      <c r="BI99" s="207">
        <f>IF(N99="nulová",J99,0)</f>
        <v>0</v>
      </c>
      <c r="BJ99" s="19" t="s">
        <v>79</v>
      </c>
      <c r="BK99" s="207">
        <f>ROUND(I99*H99,2)</f>
        <v>0</v>
      </c>
      <c r="BL99" s="19" t="s">
        <v>213</v>
      </c>
      <c r="BM99" s="206" t="s">
        <v>2700</v>
      </c>
    </row>
    <row r="100" spans="1:47" s="2" customFormat="1" ht="39">
      <c r="A100" s="36"/>
      <c r="B100" s="37"/>
      <c r="C100" s="38"/>
      <c r="D100" s="210" t="s">
        <v>573</v>
      </c>
      <c r="E100" s="38"/>
      <c r="F100" s="251" t="s">
        <v>2701</v>
      </c>
      <c r="G100" s="38"/>
      <c r="H100" s="38"/>
      <c r="I100" s="118"/>
      <c r="J100" s="38"/>
      <c r="K100" s="38"/>
      <c r="L100" s="41"/>
      <c r="M100" s="274"/>
      <c r="N100" s="275"/>
      <c r="O100" s="260"/>
      <c r="P100" s="260"/>
      <c r="Q100" s="260"/>
      <c r="R100" s="260"/>
      <c r="S100" s="260"/>
      <c r="T100" s="276"/>
      <c r="U100" s="36"/>
      <c r="V100" s="36"/>
      <c r="W100" s="36"/>
      <c r="X100" s="36"/>
      <c r="Y100" s="36"/>
      <c r="Z100" s="36"/>
      <c r="AA100" s="36"/>
      <c r="AB100" s="36"/>
      <c r="AC100" s="36"/>
      <c r="AD100" s="36"/>
      <c r="AE100" s="36"/>
      <c r="AT100" s="19" t="s">
        <v>573</v>
      </c>
      <c r="AU100" s="19" t="s">
        <v>79</v>
      </c>
    </row>
    <row r="101" spans="1:31" s="2" customFormat="1" ht="12">
      <c r="A101" s="36"/>
      <c r="B101" s="49"/>
      <c r="C101" s="50"/>
      <c r="D101" s="50"/>
      <c r="E101" s="50"/>
      <c r="F101" s="50"/>
      <c r="G101" s="50"/>
      <c r="H101" s="50"/>
      <c r="I101" s="145"/>
      <c r="J101" s="50"/>
      <c r="K101" s="50"/>
      <c r="L101" s="41"/>
      <c r="M101" s="36"/>
      <c r="O101" s="36"/>
      <c r="P101" s="36"/>
      <c r="Q101" s="36"/>
      <c r="R101" s="36"/>
      <c r="S101" s="36"/>
      <c r="T101" s="36"/>
      <c r="U101" s="36"/>
      <c r="V101" s="36"/>
      <c r="W101" s="36"/>
      <c r="X101" s="36"/>
      <c r="Y101" s="36"/>
      <c r="Z101" s="36"/>
      <c r="AA101" s="36"/>
      <c r="AB101" s="36"/>
      <c r="AC101" s="36"/>
      <c r="AD101" s="36"/>
      <c r="AE101" s="36"/>
    </row>
  </sheetData>
  <sheetProtection algorithmName="SHA-512" hashValue="zcBSlgM6oylqny1E7hyXdZIOWKFit58jisjfKU55JYpQCSEO0vKdKsL1y/psguOVCuDawTnm3g+hlHNjsBrmtQ==" saltValue="Jatx7kIxzEFFEtRxw00w6gbW0V/bJvEYHhbvO1PzE+SSAhzbv7GNvU+ARWQWocWSbwmMG/6oVtSuZdcIBGQBGQ==" spinCount="100000" sheet="1" objects="1" scenarios="1" formatColumns="0" formatRows="0" autoFilter="0"/>
  <autoFilter ref="C85:K100"/>
  <mergeCells count="12">
    <mergeCell ref="E78:H78"/>
    <mergeCell ref="L2:V2"/>
    <mergeCell ref="E50:H50"/>
    <mergeCell ref="E52:H52"/>
    <mergeCell ref="E54:H54"/>
    <mergeCell ref="E74:H74"/>
    <mergeCell ref="E76:H76"/>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2:BM90"/>
  <sheetViews>
    <sheetView showGridLines="0" workbookViewId="0" topLeftCell="A79">
      <selection activeCell="I58" sqref="I58"/>
    </sheetView>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1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12">
      <c r="I2" s="110"/>
      <c r="L2" s="384"/>
      <c r="M2" s="384"/>
      <c r="N2" s="384"/>
      <c r="O2" s="384"/>
      <c r="P2" s="384"/>
      <c r="Q2" s="384"/>
      <c r="R2" s="384"/>
      <c r="S2" s="384"/>
      <c r="T2" s="384"/>
      <c r="U2" s="384"/>
      <c r="V2" s="384"/>
      <c r="AT2" s="19" t="s">
        <v>131</v>
      </c>
    </row>
    <row r="3" spans="2:46" s="1" customFormat="1" ht="12">
      <c r="B3" s="112"/>
      <c r="C3" s="113"/>
      <c r="D3" s="113"/>
      <c r="E3" s="113"/>
      <c r="F3" s="113"/>
      <c r="G3" s="113"/>
      <c r="H3" s="113"/>
      <c r="I3" s="114"/>
      <c r="J3" s="113"/>
      <c r="K3" s="113"/>
      <c r="L3" s="22"/>
      <c r="AT3" s="19" t="s">
        <v>81</v>
      </c>
    </row>
    <row r="4" spans="2:46" s="1" customFormat="1" ht="18">
      <c r="B4" s="22"/>
      <c r="D4" s="115" t="s">
        <v>146</v>
      </c>
      <c r="I4" s="110"/>
      <c r="L4" s="22"/>
      <c r="M4" s="116" t="s">
        <v>10</v>
      </c>
      <c r="AT4" s="19" t="s">
        <v>4</v>
      </c>
    </row>
    <row r="5" spans="2:12" s="1" customFormat="1" ht="12">
      <c r="B5" s="22"/>
      <c r="I5" s="110"/>
      <c r="L5" s="22"/>
    </row>
    <row r="6" spans="2:12" s="1" customFormat="1" ht="12.75">
      <c r="B6" s="22"/>
      <c r="D6" s="117" t="s">
        <v>16</v>
      </c>
      <c r="I6" s="110"/>
      <c r="L6" s="22"/>
    </row>
    <row r="7" spans="2:12" s="1" customFormat="1" ht="12.75">
      <c r="B7" s="22"/>
      <c r="E7" s="417" t="str">
        <f>'Rekapitulace stavby'!K6</f>
        <v>HULICE - ČERPACÍ STANICE PEVAK</v>
      </c>
      <c r="F7" s="418"/>
      <c r="G7" s="418"/>
      <c r="H7" s="418"/>
      <c r="I7" s="110"/>
      <c r="L7" s="22"/>
    </row>
    <row r="8" spans="2:12" s="1" customFormat="1" ht="12.75">
      <c r="B8" s="22"/>
      <c r="D8" s="117" t="s">
        <v>159</v>
      </c>
      <c r="I8" s="110"/>
      <c r="L8" s="22"/>
    </row>
    <row r="9" spans="1:31" s="2" customFormat="1" ht="12">
      <c r="A9" s="36"/>
      <c r="B9" s="41"/>
      <c r="C9" s="36"/>
      <c r="D9" s="36"/>
      <c r="E9" s="417" t="s">
        <v>2539</v>
      </c>
      <c r="F9" s="419"/>
      <c r="G9" s="419"/>
      <c r="H9" s="419"/>
      <c r="I9" s="118"/>
      <c r="J9" s="36"/>
      <c r="K9" s="36"/>
      <c r="L9" s="119"/>
      <c r="S9" s="36"/>
      <c r="T9" s="36"/>
      <c r="U9" s="36"/>
      <c r="V9" s="36"/>
      <c r="W9" s="36"/>
      <c r="X9" s="36"/>
      <c r="Y9" s="36"/>
      <c r="Z9" s="36"/>
      <c r="AA9" s="36"/>
      <c r="AB9" s="36"/>
      <c r="AC9" s="36"/>
      <c r="AD9" s="36"/>
      <c r="AE9" s="36"/>
    </row>
    <row r="10" spans="1:31" s="2" customFormat="1" ht="12.75">
      <c r="A10" s="36"/>
      <c r="B10" s="41"/>
      <c r="C10" s="36"/>
      <c r="D10" s="117" t="s">
        <v>161</v>
      </c>
      <c r="E10" s="36"/>
      <c r="F10" s="36"/>
      <c r="G10" s="36"/>
      <c r="H10" s="36"/>
      <c r="I10" s="118"/>
      <c r="J10" s="36"/>
      <c r="K10" s="36"/>
      <c r="L10" s="119"/>
      <c r="S10" s="36"/>
      <c r="T10" s="36"/>
      <c r="U10" s="36"/>
      <c r="V10" s="36"/>
      <c r="W10" s="36"/>
      <c r="X10" s="36"/>
      <c r="Y10" s="36"/>
      <c r="Z10" s="36"/>
      <c r="AA10" s="36"/>
      <c r="AB10" s="36"/>
      <c r="AC10" s="36"/>
      <c r="AD10" s="36"/>
      <c r="AE10" s="36"/>
    </row>
    <row r="11" spans="1:31" s="2" customFormat="1" ht="12">
      <c r="A11" s="36"/>
      <c r="B11" s="41"/>
      <c r="C11" s="36"/>
      <c r="D11" s="36"/>
      <c r="E11" s="420" t="s">
        <v>2702</v>
      </c>
      <c r="F11" s="419"/>
      <c r="G11" s="419"/>
      <c r="H11" s="419"/>
      <c r="I11" s="118"/>
      <c r="J11" s="36"/>
      <c r="K11" s="36"/>
      <c r="L11" s="119"/>
      <c r="S11" s="36"/>
      <c r="T11" s="36"/>
      <c r="U11" s="36"/>
      <c r="V11" s="36"/>
      <c r="W11" s="36"/>
      <c r="X11" s="36"/>
      <c r="Y11" s="36"/>
      <c r="Z11" s="36"/>
      <c r="AA11" s="36"/>
      <c r="AB11" s="36"/>
      <c r="AC11" s="36"/>
      <c r="AD11" s="36"/>
      <c r="AE11" s="36"/>
    </row>
    <row r="12" spans="1:31" s="2" customFormat="1" ht="12">
      <c r="A12" s="36"/>
      <c r="B12" s="41"/>
      <c r="C12" s="36"/>
      <c r="D12" s="36"/>
      <c r="E12" s="36"/>
      <c r="F12" s="36"/>
      <c r="G12" s="36"/>
      <c r="H12" s="36"/>
      <c r="I12" s="118"/>
      <c r="J12" s="36"/>
      <c r="K12" s="36"/>
      <c r="L12" s="119"/>
      <c r="S12" s="36"/>
      <c r="T12" s="36"/>
      <c r="U12" s="36"/>
      <c r="V12" s="36"/>
      <c r="W12" s="36"/>
      <c r="X12" s="36"/>
      <c r="Y12" s="36"/>
      <c r="Z12" s="36"/>
      <c r="AA12" s="36"/>
      <c r="AB12" s="36"/>
      <c r="AC12" s="36"/>
      <c r="AD12" s="36"/>
      <c r="AE12" s="36"/>
    </row>
    <row r="13" spans="1:31" s="2" customFormat="1" ht="12.75">
      <c r="A13" s="36"/>
      <c r="B13" s="41"/>
      <c r="C13" s="36"/>
      <c r="D13" s="117" t="s">
        <v>18</v>
      </c>
      <c r="E13" s="36"/>
      <c r="F13" s="105" t="s">
        <v>19</v>
      </c>
      <c r="G13" s="36"/>
      <c r="H13" s="36"/>
      <c r="I13" s="120" t="s">
        <v>20</v>
      </c>
      <c r="J13" s="105" t="s">
        <v>19</v>
      </c>
      <c r="K13" s="36"/>
      <c r="L13" s="119"/>
      <c r="S13" s="36"/>
      <c r="T13" s="36"/>
      <c r="U13" s="36"/>
      <c r="V13" s="36"/>
      <c r="W13" s="36"/>
      <c r="X13" s="36"/>
      <c r="Y13" s="36"/>
      <c r="Z13" s="36"/>
      <c r="AA13" s="36"/>
      <c r="AB13" s="36"/>
      <c r="AC13" s="36"/>
      <c r="AD13" s="36"/>
      <c r="AE13" s="36"/>
    </row>
    <row r="14" spans="1:31" s="2" customFormat="1" ht="12.75">
      <c r="A14" s="36"/>
      <c r="B14" s="41"/>
      <c r="C14" s="36"/>
      <c r="D14" s="117" t="s">
        <v>21</v>
      </c>
      <c r="E14" s="36"/>
      <c r="F14" s="105" t="s">
        <v>22</v>
      </c>
      <c r="G14" s="36"/>
      <c r="H14" s="36"/>
      <c r="I14" s="120" t="s">
        <v>23</v>
      </c>
      <c r="J14" s="121" t="str">
        <f>'Rekapitulace stavby'!AN8</f>
        <v>12. 5. 2020</v>
      </c>
      <c r="K14" s="36"/>
      <c r="L14" s="119"/>
      <c r="S14" s="36"/>
      <c r="T14" s="36"/>
      <c r="U14" s="36"/>
      <c r="V14" s="36"/>
      <c r="W14" s="36"/>
      <c r="X14" s="36"/>
      <c r="Y14" s="36"/>
      <c r="Z14" s="36"/>
      <c r="AA14" s="36"/>
      <c r="AB14" s="36"/>
      <c r="AC14" s="36"/>
      <c r="AD14" s="36"/>
      <c r="AE14" s="36"/>
    </row>
    <row r="15" spans="1:31" s="2" customFormat="1" ht="12">
      <c r="A15" s="36"/>
      <c r="B15" s="41"/>
      <c r="C15" s="36"/>
      <c r="D15" s="36"/>
      <c r="E15" s="36"/>
      <c r="F15" s="36"/>
      <c r="G15" s="36"/>
      <c r="H15" s="36"/>
      <c r="I15" s="118"/>
      <c r="J15" s="36"/>
      <c r="K15" s="36"/>
      <c r="L15" s="119"/>
      <c r="S15" s="36"/>
      <c r="T15" s="36"/>
      <c r="U15" s="36"/>
      <c r="V15" s="36"/>
      <c r="W15" s="36"/>
      <c r="X15" s="36"/>
      <c r="Y15" s="36"/>
      <c r="Z15" s="36"/>
      <c r="AA15" s="36"/>
      <c r="AB15" s="36"/>
      <c r="AC15" s="36"/>
      <c r="AD15" s="36"/>
      <c r="AE15" s="36"/>
    </row>
    <row r="16" spans="1:31" s="2" customFormat="1" ht="12.75">
      <c r="A16" s="36"/>
      <c r="B16" s="41"/>
      <c r="C16" s="36"/>
      <c r="D16" s="117" t="s">
        <v>25</v>
      </c>
      <c r="E16" s="36"/>
      <c r="F16" s="36"/>
      <c r="G16" s="36"/>
      <c r="H16" s="36"/>
      <c r="I16" s="120" t="s">
        <v>26</v>
      </c>
      <c r="J16" s="105" t="s">
        <v>19</v>
      </c>
      <c r="K16" s="36"/>
      <c r="L16" s="119"/>
      <c r="S16" s="36"/>
      <c r="T16" s="36"/>
      <c r="U16" s="36"/>
      <c r="V16" s="36"/>
      <c r="W16" s="36"/>
      <c r="X16" s="36"/>
      <c r="Y16" s="36"/>
      <c r="Z16" s="36"/>
      <c r="AA16" s="36"/>
      <c r="AB16" s="36"/>
      <c r="AC16" s="36"/>
      <c r="AD16" s="36"/>
      <c r="AE16" s="36"/>
    </row>
    <row r="17" spans="1:31" s="2" customFormat="1" ht="12.75">
      <c r="A17" s="36"/>
      <c r="B17" s="41"/>
      <c r="C17" s="36"/>
      <c r="D17" s="36"/>
      <c r="E17" s="105" t="s">
        <v>27</v>
      </c>
      <c r="F17" s="36"/>
      <c r="G17" s="36"/>
      <c r="H17" s="36"/>
      <c r="I17" s="120" t="s">
        <v>28</v>
      </c>
      <c r="J17" s="105" t="s">
        <v>19</v>
      </c>
      <c r="K17" s="36"/>
      <c r="L17" s="119"/>
      <c r="S17" s="36"/>
      <c r="T17" s="36"/>
      <c r="U17" s="36"/>
      <c r="V17" s="36"/>
      <c r="W17" s="36"/>
      <c r="X17" s="36"/>
      <c r="Y17" s="36"/>
      <c r="Z17" s="36"/>
      <c r="AA17" s="36"/>
      <c r="AB17" s="36"/>
      <c r="AC17" s="36"/>
      <c r="AD17" s="36"/>
      <c r="AE17" s="36"/>
    </row>
    <row r="18" spans="1:31" s="2" customFormat="1" ht="12">
      <c r="A18" s="36"/>
      <c r="B18" s="41"/>
      <c r="C18" s="36"/>
      <c r="D18" s="36"/>
      <c r="E18" s="36"/>
      <c r="F18" s="36"/>
      <c r="G18" s="36"/>
      <c r="H18" s="36"/>
      <c r="I18" s="118"/>
      <c r="J18" s="36"/>
      <c r="K18" s="36"/>
      <c r="L18" s="119"/>
      <c r="S18" s="36"/>
      <c r="T18" s="36"/>
      <c r="U18" s="36"/>
      <c r="V18" s="36"/>
      <c r="W18" s="36"/>
      <c r="X18" s="36"/>
      <c r="Y18" s="36"/>
      <c r="Z18" s="36"/>
      <c r="AA18" s="36"/>
      <c r="AB18" s="36"/>
      <c r="AC18" s="36"/>
      <c r="AD18" s="36"/>
      <c r="AE18" s="36"/>
    </row>
    <row r="19" spans="1:31" s="2" customFormat="1" ht="12.75">
      <c r="A19" s="36"/>
      <c r="B19" s="41"/>
      <c r="C19" s="36"/>
      <c r="D19" s="117" t="s">
        <v>29</v>
      </c>
      <c r="E19" s="36"/>
      <c r="F19" s="36"/>
      <c r="G19" s="36"/>
      <c r="H19" s="36"/>
      <c r="I19" s="120" t="s">
        <v>26</v>
      </c>
      <c r="J19" s="32" t="str">
        <f>'Rekapitulace stavby'!AN13</f>
        <v>Vyplň údaj</v>
      </c>
      <c r="K19" s="36"/>
      <c r="L19" s="119"/>
      <c r="S19" s="36"/>
      <c r="T19" s="36"/>
      <c r="U19" s="36"/>
      <c r="V19" s="36"/>
      <c r="W19" s="36"/>
      <c r="X19" s="36"/>
      <c r="Y19" s="36"/>
      <c r="Z19" s="36"/>
      <c r="AA19" s="36"/>
      <c r="AB19" s="36"/>
      <c r="AC19" s="36"/>
      <c r="AD19" s="36"/>
      <c r="AE19" s="36"/>
    </row>
    <row r="20" spans="1:31" s="2" customFormat="1" ht="12.75">
      <c r="A20" s="36"/>
      <c r="B20" s="41"/>
      <c r="C20" s="36"/>
      <c r="D20" s="36"/>
      <c r="E20" s="421" t="str">
        <f>'Rekapitulace stavby'!E14</f>
        <v>Vyplň údaj</v>
      </c>
      <c r="F20" s="422"/>
      <c r="G20" s="422"/>
      <c r="H20" s="422"/>
      <c r="I20" s="120" t="s">
        <v>28</v>
      </c>
      <c r="J20" s="32" t="str">
        <f>'Rekapitulace stavby'!AN14</f>
        <v>Vyplň údaj</v>
      </c>
      <c r="K20" s="36"/>
      <c r="L20" s="119"/>
      <c r="S20" s="36"/>
      <c r="T20" s="36"/>
      <c r="U20" s="36"/>
      <c r="V20" s="36"/>
      <c r="W20" s="36"/>
      <c r="X20" s="36"/>
      <c r="Y20" s="36"/>
      <c r="Z20" s="36"/>
      <c r="AA20" s="36"/>
      <c r="AB20" s="36"/>
      <c r="AC20" s="36"/>
      <c r="AD20" s="36"/>
      <c r="AE20" s="36"/>
    </row>
    <row r="21" spans="1:31" s="2" customFormat="1" ht="12">
      <c r="A21" s="36"/>
      <c r="B21" s="41"/>
      <c r="C21" s="36"/>
      <c r="D21" s="36"/>
      <c r="E21" s="36"/>
      <c r="F21" s="36"/>
      <c r="G21" s="36"/>
      <c r="H21" s="36"/>
      <c r="I21" s="118"/>
      <c r="J21" s="36"/>
      <c r="K21" s="36"/>
      <c r="L21" s="119"/>
      <c r="S21" s="36"/>
      <c r="T21" s="36"/>
      <c r="U21" s="36"/>
      <c r="V21" s="36"/>
      <c r="W21" s="36"/>
      <c r="X21" s="36"/>
      <c r="Y21" s="36"/>
      <c r="Z21" s="36"/>
      <c r="AA21" s="36"/>
      <c r="AB21" s="36"/>
      <c r="AC21" s="36"/>
      <c r="AD21" s="36"/>
      <c r="AE21" s="36"/>
    </row>
    <row r="22" spans="1:31" s="2" customFormat="1" ht="12.75">
      <c r="A22" s="36"/>
      <c r="B22" s="41"/>
      <c r="C22" s="36"/>
      <c r="D22" s="117" t="s">
        <v>31</v>
      </c>
      <c r="E22" s="36"/>
      <c r="F22" s="36"/>
      <c r="G22" s="36"/>
      <c r="H22" s="36"/>
      <c r="I22" s="120" t="s">
        <v>26</v>
      </c>
      <c r="J22" s="105" t="s">
        <v>19</v>
      </c>
      <c r="K22" s="36"/>
      <c r="L22" s="119"/>
      <c r="S22" s="36"/>
      <c r="T22" s="36"/>
      <c r="U22" s="36"/>
      <c r="V22" s="36"/>
      <c r="W22" s="36"/>
      <c r="X22" s="36"/>
      <c r="Y22" s="36"/>
      <c r="Z22" s="36"/>
      <c r="AA22" s="36"/>
      <c r="AB22" s="36"/>
      <c r="AC22" s="36"/>
      <c r="AD22" s="36"/>
      <c r="AE22" s="36"/>
    </row>
    <row r="23" spans="1:31" s="2" customFormat="1" ht="12.75">
      <c r="A23" s="36"/>
      <c r="B23" s="41"/>
      <c r="C23" s="36"/>
      <c r="D23" s="36"/>
      <c r="E23" s="105" t="s">
        <v>32</v>
      </c>
      <c r="F23" s="36"/>
      <c r="G23" s="36"/>
      <c r="H23" s="36"/>
      <c r="I23" s="120" t="s">
        <v>28</v>
      </c>
      <c r="J23" s="105" t="s">
        <v>19</v>
      </c>
      <c r="K23" s="36"/>
      <c r="L23" s="119"/>
      <c r="S23" s="36"/>
      <c r="T23" s="36"/>
      <c r="U23" s="36"/>
      <c r="V23" s="36"/>
      <c r="W23" s="36"/>
      <c r="X23" s="36"/>
      <c r="Y23" s="36"/>
      <c r="Z23" s="36"/>
      <c r="AA23" s="36"/>
      <c r="AB23" s="36"/>
      <c r="AC23" s="36"/>
      <c r="AD23" s="36"/>
      <c r="AE23" s="36"/>
    </row>
    <row r="24" spans="1:31" s="2" customFormat="1" ht="12">
      <c r="A24" s="36"/>
      <c r="B24" s="41"/>
      <c r="C24" s="36"/>
      <c r="D24" s="36"/>
      <c r="E24" s="36"/>
      <c r="F24" s="36"/>
      <c r="G24" s="36"/>
      <c r="H24" s="36"/>
      <c r="I24" s="118"/>
      <c r="J24" s="36"/>
      <c r="K24" s="36"/>
      <c r="L24" s="119"/>
      <c r="S24" s="36"/>
      <c r="T24" s="36"/>
      <c r="U24" s="36"/>
      <c r="V24" s="36"/>
      <c r="W24" s="36"/>
      <c r="X24" s="36"/>
      <c r="Y24" s="36"/>
      <c r="Z24" s="36"/>
      <c r="AA24" s="36"/>
      <c r="AB24" s="36"/>
      <c r="AC24" s="36"/>
      <c r="AD24" s="36"/>
      <c r="AE24" s="36"/>
    </row>
    <row r="25" spans="1:31" s="2" customFormat="1" ht="12.75">
      <c r="A25" s="36"/>
      <c r="B25" s="41"/>
      <c r="C25" s="36"/>
      <c r="D25" s="117" t="s">
        <v>34</v>
      </c>
      <c r="E25" s="36"/>
      <c r="F25" s="36"/>
      <c r="G25" s="36"/>
      <c r="H25" s="36"/>
      <c r="I25" s="120" t="s">
        <v>26</v>
      </c>
      <c r="J25" s="105" t="s">
        <v>19</v>
      </c>
      <c r="K25" s="36"/>
      <c r="L25" s="119"/>
      <c r="S25" s="36"/>
      <c r="T25" s="36"/>
      <c r="U25" s="36"/>
      <c r="V25" s="36"/>
      <c r="W25" s="36"/>
      <c r="X25" s="36"/>
      <c r="Y25" s="36"/>
      <c r="Z25" s="36"/>
      <c r="AA25" s="36"/>
      <c r="AB25" s="36"/>
      <c r="AC25" s="36"/>
      <c r="AD25" s="36"/>
      <c r="AE25" s="36"/>
    </row>
    <row r="26" spans="1:31" s="2" customFormat="1" ht="12.75">
      <c r="A26" s="36"/>
      <c r="B26" s="41"/>
      <c r="C26" s="36"/>
      <c r="D26" s="36"/>
      <c r="E26" s="105" t="s">
        <v>1974</v>
      </c>
      <c r="F26" s="36"/>
      <c r="G26" s="36"/>
      <c r="H26" s="36"/>
      <c r="I26" s="120" t="s">
        <v>28</v>
      </c>
      <c r="J26" s="105" t="s">
        <v>19</v>
      </c>
      <c r="K26" s="36"/>
      <c r="L26" s="119"/>
      <c r="S26" s="36"/>
      <c r="T26" s="36"/>
      <c r="U26" s="36"/>
      <c r="V26" s="36"/>
      <c r="W26" s="36"/>
      <c r="X26" s="36"/>
      <c r="Y26" s="36"/>
      <c r="Z26" s="36"/>
      <c r="AA26" s="36"/>
      <c r="AB26" s="36"/>
      <c r="AC26" s="36"/>
      <c r="AD26" s="36"/>
      <c r="AE26" s="36"/>
    </row>
    <row r="27" spans="1:31" s="2" customFormat="1" ht="12">
      <c r="A27" s="36"/>
      <c r="B27" s="41"/>
      <c r="C27" s="36"/>
      <c r="D27" s="36"/>
      <c r="E27" s="36"/>
      <c r="F27" s="36"/>
      <c r="G27" s="36"/>
      <c r="H27" s="36"/>
      <c r="I27" s="118"/>
      <c r="J27" s="36"/>
      <c r="K27" s="36"/>
      <c r="L27" s="119"/>
      <c r="S27" s="36"/>
      <c r="T27" s="36"/>
      <c r="U27" s="36"/>
      <c r="V27" s="36"/>
      <c r="W27" s="36"/>
      <c r="X27" s="36"/>
      <c r="Y27" s="36"/>
      <c r="Z27" s="36"/>
      <c r="AA27" s="36"/>
      <c r="AB27" s="36"/>
      <c r="AC27" s="36"/>
      <c r="AD27" s="36"/>
      <c r="AE27" s="36"/>
    </row>
    <row r="28" spans="1:31" s="2" customFormat="1" ht="12.75">
      <c r="A28" s="36"/>
      <c r="B28" s="41"/>
      <c r="C28" s="36"/>
      <c r="D28" s="117" t="s">
        <v>36</v>
      </c>
      <c r="E28" s="36"/>
      <c r="F28" s="36"/>
      <c r="G28" s="36"/>
      <c r="H28" s="36"/>
      <c r="I28" s="118"/>
      <c r="J28" s="36"/>
      <c r="K28" s="36"/>
      <c r="L28" s="119"/>
      <c r="S28" s="36"/>
      <c r="T28" s="36"/>
      <c r="U28" s="36"/>
      <c r="V28" s="36"/>
      <c r="W28" s="36"/>
      <c r="X28" s="36"/>
      <c r="Y28" s="36"/>
      <c r="Z28" s="36"/>
      <c r="AA28" s="36"/>
      <c r="AB28" s="36"/>
      <c r="AC28" s="36"/>
      <c r="AD28" s="36"/>
      <c r="AE28" s="36"/>
    </row>
    <row r="29" spans="1:31" s="8" customFormat="1" ht="12.75">
      <c r="A29" s="122"/>
      <c r="B29" s="123"/>
      <c r="C29" s="122"/>
      <c r="D29" s="122"/>
      <c r="E29" s="423" t="s">
        <v>19</v>
      </c>
      <c r="F29" s="423"/>
      <c r="G29" s="423"/>
      <c r="H29" s="423"/>
      <c r="I29" s="124"/>
      <c r="J29" s="122"/>
      <c r="K29" s="122"/>
      <c r="L29" s="125"/>
      <c r="S29" s="122"/>
      <c r="T29" s="122"/>
      <c r="U29" s="122"/>
      <c r="V29" s="122"/>
      <c r="W29" s="122"/>
      <c r="X29" s="122"/>
      <c r="Y29" s="122"/>
      <c r="Z29" s="122"/>
      <c r="AA29" s="122"/>
      <c r="AB29" s="122"/>
      <c r="AC29" s="122"/>
      <c r="AD29" s="122"/>
      <c r="AE29" s="122"/>
    </row>
    <row r="30" spans="1:31" s="2" customFormat="1" ht="12">
      <c r="A30" s="36"/>
      <c r="B30" s="41"/>
      <c r="C30" s="36"/>
      <c r="D30" s="36"/>
      <c r="E30" s="36"/>
      <c r="F30" s="36"/>
      <c r="G30" s="36"/>
      <c r="H30" s="36"/>
      <c r="I30" s="118"/>
      <c r="J30" s="36"/>
      <c r="K30" s="36"/>
      <c r="L30" s="119"/>
      <c r="S30" s="36"/>
      <c r="T30" s="36"/>
      <c r="U30" s="36"/>
      <c r="V30" s="36"/>
      <c r="W30" s="36"/>
      <c r="X30" s="36"/>
      <c r="Y30" s="36"/>
      <c r="Z30" s="36"/>
      <c r="AA30" s="36"/>
      <c r="AB30" s="36"/>
      <c r="AC30" s="36"/>
      <c r="AD30" s="36"/>
      <c r="AE30" s="36"/>
    </row>
    <row r="31" spans="1:31" s="2" customFormat="1" ht="12">
      <c r="A31" s="36"/>
      <c r="B31" s="41"/>
      <c r="C31" s="36"/>
      <c r="D31" s="126"/>
      <c r="E31" s="126"/>
      <c r="F31" s="126"/>
      <c r="G31" s="126"/>
      <c r="H31" s="126"/>
      <c r="I31" s="127"/>
      <c r="J31" s="126"/>
      <c r="K31" s="126"/>
      <c r="L31" s="119"/>
      <c r="S31" s="36"/>
      <c r="T31" s="36"/>
      <c r="U31" s="36"/>
      <c r="V31" s="36"/>
      <c r="W31" s="36"/>
      <c r="X31" s="36"/>
      <c r="Y31" s="36"/>
      <c r="Z31" s="36"/>
      <c r="AA31" s="36"/>
      <c r="AB31" s="36"/>
      <c r="AC31" s="36"/>
      <c r="AD31" s="36"/>
      <c r="AE31" s="36"/>
    </row>
    <row r="32" spans="1:31" s="2" customFormat="1" ht="15.75">
      <c r="A32" s="36"/>
      <c r="B32" s="41"/>
      <c r="C32" s="36"/>
      <c r="D32" s="128" t="s">
        <v>38</v>
      </c>
      <c r="E32" s="36"/>
      <c r="F32" s="36"/>
      <c r="G32" s="36"/>
      <c r="H32" s="36"/>
      <c r="I32" s="118"/>
      <c r="J32" s="129">
        <f>ROUND(J86,2)</f>
        <v>0</v>
      </c>
      <c r="K32" s="36"/>
      <c r="L32" s="119"/>
      <c r="S32" s="36"/>
      <c r="T32" s="36"/>
      <c r="U32" s="36"/>
      <c r="V32" s="36"/>
      <c r="W32" s="36"/>
      <c r="X32" s="36"/>
      <c r="Y32" s="36"/>
      <c r="Z32" s="36"/>
      <c r="AA32" s="36"/>
      <c r="AB32" s="36"/>
      <c r="AC32" s="36"/>
      <c r="AD32" s="36"/>
      <c r="AE32" s="36"/>
    </row>
    <row r="33" spans="1:31" s="2" customFormat="1" ht="12">
      <c r="A33" s="36"/>
      <c r="B33" s="41"/>
      <c r="C33" s="36"/>
      <c r="D33" s="126"/>
      <c r="E33" s="126"/>
      <c r="F33" s="126"/>
      <c r="G33" s="126"/>
      <c r="H33" s="126"/>
      <c r="I33" s="127"/>
      <c r="J33" s="126"/>
      <c r="K33" s="126"/>
      <c r="L33" s="119"/>
      <c r="S33" s="36"/>
      <c r="T33" s="36"/>
      <c r="U33" s="36"/>
      <c r="V33" s="36"/>
      <c r="W33" s="36"/>
      <c r="X33" s="36"/>
      <c r="Y33" s="36"/>
      <c r="Z33" s="36"/>
      <c r="AA33" s="36"/>
      <c r="AB33" s="36"/>
      <c r="AC33" s="36"/>
      <c r="AD33" s="36"/>
      <c r="AE33" s="36"/>
    </row>
    <row r="34" spans="1:31" s="2" customFormat="1" ht="12.75">
      <c r="A34" s="36"/>
      <c r="B34" s="41"/>
      <c r="C34" s="36"/>
      <c r="D34" s="36"/>
      <c r="E34" s="36"/>
      <c r="F34" s="130" t="s">
        <v>40</v>
      </c>
      <c r="G34" s="36"/>
      <c r="H34" s="36"/>
      <c r="I34" s="131" t="s">
        <v>39</v>
      </c>
      <c r="J34" s="130" t="s">
        <v>41</v>
      </c>
      <c r="K34" s="36"/>
      <c r="L34" s="119"/>
      <c r="S34" s="36"/>
      <c r="T34" s="36"/>
      <c r="U34" s="36"/>
      <c r="V34" s="36"/>
      <c r="W34" s="36"/>
      <c r="X34" s="36"/>
      <c r="Y34" s="36"/>
      <c r="Z34" s="36"/>
      <c r="AA34" s="36"/>
      <c r="AB34" s="36"/>
      <c r="AC34" s="36"/>
      <c r="AD34" s="36"/>
      <c r="AE34" s="36"/>
    </row>
    <row r="35" spans="1:31" s="2" customFormat="1" ht="12.75">
      <c r="A35" s="36"/>
      <c r="B35" s="41"/>
      <c r="C35" s="36"/>
      <c r="D35" s="132" t="s">
        <v>42</v>
      </c>
      <c r="E35" s="117" t="s">
        <v>43</v>
      </c>
      <c r="F35" s="133">
        <f>ROUND((SUM(BE86:BE89)),2)</f>
        <v>0</v>
      </c>
      <c r="G35" s="36"/>
      <c r="H35" s="36"/>
      <c r="I35" s="134">
        <v>0.21</v>
      </c>
      <c r="J35" s="133">
        <f>ROUND(((SUM(BE86:BE89))*I35),2)</f>
        <v>0</v>
      </c>
      <c r="K35" s="36"/>
      <c r="L35" s="119"/>
      <c r="S35" s="36"/>
      <c r="T35" s="36"/>
      <c r="U35" s="36"/>
      <c r="V35" s="36"/>
      <c r="W35" s="36"/>
      <c r="X35" s="36"/>
      <c r="Y35" s="36"/>
      <c r="Z35" s="36"/>
      <c r="AA35" s="36"/>
      <c r="AB35" s="36"/>
      <c r="AC35" s="36"/>
      <c r="AD35" s="36"/>
      <c r="AE35" s="36"/>
    </row>
    <row r="36" spans="1:31" s="2" customFormat="1" ht="12.75">
      <c r="A36" s="36"/>
      <c r="B36" s="41"/>
      <c r="C36" s="36"/>
      <c r="D36" s="36"/>
      <c r="E36" s="117" t="s">
        <v>44</v>
      </c>
      <c r="F36" s="133">
        <f>ROUND((SUM(BF86:BF89)),2)</f>
        <v>0</v>
      </c>
      <c r="G36" s="36"/>
      <c r="H36" s="36"/>
      <c r="I36" s="134">
        <v>0.15</v>
      </c>
      <c r="J36" s="133">
        <f>ROUND(((SUM(BF86:BF89))*I36),2)</f>
        <v>0</v>
      </c>
      <c r="K36" s="36"/>
      <c r="L36" s="119"/>
      <c r="S36" s="36"/>
      <c r="T36" s="36"/>
      <c r="U36" s="36"/>
      <c r="V36" s="36"/>
      <c r="W36" s="36"/>
      <c r="X36" s="36"/>
      <c r="Y36" s="36"/>
      <c r="Z36" s="36"/>
      <c r="AA36" s="36"/>
      <c r="AB36" s="36"/>
      <c r="AC36" s="36"/>
      <c r="AD36" s="36"/>
      <c r="AE36" s="36"/>
    </row>
    <row r="37" spans="1:31" s="2" customFormat="1" ht="12.75">
      <c r="A37" s="36"/>
      <c r="B37" s="41"/>
      <c r="C37" s="36"/>
      <c r="D37" s="36"/>
      <c r="E37" s="117" t="s">
        <v>45</v>
      </c>
      <c r="F37" s="133">
        <f>ROUND((SUM(BG86:BG89)),2)</f>
        <v>0</v>
      </c>
      <c r="G37" s="36"/>
      <c r="H37" s="36"/>
      <c r="I37" s="134">
        <v>0.21</v>
      </c>
      <c r="J37" s="133">
        <f>0</f>
        <v>0</v>
      </c>
      <c r="K37" s="36"/>
      <c r="L37" s="119"/>
      <c r="S37" s="36"/>
      <c r="T37" s="36"/>
      <c r="U37" s="36"/>
      <c r="V37" s="36"/>
      <c r="W37" s="36"/>
      <c r="X37" s="36"/>
      <c r="Y37" s="36"/>
      <c r="Z37" s="36"/>
      <c r="AA37" s="36"/>
      <c r="AB37" s="36"/>
      <c r="AC37" s="36"/>
      <c r="AD37" s="36"/>
      <c r="AE37" s="36"/>
    </row>
    <row r="38" spans="1:31" s="2" customFormat="1" ht="12.75">
      <c r="A38" s="36"/>
      <c r="B38" s="41"/>
      <c r="C38" s="36"/>
      <c r="D38" s="36"/>
      <c r="E38" s="117" t="s">
        <v>46</v>
      </c>
      <c r="F38" s="133">
        <f>ROUND((SUM(BH86:BH89)),2)</f>
        <v>0</v>
      </c>
      <c r="G38" s="36"/>
      <c r="H38" s="36"/>
      <c r="I38" s="134">
        <v>0.15</v>
      </c>
      <c r="J38" s="133">
        <f>0</f>
        <v>0</v>
      </c>
      <c r="K38" s="36"/>
      <c r="L38" s="119"/>
      <c r="S38" s="36"/>
      <c r="T38" s="36"/>
      <c r="U38" s="36"/>
      <c r="V38" s="36"/>
      <c r="W38" s="36"/>
      <c r="X38" s="36"/>
      <c r="Y38" s="36"/>
      <c r="Z38" s="36"/>
      <c r="AA38" s="36"/>
      <c r="AB38" s="36"/>
      <c r="AC38" s="36"/>
      <c r="AD38" s="36"/>
      <c r="AE38" s="36"/>
    </row>
    <row r="39" spans="1:31" s="2" customFormat="1" ht="12.75">
      <c r="A39" s="36"/>
      <c r="B39" s="41"/>
      <c r="C39" s="36"/>
      <c r="D39" s="36"/>
      <c r="E39" s="117" t="s">
        <v>47</v>
      </c>
      <c r="F39" s="133">
        <f>ROUND((SUM(BI86:BI89)),2)</f>
        <v>0</v>
      </c>
      <c r="G39" s="36"/>
      <c r="H39" s="36"/>
      <c r="I39" s="134">
        <v>0</v>
      </c>
      <c r="J39" s="133">
        <f>0</f>
        <v>0</v>
      </c>
      <c r="K39" s="36"/>
      <c r="L39" s="119"/>
      <c r="S39" s="36"/>
      <c r="T39" s="36"/>
      <c r="U39" s="36"/>
      <c r="V39" s="36"/>
      <c r="W39" s="36"/>
      <c r="X39" s="36"/>
      <c r="Y39" s="36"/>
      <c r="Z39" s="36"/>
      <c r="AA39" s="36"/>
      <c r="AB39" s="36"/>
      <c r="AC39" s="36"/>
      <c r="AD39" s="36"/>
      <c r="AE39" s="36"/>
    </row>
    <row r="40" spans="1:31" s="2" customFormat="1" ht="12">
      <c r="A40" s="36"/>
      <c r="B40" s="41"/>
      <c r="C40" s="36"/>
      <c r="D40" s="36"/>
      <c r="E40" s="36"/>
      <c r="F40" s="36"/>
      <c r="G40" s="36"/>
      <c r="H40" s="36"/>
      <c r="I40" s="118"/>
      <c r="J40" s="36"/>
      <c r="K40" s="36"/>
      <c r="L40" s="119"/>
      <c r="S40" s="36"/>
      <c r="T40" s="36"/>
      <c r="U40" s="36"/>
      <c r="V40" s="36"/>
      <c r="W40" s="36"/>
      <c r="X40" s="36"/>
      <c r="Y40" s="36"/>
      <c r="Z40" s="36"/>
      <c r="AA40" s="36"/>
      <c r="AB40" s="36"/>
      <c r="AC40" s="36"/>
      <c r="AD40" s="36"/>
      <c r="AE40" s="36"/>
    </row>
    <row r="41" spans="1:31" s="2" customFormat="1" ht="15.75">
      <c r="A41" s="36"/>
      <c r="B41" s="41"/>
      <c r="C41" s="135"/>
      <c r="D41" s="136" t="s">
        <v>48</v>
      </c>
      <c r="E41" s="137"/>
      <c r="F41" s="137"/>
      <c r="G41" s="138" t="s">
        <v>49</v>
      </c>
      <c r="H41" s="139" t="s">
        <v>50</v>
      </c>
      <c r="I41" s="140"/>
      <c r="J41" s="141">
        <f>SUM(J32:J39)</f>
        <v>0</v>
      </c>
      <c r="K41" s="142"/>
      <c r="L41" s="119"/>
      <c r="S41" s="36"/>
      <c r="T41" s="36"/>
      <c r="U41" s="36"/>
      <c r="V41" s="36"/>
      <c r="W41" s="36"/>
      <c r="X41" s="36"/>
      <c r="Y41" s="36"/>
      <c r="Z41" s="36"/>
      <c r="AA41" s="36"/>
      <c r="AB41" s="36"/>
      <c r="AC41" s="36"/>
      <c r="AD41" s="36"/>
      <c r="AE41" s="36"/>
    </row>
    <row r="42" spans="1:31" s="2" customFormat="1" ht="12">
      <c r="A42" s="36"/>
      <c r="B42" s="143"/>
      <c r="C42" s="144"/>
      <c r="D42" s="144"/>
      <c r="E42" s="144"/>
      <c r="F42" s="144"/>
      <c r="G42" s="144"/>
      <c r="H42" s="144"/>
      <c r="I42" s="145"/>
      <c r="J42" s="144"/>
      <c r="K42" s="144"/>
      <c r="L42" s="119"/>
      <c r="S42" s="36"/>
      <c r="T42" s="36"/>
      <c r="U42" s="36"/>
      <c r="V42" s="36"/>
      <c r="W42" s="36"/>
      <c r="X42" s="36"/>
      <c r="Y42" s="36"/>
      <c r="Z42" s="36"/>
      <c r="AA42" s="36"/>
      <c r="AB42" s="36"/>
      <c r="AC42" s="36"/>
      <c r="AD42" s="36"/>
      <c r="AE42" s="36"/>
    </row>
    <row r="46" spans="1:31" s="2" customFormat="1" ht="12">
      <c r="A46" s="36"/>
      <c r="B46" s="146"/>
      <c r="C46" s="147"/>
      <c r="D46" s="147"/>
      <c r="E46" s="147"/>
      <c r="F46" s="147"/>
      <c r="G46" s="147"/>
      <c r="H46" s="147"/>
      <c r="I46" s="148"/>
      <c r="J46" s="147"/>
      <c r="K46" s="147"/>
      <c r="L46" s="119"/>
      <c r="S46" s="36"/>
      <c r="T46" s="36"/>
      <c r="U46" s="36"/>
      <c r="V46" s="36"/>
      <c r="W46" s="36"/>
      <c r="X46" s="36"/>
      <c r="Y46" s="36"/>
      <c r="Z46" s="36"/>
      <c r="AA46" s="36"/>
      <c r="AB46" s="36"/>
      <c r="AC46" s="36"/>
      <c r="AD46" s="36"/>
      <c r="AE46" s="36"/>
    </row>
    <row r="47" spans="1:31" s="2" customFormat="1" ht="18">
      <c r="A47" s="36"/>
      <c r="B47" s="37"/>
      <c r="C47" s="25" t="s">
        <v>163</v>
      </c>
      <c r="D47" s="38"/>
      <c r="E47" s="38"/>
      <c r="F47" s="38"/>
      <c r="G47" s="38"/>
      <c r="H47" s="38"/>
      <c r="I47" s="118"/>
      <c r="J47" s="38"/>
      <c r="K47" s="38"/>
      <c r="L47" s="119"/>
      <c r="S47" s="36"/>
      <c r="T47" s="36"/>
      <c r="U47" s="36"/>
      <c r="V47" s="36"/>
      <c r="W47" s="36"/>
      <c r="X47" s="36"/>
      <c r="Y47" s="36"/>
      <c r="Z47" s="36"/>
      <c r="AA47" s="36"/>
      <c r="AB47" s="36"/>
      <c r="AC47" s="36"/>
      <c r="AD47" s="36"/>
      <c r="AE47" s="36"/>
    </row>
    <row r="48" spans="1:31" s="2" customFormat="1" ht="12">
      <c r="A48" s="36"/>
      <c r="B48" s="37"/>
      <c r="C48" s="38"/>
      <c r="D48" s="38"/>
      <c r="E48" s="38"/>
      <c r="F48" s="38"/>
      <c r="G48" s="38"/>
      <c r="H48" s="38"/>
      <c r="I48" s="118"/>
      <c r="J48" s="38"/>
      <c r="K48" s="38"/>
      <c r="L48" s="119"/>
      <c r="S48" s="36"/>
      <c r="T48" s="36"/>
      <c r="U48" s="36"/>
      <c r="V48" s="36"/>
      <c r="W48" s="36"/>
      <c r="X48" s="36"/>
      <c r="Y48" s="36"/>
      <c r="Z48" s="36"/>
      <c r="AA48" s="36"/>
      <c r="AB48" s="36"/>
      <c r="AC48" s="36"/>
      <c r="AD48" s="36"/>
      <c r="AE48" s="36"/>
    </row>
    <row r="49" spans="1:31" s="2" customFormat="1" ht="12.75">
      <c r="A49" s="36"/>
      <c r="B49" s="37"/>
      <c r="C49" s="31" t="s">
        <v>16</v>
      </c>
      <c r="D49" s="38"/>
      <c r="E49" s="38"/>
      <c r="F49" s="38"/>
      <c r="G49" s="38"/>
      <c r="H49" s="38"/>
      <c r="I49" s="118"/>
      <c r="J49" s="38"/>
      <c r="K49" s="38"/>
      <c r="L49" s="119"/>
      <c r="S49" s="36"/>
      <c r="T49" s="36"/>
      <c r="U49" s="36"/>
      <c r="V49" s="36"/>
      <c r="W49" s="36"/>
      <c r="X49" s="36"/>
      <c r="Y49" s="36"/>
      <c r="Z49" s="36"/>
      <c r="AA49" s="36"/>
      <c r="AB49" s="36"/>
      <c r="AC49" s="36"/>
      <c r="AD49" s="36"/>
      <c r="AE49" s="36"/>
    </row>
    <row r="50" spans="1:31" s="2" customFormat="1" ht="12.75">
      <c r="A50" s="36"/>
      <c r="B50" s="37"/>
      <c r="C50" s="38"/>
      <c r="D50" s="38"/>
      <c r="E50" s="415" t="str">
        <f>E7</f>
        <v>HULICE - ČERPACÍ STANICE PEVAK</v>
      </c>
      <c r="F50" s="416"/>
      <c r="G50" s="416"/>
      <c r="H50" s="416"/>
      <c r="I50" s="118"/>
      <c r="J50" s="38"/>
      <c r="K50" s="38"/>
      <c r="L50" s="119"/>
      <c r="S50" s="36"/>
      <c r="T50" s="36"/>
      <c r="U50" s="36"/>
      <c r="V50" s="36"/>
      <c r="W50" s="36"/>
      <c r="X50" s="36"/>
      <c r="Y50" s="36"/>
      <c r="Z50" s="36"/>
      <c r="AA50" s="36"/>
      <c r="AB50" s="36"/>
      <c r="AC50" s="36"/>
      <c r="AD50" s="36"/>
      <c r="AE50" s="36"/>
    </row>
    <row r="51" spans="2:12" s="1" customFormat="1" ht="12.75">
      <c r="B51" s="23"/>
      <c r="C51" s="31" t="s">
        <v>159</v>
      </c>
      <c r="D51" s="24"/>
      <c r="E51" s="24"/>
      <c r="F51" s="24"/>
      <c r="G51" s="24"/>
      <c r="H51" s="24"/>
      <c r="I51" s="110"/>
      <c r="J51" s="24"/>
      <c r="K51" s="24"/>
      <c r="L51" s="22"/>
    </row>
    <row r="52" spans="1:31" s="2" customFormat="1" ht="12">
      <c r="A52" s="36"/>
      <c r="B52" s="37"/>
      <c r="C52" s="38"/>
      <c r="D52" s="38"/>
      <c r="E52" s="415" t="s">
        <v>2539</v>
      </c>
      <c r="F52" s="414"/>
      <c r="G52" s="414"/>
      <c r="H52" s="414"/>
      <c r="I52" s="118"/>
      <c r="J52" s="38"/>
      <c r="K52" s="38"/>
      <c r="L52" s="119"/>
      <c r="S52" s="36"/>
      <c r="T52" s="36"/>
      <c r="U52" s="36"/>
      <c r="V52" s="36"/>
      <c r="W52" s="36"/>
      <c r="X52" s="36"/>
      <c r="Y52" s="36"/>
      <c r="Z52" s="36"/>
      <c r="AA52" s="36"/>
      <c r="AB52" s="36"/>
      <c r="AC52" s="36"/>
      <c r="AD52" s="36"/>
      <c r="AE52" s="36"/>
    </row>
    <row r="53" spans="1:31" s="2" customFormat="1" ht="12.75">
      <c r="A53" s="36"/>
      <c r="B53" s="37"/>
      <c r="C53" s="31" t="s">
        <v>161</v>
      </c>
      <c r="D53" s="38"/>
      <c r="E53" s="38"/>
      <c r="F53" s="38"/>
      <c r="G53" s="38"/>
      <c r="H53" s="38"/>
      <c r="I53" s="118"/>
      <c r="J53" s="38"/>
      <c r="K53" s="38"/>
      <c r="L53" s="119"/>
      <c r="S53" s="36"/>
      <c r="T53" s="36"/>
      <c r="U53" s="36"/>
      <c r="V53" s="36"/>
      <c r="W53" s="36"/>
      <c r="X53" s="36"/>
      <c r="Y53" s="36"/>
      <c r="Z53" s="36"/>
      <c r="AA53" s="36"/>
      <c r="AB53" s="36"/>
      <c r="AC53" s="36"/>
      <c r="AD53" s="36"/>
      <c r="AE53" s="36"/>
    </row>
    <row r="54" spans="1:31" s="2" customFormat="1" ht="12">
      <c r="A54" s="36"/>
      <c r="B54" s="37"/>
      <c r="C54" s="38"/>
      <c r="D54" s="38"/>
      <c r="E54" s="402" t="str">
        <f>E11</f>
        <v>06 - DPS_04.6 - Přenosové zařízení</v>
      </c>
      <c r="F54" s="414"/>
      <c r="G54" s="414"/>
      <c r="H54" s="414"/>
      <c r="I54" s="118"/>
      <c r="J54" s="38"/>
      <c r="K54" s="38"/>
      <c r="L54" s="119"/>
      <c r="S54" s="36"/>
      <c r="T54" s="36"/>
      <c r="U54" s="36"/>
      <c r="V54" s="36"/>
      <c r="W54" s="36"/>
      <c r="X54" s="36"/>
      <c r="Y54" s="36"/>
      <c r="Z54" s="36"/>
      <c r="AA54" s="36"/>
      <c r="AB54" s="36"/>
      <c r="AC54" s="36"/>
      <c r="AD54" s="36"/>
      <c r="AE54" s="36"/>
    </row>
    <row r="55" spans="1:31" s="2" customFormat="1" ht="12">
      <c r="A55" s="36"/>
      <c r="B55" s="37"/>
      <c r="C55" s="38"/>
      <c r="D55" s="38"/>
      <c r="E55" s="38"/>
      <c r="F55" s="38"/>
      <c r="G55" s="38"/>
      <c r="H55" s="38"/>
      <c r="I55" s="118"/>
      <c r="J55" s="38"/>
      <c r="K55" s="38"/>
      <c r="L55" s="119"/>
      <c r="S55" s="36"/>
      <c r="T55" s="36"/>
      <c r="U55" s="36"/>
      <c r="V55" s="36"/>
      <c r="W55" s="36"/>
      <c r="X55" s="36"/>
      <c r="Y55" s="36"/>
      <c r="Z55" s="36"/>
      <c r="AA55" s="36"/>
      <c r="AB55" s="36"/>
      <c r="AC55" s="36"/>
      <c r="AD55" s="36"/>
      <c r="AE55" s="36"/>
    </row>
    <row r="56" spans="1:31" s="2" customFormat="1" ht="12.75">
      <c r="A56" s="36"/>
      <c r="B56" s="37"/>
      <c r="C56" s="31" t="s">
        <v>21</v>
      </c>
      <c r="D56" s="38"/>
      <c r="E56" s="38"/>
      <c r="F56" s="29" t="str">
        <f>F14</f>
        <v>Hulice</v>
      </c>
      <c r="G56" s="38"/>
      <c r="H56" s="38"/>
      <c r="I56" s="120" t="s">
        <v>23</v>
      </c>
      <c r="J56" s="61" t="str">
        <f>IF(J14="","",J14)</f>
        <v>12. 5. 2020</v>
      </c>
      <c r="K56" s="38"/>
      <c r="L56" s="119"/>
      <c r="S56" s="36"/>
      <c r="T56" s="36"/>
      <c r="U56" s="36"/>
      <c r="V56" s="36"/>
      <c r="W56" s="36"/>
      <c r="X56" s="36"/>
      <c r="Y56" s="36"/>
      <c r="Z56" s="36"/>
      <c r="AA56" s="36"/>
      <c r="AB56" s="36"/>
      <c r="AC56" s="36"/>
      <c r="AD56" s="36"/>
      <c r="AE56" s="36"/>
    </row>
    <row r="57" spans="1:31" s="2" customFormat="1" ht="12">
      <c r="A57" s="36"/>
      <c r="B57" s="37"/>
      <c r="C57" s="38"/>
      <c r="D57" s="38"/>
      <c r="E57" s="38"/>
      <c r="F57" s="38"/>
      <c r="G57" s="38"/>
      <c r="H57" s="38"/>
      <c r="I57" s="118"/>
      <c r="J57" s="38"/>
      <c r="K57" s="38"/>
      <c r="L57" s="119"/>
      <c r="S57" s="36"/>
      <c r="T57" s="36"/>
      <c r="U57" s="36"/>
      <c r="V57" s="36"/>
      <c r="W57" s="36"/>
      <c r="X57" s="36"/>
      <c r="Y57" s="36"/>
      <c r="Z57" s="36"/>
      <c r="AA57" s="36"/>
      <c r="AB57" s="36"/>
      <c r="AC57" s="36"/>
      <c r="AD57" s="36"/>
      <c r="AE57" s="36"/>
    </row>
    <row r="58" spans="1:31" s="2" customFormat="1" ht="38.25">
      <c r="A58" s="36"/>
      <c r="B58" s="37"/>
      <c r="C58" s="31" t="s">
        <v>25</v>
      </c>
      <c r="D58" s="38"/>
      <c r="E58" s="38"/>
      <c r="F58" s="29" t="str">
        <f>E17</f>
        <v>PEVAK Pelhřimov</v>
      </c>
      <c r="G58" s="38"/>
      <c r="H58" s="38"/>
      <c r="I58" s="120" t="s">
        <v>31</v>
      </c>
      <c r="J58" s="34" t="str">
        <f>E23</f>
        <v>Vodohospodářské inženýrské služby a.s.</v>
      </c>
      <c r="K58" s="38"/>
      <c r="L58" s="119"/>
      <c r="S58" s="36"/>
      <c r="T58" s="36"/>
      <c r="U58" s="36"/>
      <c r="V58" s="36"/>
      <c r="W58" s="36"/>
      <c r="X58" s="36"/>
      <c r="Y58" s="36"/>
      <c r="Z58" s="36"/>
      <c r="AA58" s="36"/>
      <c r="AB58" s="36"/>
      <c r="AC58" s="36"/>
      <c r="AD58" s="36"/>
      <c r="AE58" s="36"/>
    </row>
    <row r="59" spans="1:31" s="2" customFormat="1" ht="12.75">
      <c r="A59" s="36"/>
      <c r="B59" s="37"/>
      <c r="C59" s="31" t="s">
        <v>29</v>
      </c>
      <c r="D59" s="38"/>
      <c r="E59" s="38"/>
      <c r="F59" s="29" t="str">
        <f>IF(E20="","",E20)</f>
        <v>Vyplň údaj</v>
      </c>
      <c r="G59" s="38"/>
      <c r="H59" s="38"/>
      <c r="I59" s="120" t="s">
        <v>34</v>
      </c>
      <c r="J59" s="34" t="str">
        <f>E26</f>
        <v>Ing.Ivan Menhard</v>
      </c>
      <c r="K59" s="38"/>
      <c r="L59" s="119"/>
      <c r="S59" s="36"/>
      <c r="T59" s="36"/>
      <c r="U59" s="36"/>
      <c r="V59" s="36"/>
      <c r="W59" s="36"/>
      <c r="X59" s="36"/>
      <c r="Y59" s="36"/>
      <c r="Z59" s="36"/>
      <c r="AA59" s="36"/>
      <c r="AB59" s="36"/>
      <c r="AC59" s="36"/>
      <c r="AD59" s="36"/>
      <c r="AE59" s="36"/>
    </row>
    <row r="60" spans="1:31" s="2" customFormat="1" ht="12">
      <c r="A60" s="36"/>
      <c r="B60" s="37"/>
      <c r="C60" s="38"/>
      <c r="D60" s="38"/>
      <c r="E60" s="38"/>
      <c r="F60" s="38"/>
      <c r="G60" s="38"/>
      <c r="H60" s="38"/>
      <c r="I60" s="118"/>
      <c r="J60" s="38"/>
      <c r="K60" s="38"/>
      <c r="L60" s="119"/>
      <c r="S60" s="36"/>
      <c r="T60" s="36"/>
      <c r="U60" s="36"/>
      <c r="V60" s="36"/>
      <c r="W60" s="36"/>
      <c r="X60" s="36"/>
      <c r="Y60" s="36"/>
      <c r="Z60" s="36"/>
      <c r="AA60" s="36"/>
      <c r="AB60" s="36"/>
      <c r="AC60" s="36"/>
      <c r="AD60" s="36"/>
      <c r="AE60" s="36"/>
    </row>
    <row r="61" spans="1:31" s="2" customFormat="1" ht="12">
      <c r="A61" s="36"/>
      <c r="B61" s="37"/>
      <c r="C61" s="149" t="s">
        <v>164</v>
      </c>
      <c r="D61" s="150"/>
      <c r="E61" s="150"/>
      <c r="F61" s="150"/>
      <c r="G61" s="150"/>
      <c r="H61" s="150"/>
      <c r="I61" s="151"/>
      <c r="J61" s="152" t="s">
        <v>165</v>
      </c>
      <c r="K61" s="150"/>
      <c r="L61" s="119"/>
      <c r="S61" s="36"/>
      <c r="T61" s="36"/>
      <c r="U61" s="36"/>
      <c r="V61" s="36"/>
      <c r="W61" s="36"/>
      <c r="X61" s="36"/>
      <c r="Y61" s="36"/>
      <c r="Z61" s="36"/>
      <c r="AA61" s="36"/>
      <c r="AB61" s="36"/>
      <c r="AC61" s="36"/>
      <c r="AD61" s="36"/>
      <c r="AE61" s="36"/>
    </row>
    <row r="62" spans="1:31" s="2" customFormat="1" ht="12">
      <c r="A62" s="36"/>
      <c r="B62" s="37"/>
      <c r="C62" s="38"/>
      <c r="D62" s="38"/>
      <c r="E62" s="38"/>
      <c r="F62" s="38"/>
      <c r="G62" s="38"/>
      <c r="H62" s="38"/>
      <c r="I62" s="118"/>
      <c r="J62" s="38"/>
      <c r="K62" s="38"/>
      <c r="L62" s="119"/>
      <c r="S62" s="36"/>
      <c r="T62" s="36"/>
      <c r="U62" s="36"/>
      <c r="V62" s="36"/>
      <c r="W62" s="36"/>
      <c r="X62" s="36"/>
      <c r="Y62" s="36"/>
      <c r="Z62" s="36"/>
      <c r="AA62" s="36"/>
      <c r="AB62" s="36"/>
      <c r="AC62" s="36"/>
      <c r="AD62" s="36"/>
      <c r="AE62" s="36"/>
    </row>
    <row r="63" spans="1:47" s="2" customFormat="1" ht="15.75">
      <c r="A63" s="36"/>
      <c r="B63" s="37"/>
      <c r="C63" s="153" t="s">
        <v>70</v>
      </c>
      <c r="D63" s="38"/>
      <c r="E63" s="38"/>
      <c r="F63" s="38"/>
      <c r="G63" s="38"/>
      <c r="H63" s="38"/>
      <c r="I63" s="118"/>
      <c r="J63" s="79">
        <f>J86</f>
        <v>0</v>
      </c>
      <c r="K63" s="38"/>
      <c r="L63" s="119"/>
      <c r="S63" s="36"/>
      <c r="T63" s="36"/>
      <c r="U63" s="36"/>
      <c r="V63" s="36"/>
      <c r="W63" s="36"/>
      <c r="X63" s="36"/>
      <c r="Y63" s="36"/>
      <c r="Z63" s="36"/>
      <c r="AA63" s="36"/>
      <c r="AB63" s="36"/>
      <c r="AC63" s="36"/>
      <c r="AD63" s="36"/>
      <c r="AE63" s="36"/>
      <c r="AU63" s="19" t="s">
        <v>166</v>
      </c>
    </row>
    <row r="64" spans="2:12" s="9" customFormat="1" ht="15">
      <c r="B64" s="154"/>
      <c r="C64" s="155"/>
      <c r="D64" s="156" t="s">
        <v>2703</v>
      </c>
      <c r="E64" s="157"/>
      <c r="F64" s="157"/>
      <c r="G64" s="157"/>
      <c r="H64" s="157"/>
      <c r="I64" s="158"/>
      <c r="J64" s="159">
        <f>J87</f>
        <v>0</v>
      </c>
      <c r="K64" s="155"/>
      <c r="L64" s="160"/>
    </row>
    <row r="65" spans="1:31" s="2" customFormat="1" ht="12">
      <c r="A65" s="36"/>
      <c r="B65" s="37"/>
      <c r="C65" s="38"/>
      <c r="D65" s="38"/>
      <c r="E65" s="38"/>
      <c r="F65" s="38"/>
      <c r="G65" s="38"/>
      <c r="H65" s="38"/>
      <c r="I65" s="118"/>
      <c r="J65" s="38"/>
      <c r="K65" s="38"/>
      <c r="L65" s="119"/>
      <c r="S65" s="36"/>
      <c r="T65" s="36"/>
      <c r="U65" s="36"/>
      <c r="V65" s="36"/>
      <c r="W65" s="36"/>
      <c r="X65" s="36"/>
      <c r="Y65" s="36"/>
      <c r="Z65" s="36"/>
      <c r="AA65" s="36"/>
      <c r="AB65" s="36"/>
      <c r="AC65" s="36"/>
      <c r="AD65" s="36"/>
      <c r="AE65" s="36"/>
    </row>
    <row r="66" spans="1:31" s="2" customFormat="1" ht="12">
      <c r="A66" s="36"/>
      <c r="B66" s="49"/>
      <c r="C66" s="50"/>
      <c r="D66" s="50"/>
      <c r="E66" s="50"/>
      <c r="F66" s="50"/>
      <c r="G66" s="50"/>
      <c r="H66" s="50"/>
      <c r="I66" s="145"/>
      <c r="J66" s="50"/>
      <c r="K66" s="50"/>
      <c r="L66" s="119"/>
      <c r="S66" s="36"/>
      <c r="T66" s="36"/>
      <c r="U66" s="36"/>
      <c r="V66" s="36"/>
      <c r="W66" s="36"/>
      <c r="X66" s="36"/>
      <c r="Y66" s="36"/>
      <c r="Z66" s="36"/>
      <c r="AA66" s="36"/>
      <c r="AB66" s="36"/>
      <c r="AC66" s="36"/>
      <c r="AD66" s="36"/>
      <c r="AE66" s="36"/>
    </row>
    <row r="70" spans="1:31" s="2" customFormat="1" ht="12">
      <c r="A70" s="36"/>
      <c r="B70" s="51"/>
      <c r="C70" s="52"/>
      <c r="D70" s="52"/>
      <c r="E70" s="52"/>
      <c r="F70" s="52"/>
      <c r="G70" s="52"/>
      <c r="H70" s="52"/>
      <c r="I70" s="148"/>
      <c r="J70" s="52"/>
      <c r="K70" s="52"/>
      <c r="L70" s="119"/>
      <c r="S70" s="36"/>
      <c r="T70" s="36"/>
      <c r="U70" s="36"/>
      <c r="V70" s="36"/>
      <c r="W70" s="36"/>
      <c r="X70" s="36"/>
      <c r="Y70" s="36"/>
      <c r="Z70" s="36"/>
      <c r="AA70" s="36"/>
      <c r="AB70" s="36"/>
      <c r="AC70" s="36"/>
      <c r="AD70" s="36"/>
      <c r="AE70" s="36"/>
    </row>
    <row r="71" spans="1:31" s="2" customFormat="1" ht="18">
      <c r="A71" s="36"/>
      <c r="B71" s="37"/>
      <c r="C71" s="25" t="s">
        <v>192</v>
      </c>
      <c r="D71" s="38"/>
      <c r="E71" s="38"/>
      <c r="F71" s="38"/>
      <c r="G71" s="38"/>
      <c r="H71" s="38"/>
      <c r="I71" s="118"/>
      <c r="J71" s="38"/>
      <c r="K71" s="38"/>
      <c r="L71" s="119"/>
      <c r="S71" s="36"/>
      <c r="T71" s="36"/>
      <c r="U71" s="36"/>
      <c r="V71" s="36"/>
      <c r="W71" s="36"/>
      <c r="X71" s="36"/>
      <c r="Y71" s="36"/>
      <c r="Z71" s="36"/>
      <c r="AA71" s="36"/>
      <c r="AB71" s="36"/>
      <c r="AC71" s="36"/>
      <c r="AD71" s="36"/>
      <c r="AE71" s="36"/>
    </row>
    <row r="72" spans="1:31" s="2" customFormat="1" ht="12">
      <c r="A72" s="36"/>
      <c r="B72" s="37"/>
      <c r="C72" s="38"/>
      <c r="D72" s="38"/>
      <c r="E72" s="38"/>
      <c r="F72" s="38"/>
      <c r="G72" s="38"/>
      <c r="H72" s="38"/>
      <c r="I72" s="118"/>
      <c r="J72" s="38"/>
      <c r="K72" s="38"/>
      <c r="L72" s="119"/>
      <c r="S72" s="36"/>
      <c r="T72" s="36"/>
      <c r="U72" s="36"/>
      <c r="V72" s="36"/>
      <c r="W72" s="36"/>
      <c r="X72" s="36"/>
      <c r="Y72" s="36"/>
      <c r="Z72" s="36"/>
      <c r="AA72" s="36"/>
      <c r="AB72" s="36"/>
      <c r="AC72" s="36"/>
      <c r="AD72" s="36"/>
      <c r="AE72" s="36"/>
    </row>
    <row r="73" spans="1:31" s="2" customFormat="1" ht="12.75">
      <c r="A73" s="36"/>
      <c r="B73" s="37"/>
      <c r="C73" s="31" t="s">
        <v>16</v>
      </c>
      <c r="D73" s="38"/>
      <c r="E73" s="38"/>
      <c r="F73" s="38"/>
      <c r="G73" s="38"/>
      <c r="H73" s="38"/>
      <c r="I73" s="118"/>
      <c r="J73" s="38"/>
      <c r="K73" s="38"/>
      <c r="L73" s="119"/>
      <c r="S73" s="36"/>
      <c r="T73" s="36"/>
      <c r="U73" s="36"/>
      <c r="V73" s="36"/>
      <c r="W73" s="36"/>
      <c r="X73" s="36"/>
      <c r="Y73" s="36"/>
      <c r="Z73" s="36"/>
      <c r="AA73" s="36"/>
      <c r="AB73" s="36"/>
      <c r="AC73" s="36"/>
      <c r="AD73" s="36"/>
      <c r="AE73" s="36"/>
    </row>
    <row r="74" spans="1:31" s="2" customFormat="1" ht="12.75">
      <c r="A74" s="36"/>
      <c r="B74" s="37"/>
      <c r="C74" s="38"/>
      <c r="D74" s="38"/>
      <c r="E74" s="415" t="str">
        <f>E7</f>
        <v>HULICE - ČERPACÍ STANICE PEVAK</v>
      </c>
      <c r="F74" s="416"/>
      <c r="G74" s="416"/>
      <c r="H74" s="416"/>
      <c r="I74" s="118"/>
      <c r="J74" s="38"/>
      <c r="K74" s="38"/>
      <c r="L74" s="119"/>
      <c r="S74" s="36"/>
      <c r="T74" s="36"/>
      <c r="U74" s="36"/>
      <c r="V74" s="36"/>
      <c r="W74" s="36"/>
      <c r="X74" s="36"/>
      <c r="Y74" s="36"/>
      <c r="Z74" s="36"/>
      <c r="AA74" s="36"/>
      <c r="AB74" s="36"/>
      <c r="AC74" s="36"/>
      <c r="AD74" s="36"/>
      <c r="AE74" s="36"/>
    </row>
    <row r="75" spans="2:12" s="1" customFormat="1" ht="12.75">
      <c r="B75" s="23"/>
      <c r="C75" s="31" t="s">
        <v>159</v>
      </c>
      <c r="D75" s="24"/>
      <c r="E75" s="24"/>
      <c r="F75" s="24"/>
      <c r="G75" s="24"/>
      <c r="H75" s="24"/>
      <c r="I75" s="110"/>
      <c r="J75" s="24"/>
      <c r="K75" s="24"/>
      <c r="L75" s="22"/>
    </row>
    <row r="76" spans="1:31" s="2" customFormat="1" ht="12">
      <c r="A76" s="36"/>
      <c r="B76" s="37"/>
      <c r="C76" s="38"/>
      <c r="D76" s="38"/>
      <c r="E76" s="415" t="s">
        <v>2539</v>
      </c>
      <c r="F76" s="414"/>
      <c r="G76" s="414"/>
      <c r="H76" s="414"/>
      <c r="I76" s="118"/>
      <c r="J76" s="38"/>
      <c r="K76" s="38"/>
      <c r="L76" s="119"/>
      <c r="S76" s="36"/>
      <c r="T76" s="36"/>
      <c r="U76" s="36"/>
      <c r="V76" s="36"/>
      <c r="W76" s="36"/>
      <c r="X76" s="36"/>
      <c r="Y76" s="36"/>
      <c r="Z76" s="36"/>
      <c r="AA76" s="36"/>
      <c r="AB76" s="36"/>
      <c r="AC76" s="36"/>
      <c r="AD76" s="36"/>
      <c r="AE76" s="36"/>
    </row>
    <row r="77" spans="1:31" s="2" customFormat="1" ht="12.75">
      <c r="A77" s="36"/>
      <c r="B77" s="37"/>
      <c r="C77" s="31" t="s">
        <v>161</v>
      </c>
      <c r="D77" s="38"/>
      <c r="E77" s="38"/>
      <c r="F77" s="38"/>
      <c r="G77" s="38"/>
      <c r="H77" s="38"/>
      <c r="I77" s="118"/>
      <c r="J77" s="38"/>
      <c r="K77" s="38"/>
      <c r="L77" s="119"/>
      <c r="S77" s="36"/>
      <c r="T77" s="36"/>
      <c r="U77" s="36"/>
      <c r="V77" s="36"/>
      <c r="W77" s="36"/>
      <c r="X77" s="36"/>
      <c r="Y77" s="36"/>
      <c r="Z77" s="36"/>
      <c r="AA77" s="36"/>
      <c r="AB77" s="36"/>
      <c r="AC77" s="36"/>
      <c r="AD77" s="36"/>
      <c r="AE77" s="36"/>
    </row>
    <row r="78" spans="1:31" s="2" customFormat="1" ht="12">
      <c r="A78" s="36"/>
      <c r="B78" s="37"/>
      <c r="C78" s="38"/>
      <c r="D78" s="38"/>
      <c r="E78" s="402" t="str">
        <f>E11</f>
        <v>06 - DPS_04.6 - Přenosové zařízení</v>
      </c>
      <c r="F78" s="414"/>
      <c r="G78" s="414"/>
      <c r="H78" s="414"/>
      <c r="I78" s="118"/>
      <c r="J78" s="38"/>
      <c r="K78" s="38"/>
      <c r="L78" s="119"/>
      <c r="S78" s="36"/>
      <c r="T78" s="36"/>
      <c r="U78" s="36"/>
      <c r="V78" s="36"/>
      <c r="W78" s="36"/>
      <c r="X78" s="36"/>
      <c r="Y78" s="36"/>
      <c r="Z78" s="36"/>
      <c r="AA78" s="36"/>
      <c r="AB78" s="36"/>
      <c r="AC78" s="36"/>
      <c r="AD78" s="36"/>
      <c r="AE78" s="36"/>
    </row>
    <row r="79" spans="1:31" s="2" customFormat="1" ht="12">
      <c r="A79" s="36"/>
      <c r="B79" s="37"/>
      <c r="C79" s="38"/>
      <c r="D79" s="38"/>
      <c r="E79" s="38"/>
      <c r="F79" s="38"/>
      <c r="G79" s="38"/>
      <c r="H79" s="38"/>
      <c r="I79" s="118"/>
      <c r="J79" s="38"/>
      <c r="K79" s="38"/>
      <c r="L79" s="119"/>
      <c r="S79" s="36"/>
      <c r="T79" s="36"/>
      <c r="U79" s="36"/>
      <c r="V79" s="36"/>
      <c r="W79" s="36"/>
      <c r="X79" s="36"/>
      <c r="Y79" s="36"/>
      <c r="Z79" s="36"/>
      <c r="AA79" s="36"/>
      <c r="AB79" s="36"/>
      <c r="AC79" s="36"/>
      <c r="AD79" s="36"/>
      <c r="AE79" s="36"/>
    </row>
    <row r="80" spans="1:31" s="2" customFormat="1" ht="12.75">
      <c r="A80" s="36"/>
      <c r="B80" s="37"/>
      <c r="C80" s="31" t="s">
        <v>21</v>
      </c>
      <c r="D80" s="38"/>
      <c r="E80" s="38"/>
      <c r="F80" s="29" t="str">
        <f>F14</f>
        <v>Hulice</v>
      </c>
      <c r="G80" s="38"/>
      <c r="H80" s="38"/>
      <c r="I80" s="120" t="s">
        <v>23</v>
      </c>
      <c r="J80" s="61" t="str">
        <f>IF(J14="","",J14)</f>
        <v>12. 5. 2020</v>
      </c>
      <c r="K80" s="38"/>
      <c r="L80" s="119"/>
      <c r="S80" s="36"/>
      <c r="T80" s="36"/>
      <c r="U80" s="36"/>
      <c r="V80" s="36"/>
      <c r="W80" s="36"/>
      <c r="X80" s="36"/>
      <c r="Y80" s="36"/>
      <c r="Z80" s="36"/>
      <c r="AA80" s="36"/>
      <c r="AB80" s="36"/>
      <c r="AC80" s="36"/>
      <c r="AD80" s="36"/>
      <c r="AE80" s="36"/>
    </row>
    <row r="81" spans="1:31" s="2" customFormat="1" ht="12">
      <c r="A81" s="36"/>
      <c r="B81" s="37"/>
      <c r="C81" s="38"/>
      <c r="D81" s="38"/>
      <c r="E81" s="38"/>
      <c r="F81" s="38"/>
      <c r="G81" s="38"/>
      <c r="H81" s="38"/>
      <c r="I81" s="118"/>
      <c r="J81" s="38"/>
      <c r="K81" s="38"/>
      <c r="L81" s="119"/>
      <c r="S81" s="36"/>
      <c r="T81" s="36"/>
      <c r="U81" s="36"/>
      <c r="V81" s="36"/>
      <c r="W81" s="36"/>
      <c r="X81" s="36"/>
      <c r="Y81" s="36"/>
      <c r="Z81" s="36"/>
      <c r="AA81" s="36"/>
      <c r="AB81" s="36"/>
      <c r="AC81" s="36"/>
      <c r="AD81" s="36"/>
      <c r="AE81" s="36"/>
    </row>
    <row r="82" spans="1:31" s="2" customFormat="1" ht="38.25">
      <c r="A82" s="36"/>
      <c r="B82" s="37"/>
      <c r="C82" s="31" t="s">
        <v>25</v>
      </c>
      <c r="D82" s="38"/>
      <c r="E82" s="38"/>
      <c r="F82" s="29" t="str">
        <f>E17</f>
        <v>PEVAK Pelhřimov</v>
      </c>
      <c r="G82" s="38"/>
      <c r="H82" s="38"/>
      <c r="I82" s="120" t="s">
        <v>31</v>
      </c>
      <c r="J82" s="34" t="str">
        <f>E23</f>
        <v>Vodohospodářské inženýrské služby a.s.</v>
      </c>
      <c r="K82" s="38"/>
      <c r="L82" s="119"/>
      <c r="S82" s="36"/>
      <c r="T82" s="36"/>
      <c r="U82" s="36"/>
      <c r="V82" s="36"/>
      <c r="W82" s="36"/>
      <c r="X82" s="36"/>
      <c r="Y82" s="36"/>
      <c r="Z82" s="36"/>
      <c r="AA82" s="36"/>
      <c r="AB82" s="36"/>
      <c r="AC82" s="36"/>
      <c r="AD82" s="36"/>
      <c r="AE82" s="36"/>
    </row>
    <row r="83" spans="1:31" s="2" customFormat="1" ht="12.75">
      <c r="A83" s="36"/>
      <c r="B83" s="37"/>
      <c r="C83" s="31" t="s">
        <v>29</v>
      </c>
      <c r="D83" s="38"/>
      <c r="E83" s="38"/>
      <c r="F83" s="29" t="str">
        <f>IF(E20="","",E20)</f>
        <v>Vyplň údaj</v>
      </c>
      <c r="G83" s="38"/>
      <c r="H83" s="38"/>
      <c r="I83" s="120" t="s">
        <v>34</v>
      </c>
      <c r="J83" s="34" t="str">
        <f>E26</f>
        <v>Ing.Ivan Menhard</v>
      </c>
      <c r="K83" s="38"/>
      <c r="L83" s="119"/>
      <c r="S83" s="36"/>
      <c r="T83" s="36"/>
      <c r="U83" s="36"/>
      <c r="V83" s="36"/>
      <c r="W83" s="36"/>
      <c r="X83" s="36"/>
      <c r="Y83" s="36"/>
      <c r="Z83" s="36"/>
      <c r="AA83" s="36"/>
      <c r="AB83" s="36"/>
      <c r="AC83" s="36"/>
      <c r="AD83" s="36"/>
      <c r="AE83" s="36"/>
    </row>
    <row r="84" spans="1:31" s="2" customFormat="1" ht="12">
      <c r="A84" s="36"/>
      <c r="B84" s="37"/>
      <c r="C84" s="38"/>
      <c r="D84" s="38"/>
      <c r="E84" s="38"/>
      <c r="F84" s="38"/>
      <c r="G84" s="38"/>
      <c r="H84" s="38"/>
      <c r="I84" s="118"/>
      <c r="J84" s="38"/>
      <c r="K84" s="38"/>
      <c r="L84" s="119"/>
      <c r="S84" s="36"/>
      <c r="T84" s="36"/>
      <c r="U84" s="36"/>
      <c r="V84" s="36"/>
      <c r="W84" s="36"/>
      <c r="X84" s="36"/>
      <c r="Y84" s="36"/>
      <c r="Z84" s="36"/>
      <c r="AA84" s="36"/>
      <c r="AB84" s="36"/>
      <c r="AC84" s="36"/>
      <c r="AD84" s="36"/>
      <c r="AE84" s="36"/>
    </row>
    <row r="85" spans="1:31" s="11" customFormat="1" ht="24">
      <c r="A85" s="167"/>
      <c r="B85" s="168"/>
      <c r="C85" s="169" t="s">
        <v>193</v>
      </c>
      <c r="D85" s="170" t="s">
        <v>57</v>
      </c>
      <c r="E85" s="170" t="s">
        <v>53</v>
      </c>
      <c r="F85" s="170" t="s">
        <v>54</v>
      </c>
      <c r="G85" s="170" t="s">
        <v>194</v>
      </c>
      <c r="H85" s="170" t="s">
        <v>195</v>
      </c>
      <c r="I85" s="171" t="s">
        <v>196</v>
      </c>
      <c r="J85" s="170" t="s">
        <v>165</v>
      </c>
      <c r="K85" s="172" t="s">
        <v>197</v>
      </c>
      <c r="L85" s="173"/>
      <c r="M85" s="70" t="s">
        <v>19</v>
      </c>
      <c r="N85" s="71" t="s">
        <v>42</v>
      </c>
      <c r="O85" s="71" t="s">
        <v>198</v>
      </c>
      <c r="P85" s="71" t="s">
        <v>199</v>
      </c>
      <c r="Q85" s="71" t="s">
        <v>200</v>
      </c>
      <c r="R85" s="71" t="s">
        <v>201</v>
      </c>
      <c r="S85" s="71" t="s">
        <v>202</v>
      </c>
      <c r="T85" s="72" t="s">
        <v>203</v>
      </c>
      <c r="U85" s="167"/>
      <c r="V85" s="167"/>
      <c r="W85" s="167"/>
      <c r="X85" s="167"/>
      <c r="Y85" s="167"/>
      <c r="Z85" s="167"/>
      <c r="AA85" s="167"/>
      <c r="AB85" s="167"/>
      <c r="AC85" s="167"/>
      <c r="AD85" s="167"/>
      <c r="AE85" s="167"/>
    </row>
    <row r="86" spans="1:63" s="2" customFormat="1" ht="15.75">
      <c r="A86" s="36"/>
      <c r="B86" s="37"/>
      <c r="C86" s="77" t="s">
        <v>204</v>
      </c>
      <c r="D86" s="38"/>
      <c r="E86" s="38"/>
      <c r="F86" s="38"/>
      <c r="G86" s="38"/>
      <c r="H86" s="38"/>
      <c r="I86" s="118"/>
      <c r="J86" s="174">
        <f>BK86</f>
        <v>0</v>
      </c>
      <c r="K86" s="38"/>
      <c r="L86" s="41"/>
      <c r="M86" s="73"/>
      <c r="N86" s="175"/>
      <c r="O86" s="74"/>
      <c r="P86" s="176">
        <f>P87</f>
        <v>0</v>
      </c>
      <c r="Q86" s="74"/>
      <c r="R86" s="176">
        <f>R87</f>
        <v>0</v>
      </c>
      <c r="S86" s="74"/>
      <c r="T86" s="177">
        <f>T87</f>
        <v>0</v>
      </c>
      <c r="U86" s="36"/>
      <c r="V86" s="36"/>
      <c r="W86" s="36"/>
      <c r="X86" s="36"/>
      <c r="Y86" s="36"/>
      <c r="Z86" s="36"/>
      <c r="AA86" s="36"/>
      <c r="AB86" s="36"/>
      <c r="AC86" s="36"/>
      <c r="AD86" s="36"/>
      <c r="AE86" s="36"/>
      <c r="AT86" s="19" t="s">
        <v>71</v>
      </c>
      <c r="AU86" s="19" t="s">
        <v>166</v>
      </c>
      <c r="BK86" s="178">
        <f>BK87</f>
        <v>0</v>
      </c>
    </row>
    <row r="87" spans="2:63" s="12" customFormat="1" ht="15">
      <c r="B87" s="179"/>
      <c r="C87" s="180"/>
      <c r="D87" s="181" t="s">
        <v>71</v>
      </c>
      <c r="E87" s="182" t="s">
        <v>79</v>
      </c>
      <c r="F87" s="182" t="s">
        <v>2704</v>
      </c>
      <c r="G87" s="180"/>
      <c r="H87" s="180"/>
      <c r="I87" s="183"/>
      <c r="J87" s="184">
        <f>BK87</f>
        <v>0</v>
      </c>
      <c r="K87" s="180"/>
      <c r="L87" s="185"/>
      <c r="M87" s="186"/>
      <c r="N87" s="187"/>
      <c r="O87" s="187"/>
      <c r="P87" s="188">
        <f>SUM(P88:P89)</f>
        <v>0</v>
      </c>
      <c r="Q87" s="187"/>
      <c r="R87" s="188">
        <f>SUM(R88:R89)</f>
        <v>0</v>
      </c>
      <c r="S87" s="187"/>
      <c r="T87" s="189">
        <f>SUM(T88:T89)</f>
        <v>0</v>
      </c>
      <c r="AR87" s="190" t="s">
        <v>79</v>
      </c>
      <c r="AT87" s="191" t="s">
        <v>71</v>
      </c>
      <c r="AU87" s="191" t="s">
        <v>72</v>
      </c>
      <c r="AY87" s="190" t="s">
        <v>207</v>
      </c>
      <c r="BK87" s="192">
        <f>SUM(BK88:BK89)</f>
        <v>0</v>
      </c>
    </row>
    <row r="88" spans="1:65" s="2" customFormat="1" ht="12">
      <c r="A88" s="36"/>
      <c r="B88" s="37"/>
      <c r="C88" s="195" t="s">
        <v>79</v>
      </c>
      <c r="D88" s="195" t="s">
        <v>209</v>
      </c>
      <c r="E88" s="196" t="s">
        <v>2296</v>
      </c>
      <c r="F88" s="197" t="s">
        <v>2705</v>
      </c>
      <c r="G88" s="198" t="s">
        <v>683</v>
      </c>
      <c r="H88" s="199">
        <v>1</v>
      </c>
      <c r="I88" s="200"/>
      <c r="J88" s="201">
        <f>ROUND(I88*H88,2)</f>
        <v>0</v>
      </c>
      <c r="K88" s="197" t="s">
        <v>19</v>
      </c>
      <c r="L88" s="41"/>
      <c r="M88" s="202" t="s">
        <v>19</v>
      </c>
      <c r="N88" s="203" t="s">
        <v>43</v>
      </c>
      <c r="O88" s="66"/>
      <c r="P88" s="204">
        <f>O88*H88</f>
        <v>0</v>
      </c>
      <c r="Q88" s="204">
        <v>0</v>
      </c>
      <c r="R88" s="204">
        <f>Q88*H88</f>
        <v>0</v>
      </c>
      <c r="S88" s="204">
        <v>0</v>
      </c>
      <c r="T88" s="205">
        <f>S88*H88</f>
        <v>0</v>
      </c>
      <c r="U88" s="36"/>
      <c r="V88" s="36"/>
      <c r="W88" s="36"/>
      <c r="X88" s="36"/>
      <c r="Y88" s="36"/>
      <c r="Z88" s="36"/>
      <c r="AA88" s="36"/>
      <c r="AB88" s="36"/>
      <c r="AC88" s="36"/>
      <c r="AD88" s="36"/>
      <c r="AE88" s="36"/>
      <c r="AR88" s="206" t="s">
        <v>213</v>
      </c>
      <c r="AT88" s="206" t="s">
        <v>209</v>
      </c>
      <c r="AU88" s="206" t="s">
        <v>79</v>
      </c>
      <c r="AY88" s="19" t="s">
        <v>207</v>
      </c>
      <c r="BE88" s="207">
        <f>IF(N88="základní",J88,0)</f>
        <v>0</v>
      </c>
      <c r="BF88" s="207">
        <f>IF(N88="snížená",J88,0)</f>
        <v>0</v>
      </c>
      <c r="BG88" s="207">
        <f>IF(N88="zákl. přenesená",J88,0)</f>
        <v>0</v>
      </c>
      <c r="BH88" s="207">
        <f>IF(N88="sníž. přenesená",J88,0)</f>
        <v>0</v>
      </c>
      <c r="BI88" s="207">
        <f>IF(N88="nulová",J88,0)</f>
        <v>0</v>
      </c>
      <c r="BJ88" s="19" t="s">
        <v>79</v>
      </c>
      <c r="BK88" s="207">
        <f>ROUND(I88*H88,2)</f>
        <v>0</v>
      </c>
      <c r="BL88" s="19" t="s">
        <v>213</v>
      </c>
      <c r="BM88" s="206" t="s">
        <v>2706</v>
      </c>
    </row>
    <row r="89" spans="1:47" s="2" customFormat="1" ht="48.75">
      <c r="A89" s="36"/>
      <c r="B89" s="37"/>
      <c r="C89" s="38"/>
      <c r="D89" s="210" t="s">
        <v>573</v>
      </c>
      <c r="E89" s="38"/>
      <c r="F89" s="251" t="s">
        <v>2707</v>
      </c>
      <c r="G89" s="38"/>
      <c r="H89" s="38"/>
      <c r="I89" s="118"/>
      <c r="J89" s="38"/>
      <c r="K89" s="38"/>
      <c r="L89" s="41"/>
      <c r="M89" s="274"/>
      <c r="N89" s="275"/>
      <c r="O89" s="260"/>
      <c r="P89" s="260"/>
      <c r="Q89" s="260"/>
      <c r="R89" s="260"/>
      <c r="S89" s="260"/>
      <c r="T89" s="276"/>
      <c r="U89" s="36"/>
      <c r="V89" s="36"/>
      <c r="W89" s="36"/>
      <c r="X89" s="36"/>
      <c r="Y89" s="36"/>
      <c r="Z89" s="36"/>
      <c r="AA89" s="36"/>
      <c r="AB89" s="36"/>
      <c r="AC89" s="36"/>
      <c r="AD89" s="36"/>
      <c r="AE89" s="36"/>
      <c r="AT89" s="19" t="s">
        <v>573</v>
      </c>
      <c r="AU89" s="19" t="s">
        <v>79</v>
      </c>
    </row>
    <row r="90" spans="1:31" s="2" customFormat="1" ht="12">
      <c r="A90" s="36"/>
      <c r="B90" s="49"/>
      <c r="C90" s="50"/>
      <c r="D90" s="50"/>
      <c r="E90" s="50"/>
      <c r="F90" s="50"/>
      <c r="G90" s="50"/>
      <c r="H90" s="50"/>
      <c r="I90" s="145"/>
      <c r="J90" s="50"/>
      <c r="K90" s="50"/>
      <c r="L90" s="41"/>
      <c r="M90" s="36"/>
      <c r="O90" s="36"/>
      <c r="P90" s="36"/>
      <c r="Q90" s="36"/>
      <c r="R90" s="36"/>
      <c r="S90" s="36"/>
      <c r="T90" s="36"/>
      <c r="U90" s="36"/>
      <c r="V90" s="36"/>
      <c r="W90" s="36"/>
      <c r="X90" s="36"/>
      <c r="Y90" s="36"/>
      <c r="Z90" s="36"/>
      <c r="AA90" s="36"/>
      <c r="AB90" s="36"/>
      <c r="AC90" s="36"/>
      <c r="AD90" s="36"/>
      <c r="AE90" s="36"/>
    </row>
  </sheetData>
  <sheetProtection algorithmName="SHA-512" hashValue="nv7fjsiGLM5hVPIm6/V7PlwF4IYhz79pa7IlXyEgDI1A+2TMIKOlR0/cWVrdGfETL9pKxYq1wSzpARj5gktXaw==" saltValue="Oh40u2wijswpUmbbA7oJFX7DZnaYeFS0U0oVN9KusmPIdJohP07BZ2/2KZDW4i99qyXt7HefToMmp80c7K6hUA==" spinCount="100000" sheet="1" objects="1" scenarios="1" formatColumns="0" formatRows="0" autoFilter="0"/>
  <autoFilter ref="C85:K89"/>
  <mergeCells count="12">
    <mergeCell ref="E78:H78"/>
    <mergeCell ref="L2:V2"/>
    <mergeCell ref="E50:H50"/>
    <mergeCell ref="E52:H52"/>
    <mergeCell ref="E54:H54"/>
    <mergeCell ref="E74:H74"/>
    <mergeCell ref="E76:H76"/>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2:BM92"/>
  <sheetViews>
    <sheetView showGridLines="0" workbookViewId="0" topLeftCell="A100">
      <selection activeCell="L68" sqref="L68"/>
    </sheetView>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1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12">
      <c r="I2" s="110"/>
      <c r="L2" s="384"/>
      <c r="M2" s="384"/>
      <c r="N2" s="384"/>
      <c r="O2" s="384"/>
      <c r="P2" s="384"/>
      <c r="Q2" s="384"/>
      <c r="R2" s="384"/>
      <c r="S2" s="384"/>
      <c r="T2" s="384"/>
      <c r="U2" s="384"/>
      <c r="V2" s="384"/>
      <c r="AT2" s="19" t="s">
        <v>133</v>
      </c>
    </row>
    <row r="3" spans="2:46" s="1" customFormat="1" ht="12">
      <c r="B3" s="112"/>
      <c r="C3" s="113"/>
      <c r="D3" s="113"/>
      <c r="E3" s="113"/>
      <c r="F3" s="113"/>
      <c r="G3" s="113"/>
      <c r="H3" s="113"/>
      <c r="I3" s="114"/>
      <c r="J3" s="113"/>
      <c r="K3" s="113"/>
      <c r="L3" s="22"/>
      <c r="AT3" s="19" t="s">
        <v>81</v>
      </c>
    </row>
    <row r="4" spans="2:46" s="1" customFormat="1" ht="18">
      <c r="B4" s="22"/>
      <c r="D4" s="115" t="s">
        <v>146</v>
      </c>
      <c r="I4" s="110"/>
      <c r="L4" s="22"/>
      <c r="M4" s="116" t="s">
        <v>10</v>
      </c>
      <c r="AT4" s="19" t="s">
        <v>4</v>
      </c>
    </row>
    <row r="5" spans="2:12" s="1" customFormat="1" ht="12">
      <c r="B5" s="22"/>
      <c r="I5" s="110"/>
      <c r="L5" s="22"/>
    </row>
    <row r="6" spans="2:12" s="1" customFormat="1" ht="12.75">
      <c r="B6" s="22"/>
      <c r="D6" s="117" t="s">
        <v>16</v>
      </c>
      <c r="I6" s="110"/>
      <c r="L6" s="22"/>
    </row>
    <row r="7" spans="2:12" s="1" customFormat="1" ht="12.75">
      <c r="B7" s="22"/>
      <c r="E7" s="417" t="str">
        <f>'Rekapitulace stavby'!K6</f>
        <v>HULICE - ČERPACÍ STANICE PEVAK</v>
      </c>
      <c r="F7" s="418"/>
      <c r="G7" s="418"/>
      <c r="H7" s="418"/>
      <c r="I7" s="110"/>
      <c r="L7" s="22"/>
    </row>
    <row r="8" spans="2:12" s="1" customFormat="1" ht="12.75">
      <c r="B8" s="22"/>
      <c r="D8" s="117" t="s">
        <v>159</v>
      </c>
      <c r="I8" s="110"/>
      <c r="L8" s="22"/>
    </row>
    <row r="9" spans="1:31" s="2" customFormat="1" ht="12">
      <c r="A9" s="36"/>
      <c r="B9" s="41"/>
      <c r="C9" s="36"/>
      <c r="D9" s="36"/>
      <c r="E9" s="417" t="s">
        <v>2539</v>
      </c>
      <c r="F9" s="419"/>
      <c r="G9" s="419"/>
      <c r="H9" s="419"/>
      <c r="I9" s="118"/>
      <c r="J9" s="36"/>
      <c r="K9" s="36"/>
      <c r="L9" s="119"/>
      <c r="S9" s="36"/>
      <c r="T9" s="36"/>
      <c r="U9" s="36"/>
      <c r="V9" s="36"/>
      <c r="W9" s="36"/>
      <c r="X9" s="36"/>
      <c r="Y9" s="36"/>
      <c r="Z9" s="36"/>
      <c r="AA9" s="36"/>
      <c r="AB9" s="36"/>
      <c r="AC9" s="36"/>
      <c r="AD9" s="36"/>
      <c r="AE9" s="36"/>
    </row>
    <row r="10" spans="1:31" s="2" customFormat="1" ht="12.75">
      <c r="A10" s="36"/>
      <c r="B10" s="41"/>
      <c r="C10" s="36"/>
      <c r="D10" s="117" t="s">
        <v>161</v>
      </c>
      <c r="E10" s="36"/>
      <c r="F10" s="36"/>
      <c r="G10" s="36"/>
      <c r="H10" s="36"/>
      <c r="I10" s="118"/>
      <c r="J10" s="36"/>
      <c r="K10" s="36"/>
      <c r="L10" s="119"/>
      <c r="S10" s="36"/>
      <c r="T10" s="36"/>
      <c r="U10" s="36"/>
      <c r="V10" s="36"/>
      <c r="W10" s="36"/>
      <c r="X10" s="36"/>
      <c r="Y10" s="36"/>
      <c r="Z10" s="36"/>
      <c r="AA10" s="36"/>
      <c r="AB10" s="36"/>
      <c r="AC10" s="36"/>
      <c r="AD10" s="36"/>
      <c r="AE10" s="36"/>
    </row>
    <row r="11" spans="1:31" s="2" customFormat="1" ht="12">
      <c r="A11" s="36"/>
      <c r="B11" s="41"/>
      <c r="C11" s="36"/>
      <c r="D11" s="36"/>
      <c r="E11" s="420" t="s">
        <v>2708</v>
      </c>
      <c r="F11" s="419"/>
      <c r="G11" s="419"/>
      <c r="H11" s="419"/>
      <c r="I11" s="118"/>
      <c r="J11" s="36"/>
      <c r="K11" s="36"/>
      <c r="L11" s="119"/>
      <c r="S11" s="36"/>
      <c r="T11" s="36"/>
      <c r="U11" s="36"/>
      <c r="V11" s="36"/>
      <c r="W11" s="36"/>
      <c r="X11" s="36"/>
      <c r="Y11" s="36"/>
      <c r="Z11" s="36"/>
      <c r="AA11" s="36"/>
      <c r="AB11" s="36"/>
      <c r="AC11" s="36"/>
      <c r="AD11" s="36"/>
      <c r="AE11" s="36"/>
    </row>
    <row r="12" spans="1:31" s="2" customFormat="1" ht="12">
      <c r="A12" s="36"/>
      <c r="B12" s="41"/>
      <c r="C12" s="36"/>
      <c r="D12" s="36"/>
      <c r="E12" s="36"/>
      <c r="F12" s="36"/>
      <c r="G12" s="36"/>
      <c r="H12" s="36"/>
      <c r="I12" s="118"/>
      <c r="J12" s="36"/>
      <c r="K12" s="36"/>
      <c r="L12" s="119"/>
      <c r="S12" s="36"/>
      <c r="T12" s="36"/>
      <c r="U12" s="36"/>
      <c r="V12" s="36"/>
      <c r="W12" s="36"/>
      <c r="X12" s="36"/>
      <c r="Y12" s="36"/>
      <c r="Z12" s="36"/>
      <c r="AA12" s="36"/>
      <c r="AB12" s="36"/>
      <c r="AC12" s="36"/>
      <c r="AD12" s="36"/>
      <c r="AE12" s="36"/>
    </row>
    <row r="13" spans="1:31" s="2" customFormat="1" ht="12.75">
      <c r="A13" s="36"/>
      <c r="B13" s="41"/>
      <c r="C13" s="36"/>
      <c r="D13" s="117" t="s">
        <v>18</v>
      </c>
      <c r="E13" s="36"/>
      <c r="F13" s="105" t="s">
        <v>19</v>
      </c>
      <c r="G13" s="36"/>
      <c r="H13" s="36"/>
      <c r="I13" s="120" t="s">
        <v>20</v>
      </c>
      <c r="J13" s="105" t="s">
        <v>19</v>
      </c>
      <c r="K13" s="36"/>
      <c r="L13" s="119"/>
      <c r="S13" s="36"/>
      <c r="T13" s="36"/>
      <c r="U13" s="36"/>
      <c r="V13" s="36"/>
      <c r="W13" s="36"/>
      <c r="X13" s="36"/>
      <c r="Y13" s="36"/>
      <c r="Z13" s="36"/>
      <c r="AA13" s="36"/>
      <c r="AB13" s="36"/>
      <c r="AC13" s="36"/>
      <c r="AD13" s="36"/>
      <c r="AE13" s="36"/>
    </row>
    <row r="14" spans="1:31" s="2" customFormat="1" ht="12.75">
      <c r="A14" s="36"/>
      <c r="B14" s="41"/>
      <c r="C14" s="36"/>
      <c r="D14" s="117" t="s">
        <v>21</v>
      </c>
      <c r="E14" s="36"/>
      <c r="F14" s="105" t="s">
        <v>2541</v>
      </c>
      <c r="G14" s="36"/>
      <c r="H14" s="36"/>
      <c r="I14" s="120" t="s">
        <v>23</v>
      </c>
      <c r="J14" s="121" t="str">
        <f>'Rekapitulace stavby'!AN8</f>
        <v>12. 5. 2020</v>
      </c>
      <c r="K14" s="36"/>
      <c r="L14" s="119"/>
      <c r="S14" s="36"/>
      <c r="T14" s="36"/>
      <c r="U14" s="36"/>
      <c r="V14" s="36"/>
      <c r="W14" s="36"/>
      <c r="X14" s="36"/>
      <c r="Y14" s="36"/>
      <c r="Z14" s="36"/>
      <c r="AA14" s="36"/>
      <c r="AB14" s="36"/>
      <c r="AC14" s="36"/>
      <c r="AD14" s="36"/>
      <c r="AE14" s="36"/>
    </row>
    <row r="15" spans="1:31" s="2" customFormat="1" ht="12">
      <c r="A15" s="36"/>
      <c r="B15" s="41"/>
      <c r="C15" s="36"/>
      <c r="D15" s="36"/>
      <c r="E15" s="36"/>
      <c r="F15" s="36"/>
      <c r="G15" s="36"/>
      <c r="H15" s="36"/>
      <c r="I15" s="118"/>
      <c r="J15" s="36"/>
      <c r="K15" s="36"/>
      <c r="L15" s="119"/>
      <c r="S15" s="36"/>
      <c r="T15" s="36"/>
      <c r="U15" s="36"/>
      <c r="V15" s="36"/>
      <c r="W15" s="36"/>
      <c r="X15" s="36"/>
      <c r="Y15" s="36"/>
      <c r="Z15" s="36"/>
      <c r="AA15" s="36"/>
      <c r="AB15" s="36"/>
      <c r="AC15" s="36"/>
      <c r="AD15" s="36"/>
      <c r="AE15" s="36"/>
    </row>
    <row r="16" spans="1:31" s="2" customFormat="1" ht="12.75">
      <c r="A16" s="36"/>
      <c r="B16" s="41"/>
      <c r="C16" s="36"/>
      <c r="D16" s="117" t="s">
        <v>25</v>
      </c>
      <c r="E16" s="36"/>
      <c r="F16" s="36"/>
      <c r="G16" s="36"/>
      <c r="H16" s="36"/>
      <c r="I16" s="120" t="s">
        <v>26</v>
      </c>
      <c r="J16" s="105" t="str">
        <f>IF('Rekapitulace stavby'!AN10="","",'Rekapitulace stavby'!AN10)</f>
        <v/>
      </c>
      <c r="K16" s="36"/>
      <c r="L16" s="119"/>
      <c r="S16" s="36"/>
      <c r="T16" s="36"/>
      <c r="U16" s="36"/>
      <c r="V16" s="36"/>
      <c r="W16" s="36"/>
      <c r="X16" s="36"/>
      <c r="Y16" s="36"/>
      <c r="Z16" s="36"/>
      <c r="AA16" s="36"/>
      <c r="AB16" s="36"/>
      <c r="AC16" s="36"/>
      <c r="AD16" s="36"/>
      <c r="AE16" s="36"/>
    </row>
    <row r="17" spans="1:31" s="2" customFormat="1" ht="12.75">
      <c r="A17" s="36"/>
      <c r="B17" s="41"/>
      <c r="C17" s="36"/>
      <c r="D17" s="36"/>
      <c r="E17" s="105" t="str">
        <f>IF('Rekapitulace stavby'!E11="","",'Rekapitulace stavby'!E11)</f>
        <v>PEVAK Pelhřimov</v>
      </c>
      <c r="F17" s="36"/>
      <c r="G17" s="36"/>
      <c r="H17" s="36"/>
      <c r="I17" s="120" t="s">
        <v>28</v>
      </c>
      <c r="J17" s="105" t="str">
        <f>IF('Rekapitulace stavby'!AN11="","",'Rekapitulace stavby'!AN11)</f>
        <v/>
      </c>
      <c r="K17" s="36"/>
      <c r="L17" s="119"/>
      <c r="S17" s="36"/>
      <c r="T17" s="36"/>
      <c r="U17" s="36"/>
      <c r="V17" s="36"/>
      <c r="W17" s="36"/>
      <c r="X17" s="36"/>
      <c r="Y17" s="36"/>
      <c r="Z17" s="36"/>
      <c r="AA17" s="36"/>
      <c r="AB17" s="36"/>
      <c r="AC17" s="36"/>
      <c r="AD17" s="36"/>
      <c r="AE17" s="36"/>
    </row>
    <row r="18" spans="1:31" s="2" customFormat="1" ht="12">
      <c r="A18" s="36"/>
      <c r="B18" s="41"/>
      <c r="C18" s="36"/>
      <c r="D18" s="36"/>
      <c r="E18" s="36"/>
      <c r="F18" s="36"/>
      <c r="G18" s="36"/>
      <c r="H18" s="36"/>
      <c r="I18" s="118"/>
      <c r="J18" s="36"/>
      <c r="K18" s="36"/>
      <c r="L18" s="119"/>
      <c r="S18" s="36"/>
      <c r="T18" s="36"/>
      <c r="U18" s="36"/>
      <c r="V18" s="36"/>
      <c r="W18" s="36"/>
      <c r="X18" s="36"/>
      <c r="Y18" s="36"/>
      <c r="Z18" s="36"/>
      <c r="AA18" s="36"/>
      <c r="AB18" s="36"/>
      <c r="AC18" s="36"/>
      <c r="AD18" s="36"/>
      <c r="AE18" s="36"/>
    </row>
    <row r="19" spans="1:31" s="2" customFormat="1" ht="12.75">
      <c r="A19" s="36"/>
      <c r="B19" s="41"/>
      <c r="C19" s="36"/>
      <c r="D19" s="117" t="s">
        <v>29</v>
      </c>
      <c r="E19" s="36"/>
      <c r="F19" s="36"/>
      <c r="G19" s="36"/>
      <c r="H19" s="36"/>
      <c r="I19" s="120" t="s">
        <v>26</v>
      </c>
      <c r="J19" s="32" t="str">
        <f>'Rekapitulace stavby'!AN13</f>
        <v>Vyplň údaj</v>
      </c>
      <c r="K19" s="36"/>
      <c r="L19" s="119"/>
      <c r="S19" s="36"/>
      <c r="T19" s="36"/>
      <c r="U19" s="36"/>
      <c r="V19" s="36"/>
      <c r="W19" s="36"/>
      <c r="X19" s="36"/>
      <c r="Y19" s="36"/>
      <c r="Z19" s="36"/>
      <c r="AA19" s="36"/>
      <c r="AB19" s="36"/>
      <c r="AC19" s="36"/>
      <c r="AD19" s="36"/>
      <c r="AE19" s="36"/>
    </row>
    <row r="20" spans="1:31" s="2" customFormat="1" ht="12.75">
      <c r="A20" s="36"/>
      <c r="B20" s="41"/>
      <c r="C20" s="36"/>
      <c r="D20" s="36"/>
      <c r="E20" s="421" t="str">
        <f>'Rekapitulace stavby'!E14</f>
        <v>Vyplň údaj</v>
      </c>
      <c r="F20" s="422"/>
      <c r="G20" s="422"/>
      <c r="H20" s="422"/>
      <c r="I20" s="120" t="s">
        <v>28</v>
      </c>
      <c r="J20" s="32" t="str">
        <f>'Rekapitulace stavby'!AN14</f>
        <v>Vyplň údaj</v>
      </c>
      <c r="K20" s="36"/>
      <c r="L20" s="119"/>
      <c r="S20" s="36"/>
      <c r="T20" s="36"/>
      <c r="U20" s="36"/>
      <c r="V20" s="36"/>
      <c r="W20" s="36"/>
      <c r="X20" s="36"/>
      <c r="Y20" s="36"/>
      <c r="Z20" s="36"/>
      <c r="AA20" s="36"/>
      <c r="AB20" s="36"/>
      <c r="AC20" s="36"/>
      <c r="AD20" s="36"/>
      <c r="AE20" s="36"/>
    </row>
    <row r="21" spans="1:31" s="2" customFormat="1" ht="12">
      <c r="A21" s="36"/>
      <c r="B21" s="41"/>
      <c r="C21" s="36"/>
      <c r="D21" s="36"/>
      <c r="E21" s="36"/>
      <c r="F21" s="36"/>
      <c r="G21" s="36"/>
      <c r="H21" s="36"/>
      <c r="I21" s="118"/>
      <c r="J21" s="36"/>
      <c r="K21" s="36"/>
      <c r="L21" s="119"/>
      <c r="S21" s="36"/>
      <c r="T21" s="36"/>
      <c r="U21" s="36"/>
      <c r="V21" s="36"/>
      <c r="W21" s="36"/>
      <c r="X21" s="36"/>
      <c r="Y21" s="36"/>
      <c r="Z21" s="36"/>
      <c r="AA21" s="36"/>
      <c r="AB21" s="36"/>
      <c r="AC21" s="36"/>
      <c r="AD21" s="36"/>
      <c r="AE21" s="36"/>
    </row>
    <row r="22" spans="1:31" s="2" customFormat="1" ht="12.75">
      <c r="A22" s="36"/>
      <c r="B22" s="41"/>
      <c r="C22" s="36"/>
      <c r="D22" s="117" t="s">
        <v>31</v>
      </c>
      <c r="E22" s="36"/>
      <c r="F22" s="36"/>
      <c r="G22" s="36"/>
      <c r="H22" s="36"/>
      <c r="I22" s="120" t="s">
        <v>26</v>
      </c>
      <c r="J22" s="105" t="str">
        <f>IF('Rekapitulace stavby'!AN16="","",'Rekapitulace stavby'!AN16)</f>
        <v/>
      </c>
      <c r="K22" s="36"/>
      <c r="L22" s="119"/>
      <c r="S22" s="36"/>
      <c r="T22" s="36"/>
      <c r="U22" s="36"/>
      <c r="V22" s="36"/>
      <c r="W22" s="36"/>
      <c r="X22" s="36"/>
      <c r="Y22" s="36"/>
      <c r="Z22" s="36"/>
      <c r="AA22" s="36"/>
      <c r="AB22" s="36"/>
      <c r="AC22" s="36"/>
      <c r="AD22" s="36"/>
      <c r="AE22" s="36"/>
    </row>
    <row r="23" spans="1:31" s="2" customFormat="1" ht="12.75">
      <c r="A23" s="36"/>
      <c r="B23" s="41"/>
      <c r="C23" s="36"/>
      <c r="D23" s="36"/>
      <c r="E23" s="105" t="str">
        <f>IF('Rekapitulace stavby'!E17="","",'Rekapitulace stavby'!E17)</f>
        <v>Vodohospodářské inženýrské služby a.s.</v>
      </c>
      <c r="F23" s="36"/>
      <c r="G23" s="36"/>
      <c r="H23" s="36"/>
      <c r="I23" s="120" t="s">
        <v>28</v>
      </c>
      <c r="J23" s="105" t="str">
        <f>IF('Rekapitulace stavby'!AN17="","",'Rekapitulace stavby'!AN17)</f>
        <v/>
      </c>
      <c r="K23" s="36"/>
      <c r="L23" s="119"/>
      <c r="S23" s="36"/>
      <c r="T23" s="36"/>
      <c r="U23" s="36"/>
      <c r="V23" s="36"/>
      <c r="W23" s="36"/>
      <c r="X23" s="36"/>
      <c r="Y23" s="36"/>
      <c r="Z23" s="36"/>
      <c r="AA23" s="36"/>
      <c r="AB23" s="36"/>
      <c r="AC23" s="36"/>
      <c r="AD23" s="36"/>
      <c r="AE23" s="36"/>
    </row>
    <row r="24" spans="1:31" s="2" customFormat="1" ht="12">
      <c r="A24" s="36"/>
      <c r="B24" s="41"/>
      <c r="C24" s="36"/>
      <c r="D24" s="36"/>
      <c r="E24" s="36"/>
      <c r="F24" s="36"/>
      <c r="G24" s="36"/>
      <c r="H24" s="36"/>
      <c r="I24" s="118"/>
      <c r="J24" s="36"/>
      <c r="K24" s="36"/>
      <c r="L24" s="119"/>
      <c r="S24" s="36"/>
      <c r="T24" s="36"/>
      <c r="U24" s="36"/>
      <c r="V24" s="36"/>
      <c r="W24" s="36"/>
      <c r="X24" s="36"/>
      <c r="Y24" s="36"/>
      <c r="Z24" s="36"/>
      <c r="AA24" s="36"/>
      <c r="AB24" s="36"/>
      <c r="AC24" s="36"/>
      <c r="AD24" s="36"/>
      <c r="AE24" s="36"/>
    </row>
    <row r="25" spans="1:31" s="2" customFormat="1" ht="12.75">
      <c r="A25" s="36"/>
      <c r="B25" s="41"/>
      <c r="C25" s="36"/>
      <c r="D25" s="117" t="s">
        <v>34</v>
      </c>
      <c r="E25" s="36"/>
      <c r="F25" s="36"/>
      <c r="G25" s="36"/>
      <c r="H25" s="36"/>
      <c r="I25" s="120" t="s">
        <v>26</v>
      </c>
      <c r="J25" s="105" t="str">
        <f>IF('Rekapitulace stavby'!AN19="","",'Rekapitulace stavby'!AN19)</f>
        <v/>
      </c>
      <c r="K25" s="36"/>
      <c r="L25" s="119"/>
      <c r="S25" s="36"/>
      <c r="T25" s="36"/>
      <c r="U25" s="36"/>
      <c r="V25" s="36"/>
      <c r="W25" s="36"/>
      <c r="X25" s="36"/>
      <c r="Y25" s="36"/>
      <c r="Z25" s="36"/>
      <c r="AA25" s="36"/>
      <c r="AB25" s="36"/>
      <c r="AC25" s="36"/>
      <c r="AD25" s="36"/>
      <c r="AE25" s="36"/>
    </row>
    <row r="26" spans="1:31" s="2" customFormat="1" ht="12.75">
      <c r="A26" s="36"/>
      <c r="B26" s="41"/>
      <c r="C26" s="36"/>
      <c r="D26" s="36"/>
      <c r="E26" s="105" t="str">
        <f>IF('Rekapitulace stavby'!E20="","",'Rekapitulace stavby'!E20)</f>
        <v>Ing.Josef Němeček</v>
      </c>
      <c r="F26" s="36"/>
      <c r="G26" s="36"/>
      <c r="H26" s="36"/>
      <c r="I26" s="120" t="s">
        <v>28</v>
      </c>
      <c r="J26" s="105" t="str">
        <f>IF('Rekapitulace stavby'!AN20="","",'Rekapitulace stavby'!AN20)</f>
        <v/>
      </c>
      <c r="K26" s="36"/>
      <c r="L26" s="119"/>
      <c r="S26" s="36"/>
      <c r="T26" s="36"/>
      <c r="U26" s="36"/>
      <c r="V26" s="36"/>
      <c r="W26" s="36"/>
      <c r="X26" s="36"/>
      <c r="Y26" s="36"/>
      <c r="Z26" s="36"/>
      <c r="AA26" s="36"/>
      <c r="AB26" s="36"/>
      <c r="AC26" s="36"/>
      <c r="AD26" s="36"/>
      <c r="AE26" s="36"/>
    </row>
    <row r="27" spans="1:31" s="2" customFormat="1" ht="12">
      <c r="A27" s="36"/>
      <c r="B27" s="41"/>
      <c r="C27" s="36"/>
      <c r="D27" s="36"/>
      <c r="E27" s="36"/>
      <c r="F27" s="36"/>
      <c r="G27" s="36"/>
      <c r="H27" s="36"/>
      <c r="I27" s="118"/>
      <c r="J27" s="36"/>
      <c r="K27" s="36"/>
      <c r="L27" s="119"/>
      <c r="S27" s="36"/>
      <c r="T27" s="36"/>
      <c r="U27" s="36"/>
      <c r="V27" s="36"/>
      <c r="W27" s="36"/>
      <c r="X27" s="36"/>
      <c r="Y27" s="36"/>
      <c r="Z27" s="36"/>
      <c r="AA27" s="36"/>
      <c r="AB27" s="36"/>
      <c r="AC27" s="36"/>
      <c r="AD27" s="36"/>
      <c r="AE27" s="36"/>
    </row>
    <row r="28" spans="1:31" s="2" customFormat="1" ht="12.75">
      <c r="A28" s="36"/>
      <c r="B28" s="41"/>
      <c r="C28" s="36"/>
      <c r="D28" s="117" t="s">
        <v>36</v>
      </c>
      <c r="E28" s="36"/>
      <c r="F28" s="36"/>
      <c r="G28" s="36"/>
      <c r="H28" s="36"/>
      <c r="I28" s="118"/>
      <c r="J28" s="36"/>
      <c r="K28" s="36"/>
      <c r="L28" s="119"/>
      <c r="S28" s="36"/>
      <c r="T28" s="36"/>
      <c r="U28" s="36"/>
      <c r="V28" s="36"/>
      <c r="W28" s="36"/>
      <c r="X28" s="36"/>
      <c r="Y28" s="36"/>
      <c r="Z28" s="36"/>
      <c r="AA28" s="36"/>
      <c r="AB28" s="36"/>
      <c r="AC28" s="36"/>
      <c r="AD28" s="36"/>
      <c r="AE28" s="36"/>
    </row>
    <row r="29" spans="1:31" s="8" customFormat="1" ht="12.75">
      <c r="A29" s="122"/>
      <c r="B29" s="123"/>
      <c r="C29" s="122"/>
      <c r="D29" s="122"/>
      <c r="E29" s="423" t="s">
        <v>19</v>
      </c>
      <c r="F29" s="423"/>
      <c r="G29" s="423"/>
      <c r="H29" s="423"/>
      <c r="I29" s="124"/>
      <c r="J29" s="122"/>
      <c r="K29" s="122"/>
      <c r="L29" s="125"/>
      <c r="S29" s="122"/>
      <c r="T29" s="122"/>
      <c r="U29" s="122"/>
      <c r="V29" s="122"/>
      <c r="W29" s="122"/>
      <c r="X29" s="122"/>
      <c r="Y29" s="122"/>
      <c r="Z29" s="122"/>
      <c r="AA29" s="122"/>
      <c r="AB29" s="122"/>
      <c r="AC29" s="122"/>
      <c r="AD29" s="122"/>
      <c r="AE29" s="122"/>
    </row>
    <row r="30" spans="1:31" s="2" customFormat="1" ht="12">
      <c r="A30" s="36"/>
      <c r="B30" s="41"/>
      <c r="C30" s="36"/>
      <c r="D30" s="36"/>
      <c r="E30" s="36"/>
      <c r="F30" s="36"/>
      <c r="G30" s="36"/>
      <c r="H30" s="36"/>
      <c r="I30" s="118"/>
      <c r="J30" s="36"/>
      <c r="K30" s="36"/>
      <c r="L30" s="119"/>
      <c r="S30" s="36"/>
      <c r="T30" s="36"/>
      <c r="U30" s="36"/>
      <c r="V30" s="36"/>
      <c r="W30" s="36"/>
      <c r="X30" s="36"/>
      <c r="Y30" s="36"/>
      <c r="Z30" s="36"/>
      <c r="AA30" s="36"/>
      <c r="AB30" s="36"/>
      <c r="AC30" s="36"/>
      <c r="AD30" s="36"/>
      <c r="AE30" s="36"/>
    </row>
    <row r="31" spans="1:31" s="2" customFormat="1" ht="12">
      <c r="A31" s="36"/>
      <c r="B31" s="41"/>
      <c r="C31" s="36"/>
      <c r="D31" s="126"/>
      <c r="E31" s="126"/>
      <c r="F31" s="126"/>
      <c r="G31" s="126"/>
      <c r="H31" s="126"/>
      <c r="I31" s="127"/>
      <c r="J31" s="126"/>
      <c r="K31" s="126"/>
      <c r="L31" s="119"/>
      <c r="S31" s="36"/>
      <c r="T31" s="36"/>
      <c r="U31" s="36"/>
      <c r="V31" s="36"/>
      <c r="W31" s="36"/>
      <c r="X31" s="36"/>
      <c r="Y31" s="36"/>
      <c r="Z31" s="36"/>
      <c r="AA31" s="36"/>
      <c r="AB31" s="36"/>
      <c r="AC31" s="36"/>
      <c r="AD31" s="36"/>
      <c r="AE31" s="36"/>
    </row>
    <row r="32" spans="1:31" s="2" customFormat="1" ht="15.75">
      <c r="A32" s="36"/>
      <c r="B32" s="41"/>
      <c r="C32" s="36"/>
      <c r="D32" s="128" t="s">
        <v>38</v>
      </c>
      <c r="E32" s="36"/>
      <c r="F32" s="36"/>
      <c r="G32" s="36"/>
      <c r="H32" s="36"/>
      <c r="I32" s="118"/>
      <c r="J32" s="129">
        <f>ROUND(J85,2)</f>
        <v>0</v>
      </c>
      <c r="K32" s="36"/>
      <c r="L32" s="119"/>
      <c r="S32" s="36"/>
      <c r="T32" s="36"/>
      <c r="U32" s="36"/>
      <c r="V32" s="36"/>
      <c r="W32" s="36"/>
      <c r="X32" s="36"/>
      <c r="Y32" s="36"/>
      <c r="Z32" s="36"/>
      <c r="AA32" s="36"/>
      <c r="AB32" s="36"/>
      <c r="AC32" s="36"/>
      <c r="AD32" s="36"/>
      <c r="AE32" s="36"/>
    </row>
    <row r="33" spans="1:31" s="2" customFormat="1" ht="12">
      <c r="A33" s="36"/>
      <c r="B33" s="41"/>
      <c r="C33" s="36"/>
      <c r="D33" s="126"/>
      <c r="E33" s="126"/>
      <c r="F33" s="126"/>
      <c r="G33" s="126"/>
      <c r="H33" s="126"/>
      <c r="I33" s="127"/>
      <c r="J33" s="126"/>
      <c r="K33" s="126"/>
      <c r="L33" s="119"/>
      <c r="S33" s="36"/>
      <c r="T33" s="36"/>
      <c r="U33" s="36"/>
      <c r="V33" s="36"/>
      <c r="W33" s="36"/>
      <c r="X33" s="36"/>
      <c r="Y33" s="36"/>
      <c r="Z33" s="36"/>
      <c r="AA33" s="36"/>
      <c r="AB33" s="36"/>
      <c r="AC33" s="36"/>
      <c r="AD33" s="36"/>
      <c r="AE33" s="36"/>
    </row>
    <row r="34" spans="1:31" s="2" customFormat="1" ht="12.75">
      <c r="A34" s="36"/>
      <c r="B34" s="41"/>
      <c r="C34" s="36"/>
      <c r="D34" s="36"/>
      <c r="E34" s="36"/>
      <c r="F34" s="130" t="s">
        <v>40</v>
      </c>
      <c r="G34" s="36"/>
      <c r="H34" s="36"/>
      <c r="I34" s="131" t="s">
        <v>39</v>
      </c>
      <c r="J34" s="130" t="s">
        <v>41</v>
      </c>
      <c r="K34" s="36"/>
      <c r="L34" s="119"/>
      <c r="S34" s="36"/>
      <c r="T34" s="36"/>
      <c r="U34" s="36"/>
      <c r="V34" s="36"/>
      <c r="W34" s="36"/>
      <c r="X34" s="36"/>
      <c r="Y34" s="36"/>
      <c r="Z34" s="36"/>
      <c r="AA34" s="36"/>
      <c r="AB34" s="36"/>
      <c r="AC34" s="36"/>
      <c r="AD34" s="36"/>
      <c r="AE34" s="36"/>
    </row>
    <row r="35" spans="1:31" s="2" customFormat="1" ht="12.75">
      <c r="A35" s="36"/>
      <c r="B35" s="41"/>
      <c r="C35" s="36"/>
      <c r="D35" s="132" t="s">
        <v>42</v>
      </c>
      <c r="E35" s="117" t="s">
        <v>43</v>
      </c>
      <c r="F35" s="133">
        <f>ROUND((SUM(BE85:BE91)),2)</f>
        <v>0</v>
      </c>
      <c r="G35" s="36"/>
      <c r="H35" s="36"/>
      <c r="I35" s="134">
        <v>0.21</v>
      </c>
      <c r="J35" s="133">
        <f>ROUND(((SUM(BE85:BE91))*I35),2)</f>
        <v>0</v>
      </c>
      <c r="K35" s="36"/>
      <c r="L35" s="119"/>
      <c r="S35" s="36"/>
      <c r="T35" s="36"/>
      <c r="U35" s="36"/>
      <c r="V35" s="36"/>
      <c r="W35" s="36"/>
      <c r="X35" s="36"/>
      <c r="Y35" s="36"/>
      <c r="Z35" s="36"/>
      <c r="AA35" s="36"/>
      <c r="AB35" s="36"/>
      <c r="AC35" s="36"/>
      <c r="AD35" s="36"/>
      <c r="AE35" s="36"/>
    </row>
    <row r="36" spans="1:31" s="2" customFormat="1" ht="12.75">
      <c r="A36" s="36"/>
      <c r="B36" s="41"/>
      <c r="C36" s="36"/>
      <c r="D36" s="36"/>
      <c r="E36" s="117" t="s">
        <v>44</v>
      </c>
      <c r="F36" s="133">
        <f>ROUND((SUM(BF85:BF91)),2)</f>
        <v>0</v>
      </c>
      <c r="G36" s="36"/>
      <c r="H36" s="36"/>
      <c r="I36" s="134">
        <v>0.15</v>
      </c>
      <c r="J36" s="133">
        <f>ROUND(((SUM(BF85:BF91))*I36),2)</f>
        <v>0</v>
      </c>
      <c r="K36" s="36"/>
      <c r="L36" s="119"/>
      <c r="S36" s="36"/>
      <c r="T36" s="36"/>
      <c r="U36" s="36"/>
      <c r="V36" s="36"/>
      <c r="W36" s="36"/>
      <c r="X36" s="36"/>
      <c r="Y36" s="36"/>
      <c r="Z36" s="36"/>
      <c r="AA36" s="36"/>
      <c r="AB36" s="36"/>
      <c r="AC36" s="36"/>
      <c r="AD36" s="36"/>
      <c r="AE36" s="36"/>
    </row>
    <row r="37" spans="1:31" s="2" customFormat="1" ht="12.75">
      <c r="A37" s="36"/>
      <c r="B37" s="41"/>
      <c r="C37" s="36"/>
      <c r="D37" s="36"/>
      <c r="E37" s="117" t="s">
        <v>45</v>
      </c>
      <c r="F37" s="133">
        <f>ROUND((SUM(BG85:BG91)),2)</f>
        <v>0</v>
      </c>
      <c r="G37" s="36"/>
      <c r="H37" s="36"/>
      <c r="I37" s="134">
        <v>0.21</v>
      </c>
      <c r="J37" s="133">
        <f>0</f>
        <v>0</v>
      </c>
      <c r="K37" s="36"/>
      <c r="L37" s="119"/>
      <c r="S37" s="36"/>
      <c r="T37" s="36"/>
      <c r="U37" s="36"/>
      <c r="V37" s="36"/>
      <c r="W37" s="36"/>
      <c r="X37" s="36"/>
      <c r="Y37" s="36"/>
      <c r="Z37" s="36"/>
      <c r="AA37" s="36"/>
      <c r="AB37" s="36"/>
      <c r="AC37" s="36"/>
      <c r="AD37" s="36"/>
      <c r="AE37" s="36"/>
    </row>
    <row r="38" spans="1:31" s="2" customFormat="1" ht="12.75">
      <c r="A38" s="36"/>
      <c r="B38" s="41"/>
      <c r="C38" s="36"/>
      <c r="D38" s="36"/>
      <c r="E38" s="117" t="s">
        <v>46</v>
      </c>
      <c r="F38" s="133">
        <f>ROUND((SUM(BH85:BH91)),2)</f>
        <v>0</v>
      </c>
      <c r="G38" s="36"/>
      <c r="H38" s="36"/>
      <c r="I38" s="134">
        <v>0.15</v>
      </c>
      <c r="J38" s="133">
        <f>0</f>
        <v>0</v>
      </c>
      <c r="K38" s="36"/>
      <c r="L38" s="119"/>
      <c r="S38" s="36"/>
      <c r="T38" s="36"/>
      <c r="U38" s="36"/>
      <c r="V38" s="36"/>
      <c r="W38" s="36"/>
      <c r="X38" s="36"/>
      <c r="Y38" s="36"/>
      <c r="Z38" s="36"/>
      <c r="AA38" s="36"/>
      <c r="AB38" s="36"/>
      <c r="AC38" s="36"/>
      <c r="AD38" s="36"/>
      <c r="AE38" s="36"/>
    </row>
    <row r="39" spans="1:31" s="2" customFormat="1" ht="12.75">
      <c r="A39" s="36"/>
      <c r="B39" s="41"/>
      <c r="C39" s="36"/>
      <c r="D39" s="36"/>
      <c r="E39" s="117" t="s">
        <v>47</v>
      </c>
      <c r="F39" s="133">
        <f>ROUND((SUM(BI85:BI91)),2)</f>
        <v>0</v>
      </c>
      <c r="G39" s="36"/>
      <c r="H39" s="36"/>
      <c r="I39" s="134">
        <v>0</v>
      </c>
      <c r="J39" s="133">
        <f>0</f>
        <v>0</v>
      </c>
      <c r="K39" s="36"/>
      <c r="L39" s="119"/>
      <c r="S39" s="36"/>
      <c r="T39" s="36"/>
      <c r="U39" s="36"/>
      <c r="V39" s="36"/>
      <c r="W39" s="36"/>
      <c r="X39" s="36"/>
      <c r="Y39" s="36"/>
      <c r="Z39" s="36"/>
      <c r="AA39" s="36"/>
      <c r="AB39" s="36"/>
      <c r="AC39" s="36"/>
      <c r="AD39" s="36"/>
      <c r="AE39" s="36"/>
    </row>
    <row r="40" spans="1:31" s="2" customFormat="1" ht="12">
      <c r="A40" s="36"/>
      <c r="B40" s="41"/>
      <c r="C40" s="36"/>
      <c r="D40" s="36"/>
      <c r="E40" s="36"/>
      <c r="F40" s="36"/>
      <c r="G40" s="36"/>
      <c r="H40" s="36"/>
      <c r="I40" s="118"/>
      <c r="J40" s="36"/>
      <c r="K40" s="36"/>
      <c r="L40" s="119"/>
      <c r="S40" s="36"/>
      <c r="T40" s="36"/>
      <c r="U40" s="36"/>
      <c r="V40" s="36"/>
      <c r="W40" s="36"/>
      <c r="X40" s="36"/>
      <c r="Y40" s="36"/>
      <c r="Z40" s="36"/>
      <c r="AA40" s="36"/>
      <c r="AB40" s="36"/>
      <c r="AC40" s="36"/>
      <c r="AD40" s="36"/>
      <c r="AE40" s="36"/>
    </row>
    <row r="41" spans="1:31" s="2" customFormat="1" ht="15.75">
      <c r="A41" s="36"/>
      <c r="B41" s="41"/>
      <c r="C41" s="135"/>
      <c r="D41" s="136" t="s">
        <v>48</v>
      </c>
      <c r="E41" s="137"/>
      <c r="F41" s="137"/>
      <c r="G41" s="138" t="s">
        <v>49</v>
      </c>
      <c r="H41" s="139" t="s">
        <v>50</v>
      </c>
      <c r="I41" s="140"/>
      <c r="J41" s="141">
        <f>SUM(J32:J39)</f>
        <v>0</v>
      </c>
      <c r="K41" s="142"/>
      <c r="L41" s="119"/>
      <c r="S41" s="36"/>
      <c r="T41" s="36"/>
      <c r="U41" s="36"/>
      <c r="V41" s="36"/>
      <c r="W41" s="36"/>
      <c r="X41" s="36"/>
      <c r="Y41" s="36"/>
      <c r="Z41" s="36"/>
      <c r="AA41" s="36"/>
      <c r="AB41" s="36"/>
      <c r="AC41" s="36"/>
      <c r="AD41" s="36"/>
      <c r="AE41" s="36"/>
    </row>
    <row r="42" spans="1:31" s="2" customFormat="1" ht="12">
      <c r="A42" s="36"/>
      <c r="B42" s="143"/>
      <c r="C42" s="144"/>
      <c r="D42" s="144"/>
      <c r="E42" s="144"/>
      <c r="F42" s="144"/>
      <c r="G42" s="144"/>
      <c r="H42" s="144"/>
      <c r="I42" s="145"/>
      <c r="J42" s="144"/>
      <c r="K42" s="144"/>
      <c r="L42" s="119"/>
      <c r="S42" s="36"/>
      <c r="T42" s="36"/>
      <c r="U42" s="36"/>
      <c r="V42" s="36"/>
      <c r="W42" s="36"/>
      <c r="X42" s="36"/>
      <c r="Y42" s="36"/>
      <c r="Z42" s="36"/>
      <c r="AA42" s="36"/>
      <c r="AB42" s="36"/>
      <c r="AC42" s="36"/>
      <c r="AD42" s="36"/>
      <c r="AE42" s="36"/>
    </row>
    <row r="46" spans="1:31" s="2" customFormat="1" ht="12">
      <c r="A46" s="36"/>
      <c r="B46" s="146"/>
      <c r="C46" s="147"/>
      <c r="D46" s="147"/>
      <c r="E46" s="147"/>
      <c r="F46" s="147"/>
      <c r="G46" s="147"/>
      <c r="H46" s="147"/>
      <c r="I46" s="148"/>
      <c r="J46" s="147"/>
      <c r="K46" s="147"/>
      <c r="L46" s="119"/>
      <c r="S46" s="36"/>
      <c r="T46" s="36"/>
      <c r="U46" s="36"/>
      <c r="V46" s="36"/>
      <c r="W46" s="36"/>
      <c r="X46" s="36"/>
      <c r="Y46" s="36"/>
      <c r="Z46" s="36"/>
      <c r="AA46" s="36"/>
      <c r="AB46" s="36"/>
      <c r="AC46" s="36"/>
      <c r="AD46" s="36"/>
      <c r="AE46" s="36"/>
    </row>
    <row r="47" spans="1:31" s="2" customFormat="1" ht="18">
      <c r="A47" s="36"/>
      <c r="B47" s="37"/>
      <c r="C47" s="25" t="s">
        <v>163</v>
      </c>
      <c r="D47" s="38"/>
      <c r="E47" s="38"/>
      <c r="F47" s="38"/>
      <c r="G47" s="38"/>
      <c r="H47" s="38"/>
      <c r="I47" s="118"/>
      <c r="J47" s="38"/>
      <c r="K47" s="38"/>
      <c r="L47" s="119"/>
      <c r="S47" s="36"/>
      <c r="T47" s="36"/>
      <c r="U47" s="36"/>
      <c r="V47" s="36"/>
      <c r="W47" s="36"/>
      <c r="X47" s="36"/>
      <c r="Y47" s="36"/>
      <c r="Z47" s="36"/>
      <c r="AA47" s="36"/>
      <c r="AB47" s="36"/>
      <c r="AC47" s="36"/>
      <c r="AD47" s="36"/>
      <c r="AE47" s="36"/>
    </row>
    <row r="48" spans="1:31" s="2" customFormat="1" ht="12">
      <c r="A48" s="36"/>
      <c r="B48" s="37"/>
      <c r="C48" s="38"/>
      <c r="D48" s="38"/>
      <c r="E48" s="38"/>
      <c r="F48" s="38"/>
      <c r="G48" s="38"/>
      <c r="H48" s="38"/>
      <c r="I48" s="118"/>
      <c r="J48" s="38"/>
      <c r="K48" s="38"/>
      <c r="L48" s="119"/>
      <c r="S48" s="36"/>
      <c r="T48" s="36"/>
      <c r="U48" s="36"/>
      <c r="V48" s="36"/>
      <c r="W48" s="36"/>
      <c r="X48" s="36"/>
      <c r="Y48" s="36"/>
      <c r="Z48" s="36"/>
      <c r="AA48" s="36"/>
      <c r="AB48" s="36"/>
      <c r="AC48" s="36"/>
      <c r="AD48" s="36"/>
      <c r="AE48" s="36"/>
    </row>
    <row r="49" spans="1:31" s="2" customFormat="1" ht="12.75">
      <c r="A49" s="36"/>
      <c r="B49" s="37"/>
      <c r="C49" s="31" t="s">
        <v>16</v>
      </c>
      <c r="D49" s="38"/>
      <c r="E49" s="38"/>
      <c r="F49" s="38"/>
      <c r="G49" s="38"/>
      <c r="H49" s="38"/>
      <c r="I49" s="118"/>
      <c r="J49" s="38"/>
      <c r="K49" s="38"/>
      <c r="L49" s="119"/>
      <c r="S49" s="36"/>
      <c r="T49" s="36"/>
      <c r="U49" s="36"/>
      <c r="V49" s="36"/>
      <c r="W49" s="36"/>
      <c r="X49" s="36"/>
      <c r="Y49" s="36"/>
      <c r="Z49" s="36"/>
      <c r="AA49" s="36"/>
      <c r="AB49" s="36"/>
      <c r="AC49" s="36"/>
      <c r="AD49" s="36"/>
      <c r="AE49" s="36"/>
    </row>
    <row r="50" spans="1:31" s="2" customFormat="1" ht="12.75">
      <c r="A50" s="36"/>
      <c r="B50" s="37"/>
      <c r="C50" s="38"/>
      <c r="D50" s="38"/>
      <c r="E50" s="415" t="str">
        <f>E7</f>
        <v>HULICE - ČERPACÍ STANICE PEVAK</v>
      </c>
      <c r="F50" s="416"/>
      <c r="G50" s="416"/>
      <c r="H50" s="416"/>
      <c r="I50" s="118"/>
      <c r="J50" s="38"/>
      <c r="K50" s="38"/>
      <c r="L50" s="119"/>
      <c r="S50" s="36"/>
      <c r="T50" s="36"/>
      <c r="U50" s="36"/>
      <c r="V50" s="36"/>
      <c r="W50" s="36"/>
      <c r="X50" s="36"/>
      <c r="Y50" s="36"/>
      <c r="Z50" s="36"/>
      <c r="AA50" s="36"/>
      <c r="AB50" s="36"/>
      <c r="AC50" s="36"/>
      <c r="AD50" s="36"/>
      <c r="AE50" s="36"/>
    </row>
    <row r="51" spans="2:12" s="1" customFormat="1" ht="12.75">
      <c r="B51" s="23"/>
      <c r="C51" s="31" t="s">
        <v>159</v>
      </c>
      <c r="D51" s="24"/>
      <c r="E51" s="24"/>
      <c r="F51" s="24"/>
      <c r="G51" s="24"/>
      <c r="H51" s="24"/>
      <c r="I51" s="110"/>
      <c r="J51" s="24"/>
      <c r="K51" s="24"/>
      <c r="L51" s="22"/>
    </row>
    <row r="52" spans="1:31" s="2" customFormat="1" ht="12">
      <c r="A52" s="36"/>
      <c r="B52" s="37"/>
      <c r="C52" s="38"/>
      <c r="D52" s="38"/>
      <c r="E52" s="415" t="s">
        <v>2539</v>
      </c>
      <c r="F52" s="414"/>
      <c r="G52" s="414"/>
      <c r="H52" s="414"/>
      <c r="I52" s="118"/>
      <c r="J52" s="38"/>
      <c r="K52" s="38"/>
      <c r="L52" s="119"/>
      <c r="S52" s="36"/>
      <c r="T52" s="36"/>
      <c r="U52" s="36"/>
      <c r="V52" s="36"/>
      <c r="W52" s="36"/>
      <c r="X52" s="36"/>
      <c r="Y52" s="36"/>
      <c r="Z52" s="36"/>
      <c r="AA52" s="36"/>
      <c r="AB52" s="36"/>
      <c r="AC52" s="36"/>
      <c r="AD52" s="36"/>
      <c r="AE52" s="36"/>
    </row>
    <row r="53" spans="1:31" s="2" customFormat="1" ht="12.75">
      <c r="A53" s="36"/>
      <c r="B53" s="37"/>
      <c r="C53" s="31" t="s">
        <v>161</v>
      </c>
      <c r="D53" s="38"/>
      <c r="E53" s="38"/>
      <c r="F53" s="38"/>
      <c r="G53" s="38"/>
      <c r="H53" s="38"/>
      <c r="I53" s="118"/>
      <c r="J53" s="38"/>
      <c r="K53" s="38"/>
      <c r="L53" s="119"/>
      <c r="S53" s="36"/>
      <c r="T53" s="36"/>
      <c r="U53" s="36"/>
      <c r="V53" s="36"/>
      <c r="W53" s="36"/>
      <c r="X53" s="36"/>
      <c r="Y53" s="36"/>
      <c r="Z53" s="36"/>
      <c r="AA53" s="36"/>
      <c r="AB53" s="36"/>
      <c r="AC53" s="36"/>
      <c r="AD53" s="36"/>
      <c r="AE53" s="36"/>
    </row>
    <row r="54" spans="1:31" s="2" customFormat="1" ht="12">
      <c r="A54" s="36"/>
      <c r="B54" s="37"/>
      <c r="C54" s="38"/>
      <c r="D54" s="38"/>
      <c r="E54" s="402" t="str">
        <f>E11</f>
        <v>07 - DPS_04.7 - Jímací soustava</v>
      </c>
      <c r="F54" s="414"/>
      <c r="G54" s="414"/>
      <c r="H54" s="414"/>
      <c r="I54" s="118"/>
      <c r="J54" s="38"/>
      <c r="K54" s="38"/>
      <c r="L54" s="119"/>
      <c r="S54" s="36"/>
      <c r="T54" s="36"/>
      <c r="U54" s="36"/>
      <c r="V54" s="36"/>
      <c r="W54" s="36"/>
      <c r="X54" s="36"/>
      <c r="Y54" s="36"/>
      <c r="Z54" s="36"/>
      <c r="AA54" s="36"/>
      <c r="AB54" s="36"/>
      <c r="AC54" s="36"/>
      <c r="AD54" s="36"/>
      <c r="AE54" s="36"/>
    </row>
    <row r="55" spans="1:31" s="2" customFormat="1" ht="12">
      <c r="A55" s="36"/>
      <c r="B55" s="37"/>
      <c r="C55" s="38"/>
      <c r="D55" s="38"/>
      <c r="E55" s="38"/>
      <c r="F55" s="38"/>
      <c r="G55" s="38"/>
      <c r="H55" s="38"/>
      <c r="I55" s="118"/>
      <c r="J55" s="38"/>
      <c r="K55" s="38"/>
      <c r="L55" s="119"/>
      <c r="S55" s="36"/>
      <c r="T55" s="36"/>
      <c r="U55" s="36"/>
      <c r="V55" s="36"/>
      <c r="W55" s="36"/>
      <c r="X55" s="36"/>
      <c r="Y55" s="36"/>
      <c r="Z55" s="36"/>
      <c r="AA55" s="36"/>
      <c r="AB55" s="36"/>
      <c r="AC55" s="36"/>
      <c r="AD55" s="36"/>
      <c r="AE55" s="36"/>
    </row>
    <row r="56" spans="1:31" s="2" customFormat="1" ht="12.75">
      <c r="A56" s="36"/>
      <c r="B56" s="37"/>
      <c r="C56" s="31" t="s">
        <v>21</v>
      </c>
      <c r="D56" s="38"/>
      <c r="E56" s="38"/>
      <c r="F56" s="29" t="str">
        <f>F14</f>
        <v xml:space="preserve"> </v>
      </c>
      <c r="G56" s="38"/>
      <c r="H56" s="38"/>
      <c r="I56" s="120" t="s">
        <v>23</v>
      </c>
      <c r="J56" s="61" t="str">
        <f>IF(J14="","",J14)</f>
        <v>12. 5. 2020</v>
      </c>
      <c r="K56" s="38"/>
      <c r="L56" s="119"/>
      <c r="S56" s="36"/>
      <c r="T56" s="36"/>
      <c r="U56" s="36"/>
      <c r="V56" s="36"/>
      <c r="W56" s="36"/>
      <c r="X56" s="36"/>
      <c r="Y56" s="36"/>
      <c r="Z56" s="36"/>
      <c r="AA56" s="36"/>
      <c r="AB56" s="36"/>
      <c r="AC56" s="36"/>
      <c r="AD56" s="36"/>
      <c r="AE56" s="36"/>
    </row>
    <row r="57" spans="1:31" s="2" customFormat="1" ht="12">
      <c r="A57" s="36"/>
      <c r="B57" s="37"/>
      <c r="C57" s="38"/>
      <c r="D57" s="38"/>
      <c r="E57" s="38"/>
      <c r="F57" s="38"/>
      <c r="G57" s="38"/>
      <c r="H57" s="38"/>
      <c r="I57" s="118"/>
      <c r="J57" s="38"/>
      <c r="K57" s="38"/>
      <c r="L57" s="119"/>
      <c r="S57" s="36"/>
      <c r="T57" s="36"/>
      <c r="U57" s="36"/>
      <c r="V57" s="36"/>
      <c r="W57" s="36"/>
      <c r="X57" s="36"/>
      <c r="Y57" s="36"/>
      <c r="Z57" s="36"/>
      <c r="AA57" s="36"/>
      <c r="AB57" s="36"/>
      <c r="AC57" s="36"/>
      <c r="AD57" s="36"/>
      <c r="AE57" s="36"/>
    </row>
    <row r="58" spans="1:31" s="2" customFormat="1" ht="38.25">
      <c r="A58" s="36"/>
      <c r="B58" s="37"/>
      <c r="C58" s="31" t="s">
        <v>25</v>
      </c>
      <c r="D58" s="38"/>
      <c r="E58" s="38"/>
      <c r="F58" s="29" t="str">
        <f>E17</f>
        <v>PEVAK Pelhřimov</v>
      </c>
      <c r="G58" s="38"/>
      <c r="H58" s="38"/>
      <c r="I58" s="120" t="s">
        <v>31</v>
      </c>
      <c r="J58" s="34" t="str">
        <f>E23</f>
        <v>Vodohospodářské inženýrské služby a.s.</v>
      </c>
      <c r="K58" s="38"/>
      <c r="L58" s="119"/>
      <c r="S58" s="36"/>
      <c r="T58" s="36"/>
      <c r="U58" s="36"/>
      <c r="V58" s="36"/>
      <c r="W58" s="36"/>
      <c r="X58" s="36"/>
      <c r="Y58" s="36"/>
      <c r="Z58" s="36"/>
      <c r="AA58" s="36"/>
      <c r="AB58" s="36"/>
      <c r="AC58" s="36"/>
      <c r="AD58" s="36"/>
      <c r="AE58" s="36"/>
    </row>
    <row r="59" spans="1:31" s="2" customFormat="1" ht="12.75">
      <c r="A59" s="36"/>
      <c r="B59" s="37"/>
      <c r="C59" s="31" t="s">
        <v>29</v>
      </c>
      <c r="D59" s="38"/>
      <c r="E59" s="38"/>
      <c r="F59" s="29" t="str">
        <f>IF(E20="","",E20)</f>
        <v>Vyplň údaj</v>
      </c>
      <c r="G59" s="38"/>
      <c r="H59" s="38"/>
      <c r="I59" s="120" t="s">
        <v>34</v>
      </c>
      <c r="J59" s="34" t="str">
        <f>E26</f>
        <v>Ing.Josef Němeček</v>
      </c>
      <c r="K59" s="38"/>
      <c r="L59" s="119"/>
      <c r="S59" s="36"/>
      <c r="T59" s="36"/>
      <c r="U59" s="36"/>
      <c r="V59" s="36"/>
      <c r="W59" s="36"/>
      <c r="X59" s="36"/>
      <c r="Y59" s="36"/>
      <c r="Z59" s="36"/>
      <c r="AA59" s="36"/>
      <c r="AB59" s="36"/>
      <c r="AC59" s="36"/>
      <c r="AD59" s="36"/>
      <c r="AE59" s="36"/>
    </row>
    <row r="60" spans="1:31" s="2" customFormat="1" ht="12">
      <c r="A60" s="36"/>
      <c r="B60" s="37"/>
      <c r="C60" s="38"/>
      <c r="D60" s="38"/>
      <c r="E60" s="38"/>
      <c r="F60" s="38"/>
      <c r="G60" s="38"/>
      <c r="H60" s="38"/>
      <c r="I60" s="118"/>
      <c r="J60" s="38"/>
      <c r="K60" s="38"/>
      <c r="L60" s="119"/>
      <c r="S60" s="36"/>
      <c r="T60" s="36"/>
      <c r="U60" s="36"/>
      <c r="V60" s="36"/>
      <c r="W60" s="36"/>
      <c r="X60" s="36"/>
      <c r="Y60" s="36"/>
      <c r="Z60" s="36"/>
      <c r="AA60" s="36"/>
      <c r="AB60" s="36"/>
      <c r="AC60" s="36"/>
      <c r="AD60" s="36"/>
      <c r="AE60" s="36"/>
    </row>
    <row r="61" spans="1:31" s="2" customFormat="1" ht="12">
      <c r="A61" s="36"/>
      <c r="B61" s="37"/>
      <c r="C61" s="149" t="s">
        <v>164</v>
      </c>
      <c r="D61" s="150"/>
      <c r="E61" s="150"/>
      <c r="F61" s="150"/>
      <c r="G61" s="150"/>
      <c r="H61" s="150"/>
      <c r="I61" s="151"/>
      <c r="J61" s="152" t="s">
        <v>165</v>
      </c>
      <c r="K61" s="150"/>
      <c r="L61" s="119"/>
      <c r="S61" s="36"/>
      <c r="T61" s="36"/>
      <c r="U61" s="36"/>
      <c r="V61" s="36"/>
      <c r="W61" s="36"/>
      <c r="X61" s="36"/>
      <c r="Y61" s="36"/>
      <c r="Z61" s="36"/>
      <c r="AA61" s="36"/>
      <c r="AB61" s="36"/>
      <c r="AC61" s="36"/>
      <c r="AD61" s="36"/>
      <c r="AE61" s="36"/>
    </row>
    <row r="62" spans="1:31" s="2" customFormat="1" ht="12">
      <c r="A62" s="36"/>
      <c r="B62" s="37"/>
      <c r="C62" s="38"/>
      <c r="D62" s="38"/>
      <c r="E62" s="38"/>
      <c r="F62" s="38"/>
      <c r="G62" s="38"/>
      <c r="H62" s="38"/>
      <c r="I62" s="118"/>
      <c r="J62" s="38"/>
      <c r="K62" s="38"/>
      <c r="L62" s="119"/>
      <c r="S62" s="36"/>
      <c r="T62" s="36"/>
      <c r="U62" s="36"/>
      <c r="V62" s="36"/>
      <c r="W62" s="36"/>
      <c r="X62" s="36"/>
      <c r="Y62" s="36"/>
      <c r="Z62" s="36"/>
      <c r="AA62" s="36"/>
      <c r="AB62" s="36"/>
      <c r="AC62" s="36"/>
      <c r="AD62" s="36"/>
      <c r="AE62" s="36"/>
    </row>
    <row r="63" spans="1:47" s="2" customFormat="1" ht="15.75">
      <c r="A63" s="36"/>
      <c r="B63" s="37"/>
      <c r="C63" s="153" t="s">
        <v>70</v>
      </c>
      <c r="D63" s="38"/>
      <c r="E63" s="38"/>
      <c r="F63" s="38"/>
      <c r="G63" s="38"/>
      <c r="H63" s="38"/>
      <c r="I63" s="118"/>
      <c r="J63" s="79">
        <f>J85</f>
        <v>0</v>
      </c>
      <c r="K63" s="38"/>
      <c r="L63" s="119"/>
      <c r="S63" s="36"/>
      <c r="T63" s="36"/>
      <c r="U63" s="36"/>
      <c r="V63" s="36"/>
      <c r="W63" s="36"/>
      <c r="X63" s="36"/>
      <c r="Y63" s="36"/>
      <c r="Z63" s="36"/>
      <c r="AA63" s="36"/>
      <c r="AB63" s="36"/>
      <c r="AC63" s="36"/>
      <c r="AD63" s="36"/>
      <c r="AE63" s="36"/>
      <c r="AU63" s="19" t="s">
        <v>166</v>
      </c>
    </row>
    <row r="64" spans="1:31" s="2" customFormat="1" ht="12">
      <c r="A64" s="36"/>
      <c r="B64" s="37"/>
      <c r="C64" s="38"/>
      <c r="D64" s="38"/>
      <c r="E64" s="38"/>
      <c r="F64" s="38"/>
      <c r="G64" s="38"/>
      <c r="H64" s="38"/>
      <c r="I64" s="118"/>
      <c r="J64" s="38"/>
      <c r="K64" s="38"/>
      <c r="L64" s="119"/>
      <c r="S64" s="36"/>
      <c r="T64" s="36"/>
      <c r="U64" s="36"/>
      <c r="V64" s="36"/>
      <c r="W64" s="36"/>
      <c r="X64" s="36"/>
      <c r="Y64" s="36"/>
      <c r="Z64" s="36"/>
      <c r="AA64" s="36"/>
      <c r="AB64" s="36"/>
      <c r="AC64" s="36"/>
      <c r="AD64" s="36"/>
      <c r="AE64" s="36"/>
    </row>
    <row r="65" spans="1:31" s="2" customFormat="1" ht="12">
      <c r="A65" s="36"/>
      <c r="B65" s="49"/>
      <c r="C65" s="50"/>
      <c r="D65" s="50"/>
      <c r="E65" s="50"/>
      <c r="F65" s="50"/>
      <c r="G65" s="50"/>
      <c r="H65" s="50"/>
      <c r="I65" s="145"/>
      <c r="J65" s="50"/>
      <c r="K65" s="50"/>
      <c r="L65" s="119"/>
      <c r="S65" s="36"/>
      <c r="T65" s="36"/>
      <c r="U65" s="36"/>
      <c r="V65" s="36"/>
      <c r="W65" s="36"/>
      <c r="X65" s="36"/>
      <c r="Y65" s="36"/>
      <c r="Z65" s="36"/>
      <c r="AA65" s="36"/>
      <c r="AB65" s="36"/>
      <c r="AC65" s="36"/>
      <c r="AD65" s="36"/>
      <c r="AE65" s="36"/>
    </row>
    <row r="69" spans="1:31" s="2" customFormat="1" ht="12">
      <c r="A69" s="36"/>
      <c r="B69" s="51"/>
      <c r="C69" s="52"/>
      <c r="D69" s="52"/>
      <c r="E69" s="52"/>
      <c r="F69" s="52"/>
      <c r="G69" s="52"/>
      <c r="H69" s="52"/>
      <c r="I69" s="148"/>
      <c r="J69" s="52"/>
      <c r="K69" s="52"/>
      <c r="L69" s="119"/>
      <c r="S69" s="36"/>
      <c r="T69" s="36"/>
      <c r="U69" s="36"/>
      <c r="V69" s="36"/>
      <c r="W69" s="36"/>
      <c r="X69" s="36"/>
      <c r="Y69" s="36"/>
      <c r="Z69" s="36"/>
      <c r="AA69" s="36"/>
      <c r="AB69" s="36"/>
      <c r="AC69" s="36"/>
      <c r="AD69" s="36"/>
      <c r="AE69" s="36"/>
    </row>
    <row r="70" spans="1:31" s="2" customFormat="1" ht="18">
      <c r="A70" s="36"/>
      <c r="B70" s="37"/>
      <c r="C70" s="25" t="s">
        <v>192</v>
      </c>
      <c r="D70" s="38"/>
      <c r="E70" s="38"/>
      <c r="F70" s="38"/>
      <c r="G70" s="38"/>
      <c r="H70" s="38"/>
      <c r="I70" s="118"/>
      <c r="J70" s="38"/>
      <c r="K70" s="38"/>
      <c r="L70" s="119"/>
      <c r="S70" s="36"/>
      <c r="T70" s="36"/>
      <c r="U70" s="36"/>
      <c r="V70" s="36"/>
      <c r="W70" s="36"/>
      <c r="X70" s="36"/>
      <c r="Y70" s="36"/>
      <c r="Z70" s="36"/>
      <c r="AA70" s="36"/>
      <c r="AB70" s="36"/>
      <c r="AC70" s="36"/>
      <c r="AD70" s="36"/>
      <c r="AE70" s="36"/>
    </row>
    <row r="71" spans="1:31" s="2" customFormat="1" ht="12">
      <c r="A71" s="36"/>
      <c r="B71" s="37"/>
      <c r="C71" s="38"/>
      <c r="D71" s="38"/>
      <c r="E71" s="38"/>
      <c r="F71" s="38"/>
      <c r="G71" s="38"/>
      <c r="H71" s="38"/>
      <c r="I71" s="118"/>
      <c r="J71" s="38"/>
      <c r="K71" s="38"/>
      <c r="L71" s="119"/>
      <c r="S71" s="36"/>
      <c r="T71" s="36"/>
      <c r="U71" s="36"/>
      <c r="V71" s="36"/>
      <c r="W71" s="36"/>
      <c r="X71" s="36"/>
      <c r="Y71" s="36"/>
      <c r="Z71" s="36"/>
      <c r="AA71" s="36"/>
      <c r="AB71" s="36"/>
      <c r="AC71" s="36"/>
      <c r="AD71" s="36"/>
      <c r="AE71" s="36"/>
    </row>
    <row r="72" spans="1:31" s="2" customFormat="1" ht="12.75">
      <c r="A72" s="36"/>
      <c r="B72" s="37"/>
      <c r="C72" s="31" t="s">
        <v>16</v>
      </c>
      <c r="D72" s="38"/>
      <c r="E72" s="38"/>
      <c r="F72" s="38"/>
      <c r="G72" s="38"/>
      <c r="H72" s="38"/>
      <c r="I72" s="118"/>
      <c r="J72" s="38"/>
      <c r="K72" s="38"/>
      <c r="L72" s="119"/>
      <c r="S72" s="36"/>
      <c r="T72" s="36"/>
      <c r="U72" s="36"/>
      <c r="V72" s="36"/>
      <c r="W72" s="36"/>
      <c r="X72" s="36"/>
      <c r="Y72" s="36"/>
      <c r="Z72" s="36"/>
      <c r="AA72" s="36"/>
      <c r="AB72" s="36"/>
      <c r="AC72" s="36"/>
      <c r="AD72" s="36"/>
      <c r="AE72" s="36"/>
    </row>
    <row r="73" spans="1:31" s="2" customFormat="1" ht="12.75">
      <c r="A73" s="36"/>
      <c r="B73" s="37"/>
      <c r="C73" s="38"/>
      <c r="D73" s="38"/>
      <c r="E73" s="415" t="str">
        <f>E7</f>
        <v>HULICE - ČERPACÍ STANICE PEVAK</v>
      </c>
      <c r="F73" s="416"/>
      <c r="G73" s="416"/>
      <c r="H73" s="416"/>
      <c r="I73" s="118"/>
      <c r="J73" s="38"/>
      <c r="K73" s="38"/>
      <c r="L73" s="119"/>
      <c r="S73" s="36"/>
      <c r="T73" s="36"/>
      <c r="U73" s="36"/>
      <c r="V73" s="36"/>
      <c r="W73" s="36"/>
      <c r="X73" s="36"/>
      <c r="Y73" s="36"/>
      <c r="Z73" s="36"/>
      <c r="AA73" s="36"/>
      <c r="AB73" s="36"/>
      <c r="AC73" s="36"/>
      <c r="AD73" s="36"/>
      <c r="AE73" s="36"/>
    </row>
    <row r="74" spans="2:12" s="1" customFormat="1" ht="12.75">
      <c r="B74" s="23"/>
      <c r="C74" s="31" t="s">
        <v>159</v>
      </c>
      <c r="D74" s="24"/>
      <c r="E74" s="24"/>
      <c r="F74" s="24"/>
      <c r="G74" s="24"/>
      <c r="H74" s="24"/>
      <c r="I74" s="110"/>
      <c r="J74" s="24"/>
      <c r="K74" s="24"/>
      <c r="L74" s="22"/>
    </row>
    <row r="75" spans="1:31" s="2" customFormat="1" ht="12">
      <c r="A75" s="36"/>
      <c r="B75" s="37"/>
      <c r="C75" s="38"/>
      <c r="D75" s="38"/>
      <c r="E75" s="415" t="s">
        <v>2539</v>
      </c>
      <c r="F75" s="414"/>
      <c r="G75" s="414"/>
      <c r="H75" s="414"/>
      <c r="I75" s="118"/>
      <c r="J75" s="38"/>
      <c r="K75" s="38"/>
      <c r="L75" s="119"/>
      <c r="S75" s="36"/>
      <c r="T75" s="36"/>
      <c r="U75" s="36"/>
      <c r="V75" s="36"/>
      <c r="W75" s="36"/>
      <c r="X75" s="36"/>
      <c r="Y75" s="36"/>
      <c r="Z75" s="36"/>
      <c r="AA75" s="36"/>
      <c r="AB75" s="36"/>
      <c r="AC75" s="36"/>
      <c r="AD75" s="36"/>
      <c r="AE75" s="36"/>
    </row>
    <row r="76" spans="1:31" s="2" customFormat="1" ht="12.75">
      <c r="A76" s="36"/>
      <c r="B76" s="37"/>
      <c r="C76" s="31" t="s">
        <v>161</v>
      </c>
      <c r="D76" s="38"/>
      <c r="E76" s="38"/>
      <c r="F76" s="38"/>
      <c r="G76" s="38"/>
      <c r="H76" s="38"/>
      <c r="I76" s="118"/>
      <c r="J76" s="38"/>
      <c r="K76" s="38"/>
      <c r="L76" s="119"/>
      <c r="S76" s="36"/>
      <c r="T76" s="36"/>
      <c r="U76" s="36"/>
      <c r="V76" s="36"/>
      <c r="W76" s="36"/>
      <c r="X76" s="36"/>
      <c r="Y76" s="36"/>
      <c r="Z76" s="36"/>
      <c r="AA76" s="36"/>
      <c r="AB76" s="36"/>
      <c r="AC76" s="36"/>
      <c r="AD76" s="36"/>
      <c r="AE76" s="36"/>
    </row>
    <row r="77" spans="1:31" s="2" customFormat="1" ht="12">
      <c r="A77" s="36"/>
      <c r="B77" s="37"/>
      <c r="C77" s="38"/>
      <c r="D77" s="38"/>
      <c r="E77" s="402" t="str">
        <f>E11</f>
        <v>07 - DPS_04.7 - Jímací soustava</v>
      </c>
      <c r="F77" s="414"/>
      <c r="G77" s="414"/>
      <c r="H77" s="414"/>
      <c r="I77" s="118"/>
      <c r="J77" s="38"/>
      <c r="K77" s="38"/>
      <c r="L77" s="119"/>
      <c r="S77" s="36"/>
      <c r="T77" s="36"/>
      <c r="U77" s="36"/>
      <c r="V77" s="36"/>
      <c r="W77" s="36"/>
      <c r="X77" s="36"/>
      <c r="Y77" s="36"/>
      <c r="Z77" s="36"/>
      <c r="AA77" s="36"/>
      <c r="AB77" s="36"/>
      <c r="AC77" s="36"/>
      <c r="AD77" s="36"/>
      <c r="AE77" s="36"/>
    </row>
    <row r="78" spans="1:31" s="2" customFormat="1" ht="12">
      <c r="A78" s="36"/>
      <c r="B78" s="37"/>
      <c r="C78" s="38"/>
      <c r="D78" s="38"/>
      <c r="E78" s="38"/>
      <c r="F78" s="38"/>
      <c r="G78" s="38"/>
      <c r="H78" s="38"/>
      <c r="I78" s="118"/>
      <c r="J78" s="38"/>
      <c r="K78" s="38"/>
      <c r="L78" s="119"/>
      <c r="S78" s="36"/>
      <c r="T78" s="36"/>
      <c r="U78" s="36"/>
      <c r="V78" s="36"/>
      <c r="W78" s="36"/>
      <c r="X78" s="36"/>
      <c r="Y78" s="36"/>
      <c r="Z78" s="36"/>
      <c r="AA78" s="36"/>
      <c r="AB78" s="36"/>
      <c r="AC78" s="36"/>
      <c r="AD78" s="36"/>
      <c r="AE78" s="36"/>
    </row>
    <row r="79" spans="1:31" s="2" customFormat="1" ht="12.75">
      <c r="A79" s="36"/>
      <c r="B79" s="37"/>
      <c r="C79" s="31" t="s">
        <v>21</v>
      </c>
      <c r="D79" s="38"/>
      <c r="E79" s="38"/>
      <c r="F79" s="29" t="str">
        <f>F14</f>
        <v xml:space="preserve"> </v>
      </c>
      <c r="G79" s="38"/>
      <c r="H79" s="38"/>
      <c r="I79" s="120" t="s">
        <v>23</v>
      </c>
      <c r="J79" s="61" t="str">
        <f>IF(J14="","",J14)</f>
        <v>12. 5. 2020</v>
      </c>
      <c r="K79" s="38"/>
      <c r="L79" s="119"/>
      <c r="S79" s="36"/>
      <c r="T79" s="36"/>
      <c r="U79" s="36"/>
      <c r="V79" s="36"/>
      <c r="W79" s="36"/>
      <c r="X79" s="36"/>
      <c r="Y79" s="36"/>
      <c r="Z79" s="36"/>
      <c r="AA79" s="36"/>
      <c r="AB79" s="36"/>
      <c r="AC79" s="36"/>
      <c r="AD79" s="36"/>
      <c r="AE79" s="36"/>
    </row>
    <row r="80" spans="1:31" s="2" customFormat="1" ht="12">
      <c r="A80" s="36"/>
      <c r="B80" s="37"/>
      <c r="C80" s="38"/>
      <c r="D80" s="38"/>
      <c r="E80" s="38"/>
      <c r="F80" s="38"/>
      <c r="G80" s="38"/>
      <c r="H80" s="38"/>
      <c r="I80" s="118"/>
      <c r="J80" s="38"/>
      <c r="K80" s="38"/>
      <c r="L80" s="119"/>
      <c r="S80" s="36"/>
      <c r="T80" s="36"/>
      <c r="U80" s="36"/>
      <c r="V80" s="36"/>
      <c r="W80" s="36"/>
      <c r="X80" s="36"/>
      <c r="Y80" s="36"/>
      <c r="Z80" s="36"/>
      <c r="AA80" s="36"/>
      <c r="AB80" s="36"/>
      <c r="AC80" s="36"/>
      <c r="AD80" s="36"/>
      <c r="AE80" s="36"/>
    </row>
    <row r="81" spans="1:31" s="2" customFormat="1" ht="38.25">
      <c r="A81" s="36"/>
      <c r="B81" s="37"/>
      <c r="C81" s="31" t="s">
        <v>25</v>
      </c>
      <c r="D81" s="38"/>
      <c r="E81" s="38"/>
      <c r="F81" s="29" t="str">
        <f>E17</f>
        <v>PEVAK Pelhřimov</v>
      </c>
      <c r="G81" s="38"/>
      <c r="H81" s="38"/>
      <c r="I81" s="120" t="s">
        <v>31</v>
      </c>
      <c r="J81" s="34" t="str">
        <f>E23</f>
        <v>Vodohospodářské inženýrské služby a.s.</v>
      </c>
      <c r="K81" s="38"/>
      <c r="L81" s="119"/>
      <c r="S81" s="36"/>
      <c r="T81" s="36"/>
      <c r="U81" s="36"/>
      <c r="V81" s="36"/>
      <c r="W81" s="36"/>
      <c r="X81" s="36"/>
      <c r="Y81" s="36"/>
      <c r="Z81" s="36"/>
      <c r="AA81" s="36"/>
      <c r="AB81" s="36"/>
      <c r="AC81" s="36"/>
      <c r="AD81" s="36"/>
      <c r="AE81" s="36"/>
    </row>
    <row r="82" spans="1:31" s="2" customFormat="1" ht="12.75">
      <c r="A82" s="36"/>
      <c r="B82" s="37"/>
      <c r="C82" s="31" t="s">
        <v>29</v>
      </c>
      <c r="D82" s="38"/>
      <c r="E82" s="38"/>
      <c r="F82" s="29" t="str">
        <f>IF(E20="","",E20)</f>
        <v>Vyplň údaj</v>
      </c>
      <c r="G82" s="38"/>
      <c r="H82" s="38"/>
      <c r="I82" s="120" t="s">
        <v>34</v>
      </c>
      <c r="J82" s="34" t="str">
        <f>E26</f>
        <v>Ing.Josef Němeček</v>
      </c>
      <c r="K82" s="38"/>
      <c r="L82" s="119"/>
      <c r="S82" s="36"/>
      <c r="T82" s="36"/>
      <c r="U82" s="36"/>
      <c r="V82" s="36"/>
      <c r="W82" s="36"/>
      <c r="X82" s="36"/>
      <c r="Y82" s="36"/>
      <c r="Z82" s="36"/>
      <c r="AA82" s="36"/>
      <c r="AB82" s="36"/>
      <c r="AC82" s="36"/>
      <c r="AD82" s="36"/>
      <c r="AE82" s="36"/>
    </row>
    <row r="83" spans="1:31" s="2" customFormat="1" ht="12">
      <c r="A83" s="36"/>
      <c r="B83" s="37"/>
      <c r="C83" s="38"/>
      <c r="D83" s="38"/>
      <c r="E83" s="38"/>
      <c r="F83" s="38"/>
      <c r="G83" s="38"/>
      <c r="H83" s="38"/>
      <c r="I83" s="118"/>
      <c r="J83" s="38"/>
      <c r="K83" s="38"/>
      <c r="L83" s="119"/>
      <c r="S83" s="36"/>
      <c r="T83" s="36"/>
      <c r="U83" s="36"/>
      <c r="V83" s="36"/>
      <c r="W83" s="36"/>
      <c r="X83" s="36"/>
      <c r="Y83" s="36"/>
      <c r="Z83" s="36"/>
      <c r="AA83" s="36"/>
      <c r="AB83" s="36"/>
      <c r="AC83" s="36"/>
      <c r="AD83" s="36"/>
      <c r="AE83" s="36"/>
    </row>
    <row r="84" spans="1:31" s="11" customFormat="1" ht="24">
      <c r="A84" s="167"/>
      <c r="B84" s="168"/>
      <c r="C84" s="169" t="s">
        <v>193</v>
      </c>
      <c r="D84" s="170" t="s">
        <v>57</v>
      </c>
      <c r="E84" s="170" t="s">
        <v>53</v>
      </c>
      <c r="F84" s="170" t="s">
        <v>54</v>
      </c>
      <c r="G84" s="170" t="s">
        <v>194</v>
      </c>
      <c r="H84" s="170" t="s">
        <v>195</v>
      </c>
      <c r="I84" s="171" t="s">
        <v>196</v>
      </c>
      <c r="J84" s="170" t="s">
        <v>165</v>
      </c>
      <c r="K84" s="172" t="s">
        <v>197</v>
      </c>
      <c r="L84" s="173"/>
      <c r="M84" s="70" t="s">
        <v>19</v>
      </c>
      <c r="N84" s="71" t="s">
        <v>42</v>
      </c>
      <c r="O84" s="71" t="s">
        <v>198</v>
      </c>
      <c r="P84" s="71" t="s">
        <v>199</v>
      </c>
      <c r="Q84" s="71" t="s">
        <v>200</v>
      </c>
      <c r="R84" s="71" t="s">
        <v>201</v>
      </c>
      <c r="S84" s="71" t="s">
        <v>202</v>
      </c>
      <c r="T84" s="72" t="s">
        <v>203</v>
      </c>
      <c r="U84" s="167"/>
      <c r="V84" s="167"/>
      <c r="W84" s="167"/>
      <c r="X84" s="167"/>
      <c r="Y84" s="167"/>
      <c r="Z84" s="167"/>
      <c r="AA84" s="167"/>
      <c r="AB84" s="167"/>
      <c r="AC84" s="167"/>
      <c r="AD84" s="167"/>
      <c r="AE84" s="167"/>
    </row>
    <row r="85" spans="1:63" s="2" customFormat="1" ht="15.75">
      <c r="A85" s="36"/>
      <c r="B85" s="37"/>
      <c r="C85" s="77" t="s">
        <v>204</v>
      </c>
      <c r="D85" s="38"/>
      <c r="E85" s="38"/>
      <c r="F85" s="38"/>
      <c r="G85" s="38"/>
      <c r="H85" s="38"/>
      <c r="I85" s="118"/>
      <c r="J85" s="174">
        <f>BK85</f>
        <v>0</v>
      </c>
      <c r="K85" s="38"/>
      <c r="L85" s="41"/>
      <c r="M85" s="73"/>
      <c r="N85" s="175"/>
      <c r="O85" s="74"/>
      <c r="P85" s="176">
        <f>SUM(P86:P91)</f>
        <v>0</v>
      </c>
      <c r="Q85" s="74"/>
      <c r="R85" s="176">
        <f>SUM(R86:R91)</f>
        <v>0</v>
      </c>
      <c r="S85" s="74"/>
      <c r="T85" s="177">
        <f>SUM(T86:T91)</f>
        <v>0</v>
      </c>
      <c r="U85" s="36"/>
      <c r="V85" s="36"/>
      <c r="W85" s="36"/>
      <c r="X85" s="36"/>
      <c r="Y85" s="36"/>
      <c r="Z85" s="36"/>
      <c r="AA85" s="36"/>
      <c r="AB85" s="36"/>
      <c r="AC85" s="36"/>
      <c r="AD85" s="36"/>
      <c r="AE85" s="36"/>
      <c r="AT85" s="19" t="s">
        <v>71</v>
      </c>
      <c r="AU85" s="19" t="s">
        <v>166</v>
      </c>
      <c r="BK85" s="178">
        <f>SUM(BK86:BK91)</f>
        <v>0</v>
      </c>
    </row>
    <row r="86" spans="1:65" s="2" customFormat="1" ht="12">
      <c r="A86" s="36"/>
      <c r="B86" s="37"/>
      <c r="C86" s="195" t="s">
        <v>79</v>
      </c>
      <c r="D86" s="195" t="s">
        <v>209</v>
      </c>
      <c r="E86" s="196" t="s">
        <v>2287</v>
      </c>
      <c r="F86" s="197" t="s">
        <v>2709</v>
      </c>
      <c r="G86" s="198" t="s">
        <v>683</v>
      </c>
      <c r="H86" s="199">
        <v>1</v>
      </c>
      <c r="I86" s="200"/>
      <c r="J86" s="201">
        <f>ROUND(I86*H86,2)</f>
        <v>0</v>
      </c>
      <c r="K86" s="197" t="s">
        <v>19</v>
      </c>
      <c r="L86" s="41"/>
      <c r="M86" s="202" t="s">
        <v>19</v>
      </c>
      <c r="N86" s="203" t="s">
        <v>43</v>
      </c>
      <c r="O86" s="66"/>
      <c r="P86" s="204">
        <f>O86*H86</f>
        <v>0</v>
      </c>
      <c r="Q86" s="204">
        <v>0</v>
      </c>
      <c r="R86" s="204">
        <f>Q86*H86</f>
        <v>0</v>
      </c>
      <c r="S86" s="204">
        <v>0</v>
      </c>
      <c r="T86" s="205">
        <f>S86*H86</f>
        <v>0</v>
      </c>
      <c r="U86" s="36"/>
      <c r="V86" s="36"/>
      <c r="W86" s="36"/>
      <c r="X86" s="36"/>
      <c r="Y86" s="36"/>
      <c r="Z86" s="36"/>
      <c r="AA86" s="36"/>
      <c r="AB86" s="36"/>
      <c r="AC86" s="36"/>
      <c r="AD86" s="36"/>
      <c r="AE86" s="36"/>
      <c r="AR86" s="206" t="s">
        <v>213</v>
      </c>
      <c r="AT86" s="206" t="s">
        <v>209</v>
      </c>
      <c r="AU86" s="206" t="s">
        <v>72</v>
      </c>
      <c r="AY86" s="19" t="s">
        <v>207</v>
      </c>
      <c r="BE86" s="207">
        <f>IF(N86="základní",J86,0)</f>
        <v>0</v>
      </c>
      <c r="BF86" s="207">
        <f>IF(N86="snížená",J86,0)</f>
        <v>0</v>
      </c>
      <c r="BG86" s="207">
        <f>IF(N86="zákl. přenesená",J86,0)</f>
        <v>0</v>
      </c>
      <c r="BH86" s="207">
        <f>IF(N86="sníž. přenesená",J86,0)</f>
        <v>0</v>
      </c>
      <c r="BI86" s="207">
        <f>IF(N86="nulová",J86,0)</f>
        <v>0</v>
      </c>
      <c r="BJ86" s="19" t="s">
        <v>79</v>
      </c>
      <c r="BK86" s="207">
        <f>ROUND(I86*H86,2)</f>
        <v>0</v>
      </c>
      <c r="BL86" s="19" t="s">
        <v>213</v>
      </c>
      <c r="BM86" s="206" t="s">
        <v>81</v>
      </c>
    </row>
    <row r="87" spans="1:47" s="2" customFormat="1" ht="29.25">
      <c r="A87" s="36"/>
      <c r="B87" s="37"/>
      <c r="C87" s="38"/>
      <c r="D87" s="210" t="s">
        <v>573</v>
      </c>
      <c r="E87" s="38"/>
      <c r="F87" s="251" t="s">
        <v>2595</v>
      </c>
      <c r="G87" s="38"/>
      <c r="H87" s="38"/>
      <c r="I87" s="118"/>
      <c r="J87" s="38"/>
      <c r="K87" s="38"/>
      <c r="L87" s="41"/>
      <c r="M87" s="252"/>
      <c r="N87" s="253"/>
      <c r="O87" s="66"/>
      <c r="P87" s="66"/>
      <c r="Q87" s="66"/>
      <c r="R87" s="66"/>
      <c r="S87" s="66"/>
      <c r="T87" s="67"/>
      <c r="U87" s="36"/>
      <c r="V87" s="36"/>
      <c r="W87" s="36"/>
      <c r="X87" s="36"/>
      <c r="Y87" s="36"/>
      <c r="Z87" s="36"/>
      <c r="AA87" s="36"/>
      <c r="AB87" s="36"/>
      <c r="AC87" s="36"/>
      <c r="AD87" s="36"/>
      <c r="AE87" s="36"/>
      <c r="AT87" s="19" t="s">
        <v>573</v>
      </c>
      <c r="AU87" s="19" t="s">
        <v>72</v>
      </c>
    </row>
    <row r="88" spans="1:65" s="2" customFormat="1" ht="12">
      <c r="A88" s="36"/>
      <c r="B88" s="37"/>
      <c r="C88" s="195" t="s">
        <v>81</v>
      </c>
      <c r="D88" s="195" t="s">
        <v>209</v>
      </c>
      <c r="E88" s="196" t="s">
        <v>2290</v>
      </c>
      <c r="F88" s="197" t="s">
        <v>2710</v>
      </c>
      <c r="G88" s="198" t="s">
        <v>683</v>
      </c>
      <c r="H88" s="199">
        <v>1</v>
      </c>
      <c r="I88" s="200"/>
      <c r="J88" s="201">
        <f>ROUND(I88*H88,2)</f>
        <v>0</v>
      </c>
      <c r="K88" s="197" t="s">
        <v>19</v>
      </c>
      <c r="L88" s="41"/>
      <c r="M88" s="202" t="s">
        <v>19</v>
      </c>
      <c r="N88" s="203" t="s">
        <v>43</v>
      </c>
      <c r="O88" s="66"/>
      <c r="P88" s="204">
        <f>O88*H88</f>
        <v>0</v>
      </c>
      <c r="Q88" s="204">
        <v>0</v>
      </c>
      <c r="R88" s="204">
        <f>Q88*H88</f>
        <v>0</v>
      </c>
      <c r="S88" s="204">
        <v>0</v>
      </c>
      <c r="T88" s="205">
        <f>S88*H88</f>
        <v>0</v>
      </c>
      <c r="U88" s="36"/>
      <c r="V88" s="36"/>
      <c r="W88" s="36"/>
      <c r="X88" s="36"/>
      <c r="Y88" s="36"/>
      <c r="Z88" s="36"/>
      <c r="AA88" s="36"/>
      <c r="AB88" s="36"/>
      <c r="AC88" s="36"/>
      <c r="AD88" s="36"/>
      <c r="AE88" s="36"/>
      <c r="AR88" s="206" t="s">
        <v>213</v>
      </c>
      <c r="AT88" s="206" t="s">
        <v>209</v>
      </c>
      <c r="AU88" s="206" t="s">
        <v>72</v>
      </c>
      <c r="AY88" s="19" t="s">
        <v>207</v>
      </c>
      <c r="BE88" s="207">
        <f>IF(N88="základní",J88,0)</f>
        <v>0</v>
      </c>
      <c r="BF88" s="207">
        <f>IF(N88="snížená",J88,0)</f>
        <v>0</v>
      </c>
      <c r="BG88" s="207">
        <f>IF(N88="zákl. přenesená",J88,0)</f>
        <v>0</v>
      </c>
      <c r="BH88" s="207">
        <f>IF(N88="sníž. přenesená",J88,0)</f>
        <v>0</v>
      </c>
      <c r="BI88" s="207">
        <f>IF(N88="nulová",J88,0)</f>
        <v>0</v>
      </c>
      <c r="BJ88" s="19" t="s">
        <v>79</v>
      </c>
      <c r="BK88" s="207">
        <f>ROUND(I88*H88,2)</f>
        <v>0</v>
      </c>
      <c r="BL88" s="19" t="s">
        <v>213</v>
      </c>
      <c r="BM88" s="206" t="s">
        <v>213</v>
      </c>
    </row>
    <row r="89" spans="1:47" s="2" customFormat="1" ht="204.75">
      <c r="A89" s="36"/>
      <c r="B89" s="37"/>
      <c r="C89" s="38"/>
      <c r="D89" s="210" t="s">
        <v>573</v>
      </c>
      <c r="E89" s="38"/>
      <c r="F89" s="251" t="s">
        <v>2711</v>
      </c>
      <c r="G89" s="38"/>
      <c r="H89" s="38"/>
      <c r="I89" s="118"/>
      <c r="J89" s="38"/>
      <c r="K89" s="38"/>
      <c r="L89" s="41"/>
      <c r="M89" s="252"/>
      <c r="N89" s="253"/>
      <c r="O89" s="66"/>
      <c r="P89" s="66"/>
      <c r="Q89" s="66"/>
      <c r="R89" s="66"/>
      <c r="S89" s="66"/>
      <c r="T89" s="67"/>
      <c r="U89" s="36"/>
      <c r="V89" s="36"/>
      <c r="W89" s="36"/>
      <c r="X89" s="36"/>
      <c r="Y89" s="36"/>
      <c r="Z89" s="36"/>
      <c r="AA89" s="36"/>
      <c r="AB89" s="36"/>
      <c r="AC89" s="36"/>
      <c r="AD89" s="36"/>
      <c r="AE89" s="36"/>
      <c r="AT89" s="19" t="s">
        <v>573</v>
      </c>
      <c r="AU89" s="19" t="s">
        <v>72</v>
      </c>
    </row>
    <row r="90" spans="1:65" s="2" customFormat="1" ht="12">
      <c r="A90" s="36"/>
      <c r="B90" s="37"/>
      <c r="C90" s="195" t="s">
        <v>221</v>
      </c>
      <c r="D90" s="195" t="s">
        <v>209</v>
      </c>
      <c r="E90" s="196" t="s">
        <v>2293</v>
      </c>
      <c r="F90" s="197" t="s">
        <v>2599</v>
      </c>
      <c r="G90" s="198" t="s">
        <v>683</v>
      </c>
      <c r="H90" s="199">
        <v>1</v>
      </c>
      <c r="I90" s="200"/>
      <c r="J90" s="201">
        <f>ROUND(I90*H90,2)</f>
        <v>0</v>
      </c>
      <c r="K90" s="197" t="s">
        <v>19</v>
      </c>
      <c r="L90" s="41"/>
      <c r="M90" s="202" t="s">
        <v>19</v>
      </c>
      <c r="N90" s="203" t="s">
        <v>43</v>
      </c>
      <c r="O90" s="66"/>
      <c r="P90" s="204">
        <f>O90*H90</f>
        <v>0</v>
      </c>
      <c r="Q90" s="204">
        <v>0</v>
      </c>
      <c r="R90" s="204">
        <f>Q90*H90</f>
        <v>0</v>
      </c>
      <c r="S90" s="204">
        <v>0</v>
      </c>
      <c r="T90" s="205">
        <f>S90*H90</f>
        <v>0</v>
      </c>
      <c r="U90" s="36"/>
      <c r="V90" s="36"/>
      <c r="W90" s="36"/>
      <c r="X90" s="36"/>
      <c r="Y90" s="36"/>
      <c r="Z90" s="36"/>
      <c r="AA90" s="36"/>
      <c r="AB90" s="36"/>
      <c r="AC90" s="36"/>
      <c r="AD90" s="36"/>
      <c r="AE90" s="36"/>
      <c r="AR90" s="206" t="s">
        <v>213</v>
      </c>
      <c r="AT90" s="206" t="s">
        <v>209</v>
      </c>
      <c r="AU90" s="206" t="s">
        <v>72</v>
      </c>
      <c r="AY90" s="19" t="s">
        <v>207</v>
      </c>
      <c r="BE90" s="207">
        <f>IF(N90="základní",J90,0)</f>
        <v>0</v>
      </c>
      <c r="BF90" s="207">
        <f>IF(N90="snížená",J90,0)</f>
        <v>0</v>
      </c>
      <c r="BG90" s="207">
        <f>IF(N90="zákl. přenesená",J90,0)</f>
        <v>0</v>
      </c>
      <c r="BH90" s="207">
        <f>IF(N90="sníž. přenesená",J90,0)</f>
        <v>0</v>
      </c>
      <c r="BI90" s="207">
        <f>IF(N90="nulová",J90,0)</f>
        <v>0</v>
      </c>
      <c r="BJ90" s="19" t="s">
        <v>79</v>
      </c>
      <c r="BK90" s="207">
        <f>ROUND(I90*H90,2)</f>
        <v>0</v>
      </c>
      <c r="BL90" s="19" t="s">
        <v>213</v>
      </c>
      <c r="BM90" s="206" t="s">
        <v>389</v>
      </c>
    </row>
    <row r="91" spans="1:47" s="2" customFormat="1" ht="29.25">
      <c r="A91" s="36"/>
      <c r="B91" s="37"/>
      <c r="C91" s="38"/>
      <c r="D91" s="210" t="s">
        <v>573</v>
      </c>
      <c r="E91" s="38"/>
      <c r="F91" s="251" t="s">
        <v>2712</v>
      </c>
      <c r="G91" s="38"/>
      <c r="H91" s="38"/>
      <c r="I91" s="118"/>
      <c r="J91" s="38"/>
      <c r="K91" s="38"/>
      <c r="L91" s="41"/>
      <c r="M91" s="274"/>
      <c r="N91" s="275"/>
      <c r="O91" s="260"/>
      <c r="P91" s="260"/>
      <c r="Q91" s="260"/>
      <c r="R91" s="260"/>
      <c r="S91" s="260"/>
      <c r="T91" s="276"/>
      <c r="U91" s="36"/>
      <c r="V91" s="36"/>
      <c r="W91" s="36"/>
      <c r="X91" s="36"/>
      <c r="Y91" s="36"/>
      <c r="Z91" s="36"/>
      <c r="AA91" s="36"/>
      <c r="AB91" s="36"/>
      <c r="AC91" s="36"/>
      <c r="AD91" s="36"/>
      <c r="AE91" s="36"/>
      <c r="AT91" s="19" t="s">
        <v>573</v>
      </c>
      <c r="AU91" s="19" t="s">
        <v>72</v>
      </c>
    </row>
    <row r="92" spans="1:31" s="2" customFormat="1" ht="12">
      <c r="A92" s="36"/>
      <c r="B92" s="49"/>
      <c r="C92" s="50"/>
      <c r="D92" s="50"/>
      <c r="E92" s="50"/>
      <c r="F92" s="50"/>
      <c r="G92" s="50"/>
      <c r="H92" s="50"/>
      <c r="I92" s="145"/>
      <c r="J92" s="50"/>
      <c r="K92" s="50"/>
      <c r="L92" s="41"/>
      <c r="M92" s="36"/>
      <c r="O92" s="36"/>
      <c r="P92" s="36"/>
      <c r="Q92" s="36"/>
      <c r="R92" s="36"/>
      <c r="S92" s="36"/>
      <c r="T92" s="36"/>
      <c r="U92" s="36"/>
      <c r="V92" s="36"/>
      <c r="W92" s="36"/>
      <c r="X92" s="36"/>
      <c r="Y92" s="36"/>
      <c r="Z92" s="36"/>
      <c r="AA92" s="36"/>
      <c r="AB92" s="36"/>
      <c r="AC92" s="36"/>
      <c r="AD92" s="36"/>
      <c r="AE92" s="36"/>
    </row>
  </sheetData>
  <sheetProtection algorithmName="SHA-512" hashValue="LjxcycOE8MacDnXh2v+Cihs0lxfE/dP4gS0SfMtkQWchVBQDyR7auIeVM0Cw/StYFTCg10/P3L0t55B0yVb2WQ==" saltValue="Y0BqzYZU/3rbqUhDZgsDcUu3WswN80dgHPRVmQVvbHuu4q2kyGONhSalqketCHVM4Qws4IebYOosFYyClgpwVg==" spinCount="100000" sheet="1" objects="1" scenarios="1" formatColumns="0" formatRows="0" autoFilter="0"/>
  <autoFilter ref="C84:K91"/>
  <mergeCells count="12">
    <mergeCell ref="E77:H77"/>
    <mergeCell ref="L2:V2"/>
    <mergeCell ref="E50:H50"/>
    <mergeCell ref="E52:H52"/>
    <mergeCell ref="E54:H54"/>
    <mergeCell ref="E73:H73"/>
    <mergeCell ref="E75:H75"/>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BM557"/>
  <sheetViews>
    <sheetView showGridLines="0" workbookViewId="0" topLeftCell="A538">
      <selection activeCell="F523" sqref="F522:F523"/>
    </sheetView>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1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56" s="1" customFormat="1" ht="12">
      <c r="I2" s="110"/>
      <c r="L2" s="384"/>
      <c r="M2" s="384"/>
      <c r="N2" s="384"/>
      <c r="O2" s="384"/>
      <c r="P2" s="384"/>
      <c r="Q2" s="384"/>
      <c r="R2" s="384"/>
      <c r="S2" s="384"/>
      <c r="T2" s="384"/>
      <c r="U2" s="384"/>
      <c r="V2" s="384"/>
      <c r="AT2" s="19" t="s">
        <v>85</v>
      </c>
      <c r="AZ2" s="111" t="s">
        <v>138</v>
      </c>
      <c r="BA2" s="111" t="s">
        <v>139</v>
      </c>
      <c r="BB2" s="111" t="s">
        <v>140</v>
      </c>
      <c r="BC2" s="111" t="s">
        <v>141</v>
      </c>
      <c r="BD2" s="111" t="s">
        <v>81</v>
      </c>
    </row>
    <row r="3" spans="2:56" s="1" customFormat="1" ht="12">
      <c r="B3" s="112"/>
      <c r="C3" s="113"/>
      <c r="D3" s="113"/>
      <c r="E3" s="113"/>
      <c r="F3" s="113"/>
      <c r="G3" s="113"/>
      <c r="H3" s="113"/>
      <c r="I3" s="114"/>
      <c r="J3" s="113"/>
      <c r="K3" s="113"/>
      <c r="L3" s="22"/>
      <c r="AT3" s="19" t="s">
        <v>81</v>
      </c>
      <c r="AZ3" s="111" t="s">
        <v>142</v>
      </c>
      <c r="BA3" s="111" t="s">
        <v>143</v>
      </c>
      <c r="BB3" s="111" t="s">
        <v>144</v>
      </c>
      <c r="BC3" s="111" t="s">
        <v>145</v>
      </c>
      <c r="BD3" s="111" t="s">
        <v>81</v>
      </c>
    </row>
    <row r="4" spans="2:56" s="1" customFormat="1" ht="18">
      <c r="B4" s="22"/>
      <c r="D4" s="115" t="s">
        <v>146</v>
      </c>
      <c r="I4" s="110"/>
      <c r="L4" s="22"/>
      <c r="M4" s="116" t="s">
        <v>10</v>
      </c>
      <c r="AT4" s="19" t="s">
        <v>4</v>
      </c>
      <c r="AZ4" s="111" t="s">
        <v>147</v>
      </c>
      <c r="BA4" s="111" t="s">
        <v>148</v>
      </c>
      <c r="BB4" s="111" t="s">
        <v>144</v>
      </c>
      <c r="BC4" s="111" t="s">
        <v>149</v>
      </c>
      <c r="BD4" s="111" t="s">
        <v>81</v>
      </c>
    </row>
    <row r="5" spans="2:56" s="1" customFormat="1" ht="12">
      <c r="B5" s="22"/>
      <c r="I5" s="110"/>
      <c r="L5" s="22"/>
      <c r="AZ5" s="111" t="s">
        <v>49</v>
      </c>
      <c r="BA5" s="111" t="s">
        <v>150</v>
      </c>
      <c r="BB5" s="111" t="s">
        <v>151</v>
      </c>
      <c r="BC5" s="111" t="s">
        <v>152</v>
      </c>
      <c r="BD5" s="111" t="s">
        <v>81</v>
      </c>
    </row>
    <row r="6" spans="2:56" s="1" customFormat="1" ht="12.75">
      <c r="B6" s="22"/>
      <c r="D6" s="117" t="s">
        <v>16</v>
      </c>
      <c r="I6" s="110"/>
      <c r="L6" s="22"/>
      <c r="AZ6" s="111" t="s">
        <v>153</v>
      </c>
      <c r="BA6" s="111" t="s">
        <v>154</v>
      </c>
      <c r="BB6" s="111" t="s">
        <v>151</v>
      </c>
      <c r="BC6" s="111" t="s">
        <v>155</v>
      </c>
      <c r="BD6" s="111" t="s">
        <v>81</v>
      </c>
    </row>
    <row r="7" spans="2:56" s="1" customFormat="1" ht="12.75">
      <c r="B7" s="22"/>
      <c r="E7" s="417" t="str">
        <f>'Rekapitulace stavby'!K6</f>
        <v>HULICE - ČERPACÍ STANICE PEVAK</v>
      </c>
      <c r="F7" s="418"/>
      <c r="G7" s="418"/>
      <c r="H7" s="418"/>
      <c r="I7" s="110"/>
      <c r="L7" s="22"/>
      <c r="AZ7" s="111" t="s">
        <v>156</v>
      </c>
      <c r="BA7" s="111" t="s">
        <v>157</v>
      </c>
      <c r="BB7" s="111" t="s">
        <v>151</v>
      </c>
      <c r="BC7" s="111" t="s">
        <v>158</v>
      </c>
      <c r="BD7" s="111" t="s">
        <v>81</v>
      </c>
    </row>
    <row r="8" spans="2:12" s="1" customFormat="1" ht="12.75">
      <c r="B8" s="22"/>
      <c r="D8" s="117" t="s">
        <v>159</v>
      </c>
      <c r="I8" s="110"/>
      <c r="L8" s="22"/>
    </row>
    <row r="9" spans="1:31" s="2" customFormat="1" ht="12">
      <c r="A9" s="36"/>
      <c r="B9" s="41"/>
      <c r="C9" s="36"/>
      <c r="D9" s="36"/>
      <c r="E9" s="417" t="s">
        <v>160</v>
      </c>
      <c r="F9" s="419"/>
      <c r="G9" s="419"/>
      <c r="H9" s="419"/>
      <c r="I9" s="118"/>
      <c r="J9" s="36"/>
      <c r="K9" s="36"/>
      <c r="L9" s="119"/>
      <c r="S9" s="36"/>
      <c r="T9" s="36"/>
      <c r="U9" s="36"/>
      <c r="V9" s="36"/>
      <c r="W9" s="36"/>
      <c r="X9" s="36"/>
      <c r="Y9" s="36"/>
      <c r="Z9" s="36"/>
      <c r="AA9" s="36"/>
      <c r="AB9" s="36"/>
      <c r="AC9" s="36"/>
      <c r="AD9" s="36"/>
      <c r="AE9" s="36"/>
    </row>
    <row r="10" spans="1:31" s="2" customFormat="1" ht="12.75">
      <c r="A10" s="36"/>
      <c r="B10" s="41"/>
      <c r="C10" s="36"/>
      <c r="D10" s="117" t="s">
        <v>161</v>
      </c>
      <c r="E10" s="36"/>
      <c r="F10" s="36"/>
      <c r="G10" s="36"/>
      <c r="H10" s="36"/>
      <c r="I10" s="118"/>
      <c r="J10" s="36"/>
      <c r="K10" s="36"/>
      <c r="L10" s="119"/>
      <c r="S10" s="36"/>
      <c r="T10" s="36"/>
      <c r="U10" s="36"/>
      <c r="V10" s="36"/>
      <c r="W10" s="36"/>
      <c r="X10" s="36"/>
      <c r="Y10" s="36"/>
      <c r="Z10" s="36"/>
      <c r="AA10" s="36"/>
      <c r="AB10" s="36"/>
      <c r="AC10" s="36"/>
      <c r="AD10" s="36"/>
      <c r="AE10" s="36"/>
    </row>
    <row r="11" spans="1:31" s="2" customFormat="1" ht="12">
      <c r="A11" s="36"/>
      <c r="B11" s="41"/>
      <c r="C11" s="36"/>
      <c r="D11" s="36"/>
      <c r="E11" s="420" t="s">
        <v>162</v>
      </c>
      <c r="F11" s="419"/>
      <c r="G11" s="419"/>
      <c r="H11" s="419"/>
      <c r="I11" s="118"/>
      <c r="J11" s="36"/>
      <c r="K11" s="36"/>
      <c r="L11" s="119"/>
      <c r="S11" s="36"/>
      <c r="T11" s="36"/>
      <c r="U11" s="36"/>
      <c r="V11" s="36"/>
      <c r="W11" s="36"/>
      <c r="X11" s="36"/>
      <c r="Y11" s="36"/>
      <c r="Z11" s="36"/>
      <c r="AA11" s="36"/>
      <c r="AB11" s="36"/>
      <c r="AC11" s="36"/>
      <c r="AD11" s="36"/>
      <c r="AE11" s="36"/>
    </row>
    <row r="12" spans="1:31" s="2" customFormat="1" ht="12">
      <c r="A12" s="36"/>
      <c r="B12" s="41"/>
      <c r="C12" s="36"/>
      <c r="D12" s="36"/>
      <c r="E12" s="36"/>
      <c r="F12" s="36"/>
      <c r="G12" s="36"/>
      <c r="H12" s="36"/>
      <c r="I12" s="118"/>
      <c r="J12" s="36"/>
      <c r="K12" s="36"/>
      <c r="L12" s="119"/>
      <c r="S12" s="36"/>
      <c r="T12" s="36"/>
      <c r="U12" s="36"/>
      <c r="V12" s="36"/>
      <c r="W12" s="36"/>
      <c r="X12" s="36"/>
      <c r="Y12" s="36"/>
      <c r="Z12" s="36"/>
      <c r="AA12" s="36"/>
      <c r="AB12" s="36"/>
      <c r="AC12" s="36"/>
      <c r="AD12" s="36"/>
      <c r="AE12" s="36"/>
    </row>
    <row r="13" spans="1:31" s="2" customFormat="1" ht="12.75">
      <c r="A13" s="36"/>
      <c r="B13" s="41"/>
      <c r="C13" s="36"/>
      <c r="D13" s="117" t="s">
        <v>18</v>
      </c>
      <c r="E13" s="36"/>
      <c r="F13" s="105" t="s">
        <v>19</v>
      </c>
      <c r="G13" s="36"/>
      <c r="H13" s="36"/>
      <c r="I13" s="120" t="s">
        <v>20</v>
      </c>
      <c r="J13" s="105" t="s">
        <v>19</v>
      </c>
      <c r="K13" s="36"/>
      <c r="L13" s="119"/>
      <c r="S13" s="36"/>
      <c r="T13" s="36"/>
      <c r="U13" s="36"/>
      <c r="V13" s="36"/>
      <c r="W13" s="36"/>
      <c r="X13" s="36"/>
      <c r="Y13" s="36"/>
      <c r="Z13" s="36"/>
      <c r="AA13" s="36"/>
      <c r="AB13" s="36"/>
      <c r="AC13" s="36"/>
      <c r="AD13" s="36"/>
      <c r="AE13" s="36"/>
    </row>
    <row r="14" spans="1:31" s="2" customFormat="1" ht="12.75">
      <c r="A14" s="36"/>
      <c r="B14" s="41"/>
      <c r="C14" s="36"/>
      <c r="D14" s="117" t="s">
        <v>21</v>
      </c>
      <c r="E14" s="36"/>
      <c r="F14" s="105" t="s">
        <v>22</v>
      </c>
      <c r="G14" s="36"/>
      <c r="H14" s="36"/>
      <c r="I14" s="120" t="s">
        <v>23</v>
      </c>
      <c r="J14" s="121" t="str">
        <f>'Rekapitulace stavby'!AN8</f>
        <v>12. 5. 2020</v>
      </c>
      <c r="K14" s="36"/>
      <c r="L14" s="119"/>
      <c r="S14" s="36"/>
      <c r="T14" s="36"/>
      <c r="U14" s="36"/>
      <c r="V14" s="36"/>
      <c r="W14" s="36"/>
      <c r="X14" s="36"/>
      <c r="Y14" s="36"/>
      <c r="Z14" s="36"/>
      <c r="AA14" s="36"/>
      <c r="AB14" s="36"/>
      <c r="AC14" s="36"/>
      <c r="AD14" s="36"/>
      <c r="AE14" s="36"/>
    </row>
    <row r="15" spans="1:31" s="2" customFormat="1" ht="12">
      <c r="A15" s="36"/>
      <c r="B15" s="41"/>
      <c r="C15" s="36"/>
      <c r="D15" s="36"/>
      <c r="E15" s="36"/>
      <c r="F15" s="36"/>
      <c r="G15" s="36"/>
      <c r="H15" s="36"/>
      <c r="I15" s="118"/>
      <c r="J15" s="36"/>
      <c r="K15" s="36"/>
      <c r="L15" s="119"/>
      <c r="S15" s="36"/>
      <c r="T15" s="36"/>
      <c r="U15" s="36"/>
      <c r="V15" s="36"/>
      <c r="W15" s="36"/>
      <c r="X15" s="36"/>
      <c r="Y15" s="36"/>
      <c r="Z15" s="36"/>
      <c r="AA15" s="36"/>
      <c r="AB15" s="36"/>
      <c r="AC15" s="36"/>
      <c r="AD15" s="36"/>
      <c r="AE15" s="36"/>
    </row>
    <row r="16" spans="1:31" s="2" customFormat="1" ht="12.75">
      <c r="A16" s="36"/>
      <c r="B16" s="41"/>
      <c r="C16" s="36"/>
      <c r="D16" s="117" t="s">
        <v>25</v>
      </c>
      <c r="E16" s="36"/>
      <c r="F16" s="36"/>
      <c r="G16" s="36"/>
      <c r="H16" s="36"/>
      <c r="I16" s="120" t="s">
        <v>26</v>
      </c>
      <c r="J16" s="105" t="s">
        <v>19</v>
      </c>
      <c r="K16" s="36"/>
      <c r="L16" s="119"/>
      <c r="S16" s="36"/>
      <c r="T16" s="36"/>
      <c r="U16" s="36"/>
      <c r="V16" s="36"/>
      <c r="W16" s="36"/>
      <c r="X16" s="36"/>
      <c r="Y16" s="36"/>
      <c r="Z16" s="36"/>
      <c r="AA16" s="36"/>
      <c r="AB16" s="36"/>
      <c r="AC16" s="36"/>
      <c r="AD16" s="36"/>
      <c r="AE16" s="36"/>
    </row>
    <row r="17" spans="1:31" s="2" customFormat="1" ht="12.75">
      <c r="A17" s="36"/>
      <c r="B17" s="41"/>
      <c r="C17" s="36"/>
      <c r="D17" s="36"/>
      <c r="E17" s="105" t="s">
        <v>27</v>
      </c>
      <c r="F17" s="36"/>
      <c r="G17" s="36"/>
      <c r="H17" s="36"/>
      <c r="I17" s="120" t="s">
        <v>28</v>
      </c>
      <c r="J17" s="105" t="s">
        <v>19</v>
      </c>
      <c r="K17" s="36"/>
      <c r="L17" s="119"/>
      <c r="S17" s="36"/>
      <c r="T17" s="36"/>
      <c r="U17" s="36"/>
      <c r="V17" s="36"/>
      <c r="W17" s="36"/>
      <c r="X17" s="36"/>
      <c r="Y17" s="36"/>
      <c r="Z17" s="36"/>
      <c r="AA17" s="36"/>
      <c r="AB17" s="36"/>
      <c r="AC17" s="36"/>
      <c r="AD17" s="36"/>
      <c r="AE17" s="36"/>
    </row>
    <row r="18" spans="1:31" s="2" customFormat="1" ht="12">
      <c r="A18" s="36"/>
      <c r="B18" s="41"/>
      <c r="C18" s="36"/>
      <c r="D18" s="36"/>
      <c r="E18" s="36"/>
      <c r="F18" s="36"/>
      <c r="G18" s="36"/>
      <c r="H18" s="36"/>
      <c r="I18" s="118"/>
      <c r="J18" s="36"/>
      <c r="K18" s="36"/>
      <c r="L18" s="119"/>
      <c r="S18" s="36"/>
      <c r="T18" s="36"/>
      <c r="U18" s="36"/>
      <c r="V18" s="36"/>
      <c r="W18" s="36"/>
      <c r="X18" s="36"/>
      <c r="Y18" s="36"/>
      <c r="Z18" s="36"/>
      <c r="AA18" s="36"/>
      <c r="AB18" s="36"/>
      <c r="AC18" s="36"/>
      <c r="AD18" s="36"/>
      <c r="AE18" s="36"/>
    </row>
    <row r="19" spans="1:31" s="2" customFormat="1" ht="12.75">
      <c r="A19" s="36"/>
      <c r="B19" s="41"/>
      <c r="C19" s="36"/>
      <c r="D19" s="117" t="s">
        <v>29</v>
      </c>
      <c r="E19" s="36"/>
      <c r="F19" s="36"/>
      <c r="G19" s="36"/>
      <c r="H19" s="36"/>
      <c r="I19" s="120" t="s">
        <v>26</v>
      </c>
      <c r="J19" s="32" t="str">
        <f>'Rekapitulace stavby'!AN13</f>
        <v>Vyplň údaj</v>
      </c>
      <c r="K19" s="36"/>
      <c r="L19" s="119"/>
      <c r="S19" s="36"/>
      <c r="T19" s="36"/>
      <c r="U19" s="36"/>
      <c r="V19" s="36"/>
      <c r="W19" s="36"/>
      <c r="X19" s="36"/>
      <c r="Y19" s="36"/>
      <c r="Z19" s="36"/>
      <c r="AA19" s="36"/>
      <c r="AB19" s="36"/>
      <c r="AC19" s="36"/>
      <c r="AD19" s="36"/>
      <c r="AE19" s="36"/>
    </row>
    <row r="20" spans="1:31" s="2" customFormat="1" ht="12.75">
      <c r="A20" s="36"/>
      <c r="B20" s="41"/>
      <c r="C20" s="36"/>
      <c r="D20" s="36"/>
      <c r="E20" s="421" t="str">
        <f>'Rekapitulace stavby'!E14</f>
        <v>Vyplň údaj</v>
      </c>
      <c r="F20" s="422"/>
      <c r="G20" s="422"/>
      <c r="H20" s="422"/>
      <c r="I20" s="120" t="s">
        <v>28</v>
      </c>
      <c r="J20" s="32" t="str">
        <f>'Rekapitulace stavby'!AN14</f>
        <v>Vyplň údaj</v>
      </c>
      <c r="K20" s="36"/>
      <c r="L20" s="119"/>
      <c r="S20" s="36"/>
      <c r="T20" s="36"/>
      <c r="U20" s="36"/>
      <c r="V20" s="36"/>
      <c r="W20" s="36"/>
      <c r="X20" s="36"/>
      <c r="Y20" s="36"/>
      <c r="Z20" s="36"/>
      <c r="AA20" s="36"/>
      <c r="AB20" s="36"/>
      <c r="AC20" s="36"/>
      <c r="AD20" s="36"/>
      <c r="AE20" s="36"/>
    </row>
    <row r="21" spans="1:31" s="2" customFormat="1" ht="12">
      <c r="A21" s="36"/>
      <c r="B21" s="41"/>
      <c r="C21" s="36"/>
      <c r="D21" s="36"/>
      <c r="E21" s="36"/>
      <c r="F21" s="36"/>
      <c r="G21" s="36"/>
      <c r="H21" s="36"/>
      <c r="I21" s="118"/>
      <c r="J21" s="36"/>
      <c r="K21" s="36"/>
      <c r="L21" s="119"/>
      <c r="S21" s="36"/>
      <c r="T21" s="36"/>
      <c r="U21" s="36"/>
      <c r="V21" s="36"/>
      <c r="W21" s="36"/>
      <c r="X21" s="36"/>
      <c r="Y21" s="36"/>
      <c r="Z21" s="36"/>
      <c r="AA21" s="36"/>
      <c r="AB21" s="36"/>
      <c r="AC21" s="36"/>
      <c r="AD21" s="36"/>
      <c r="AE21" s="36"/>
    </row>
    <row r="22" spans="1:31" s="2" customFormat="1" ht="12.75">
      <c r="A22" s="36"/>
      <c r="B22" s="41"/>
      <c r="C22" s="36"/>
      <c r="D22" s="117" t="s">
        <v>31</v>
      </c>
      <c r="E22" s="36"/>
      <c r="F22" s="36"/>
      <c r="G22" s="36"/>
      <c r="H22" s="36"/>
      <c r="I22" s="120" t="s">
        <v>26</v>
      </c>
      <c r="J22" s="105" t="s">
        <v>19</v>
      </c>
      <c r="K22" s="36"/>
      <c r="L22" s="119"/>
      <c r="S22" s="36"/>
      <c r="T22" s="36"/>
      <c r="U22" s="36"/>
      <c r="V22" s="36"/>
      <c r="W22" s="36"/>
      <c r="X22" s="36"/>
      <c r="Y22" s="36"/>
      <c r="Z22" s="36"/>
      <c r="AA22" s="36"/>
      <c r="AB22" s="36"/>
      <c r="AC22" s="36"/>
      <c r="AD22" s="36"/>
      <c r="AE22" s="36"/>
    </row>
    <row r="23" spans="1:31" s="2" customFormat="1" ht="12.75">
      <c r="A23" s="36"/>
      <c r="B23" s="41"/>
      <c r="C23" s="36"/>
      <c r="D23" s="36"/>
      <c r="E23" s="105" t="s">
        <v>32</v>
      </c>
      <c r="F23" s="36"/>
      <c r="G23" s="36"/>
      <c r="H23" s="36"/>
      <c r="I23" s="120" t="s">
        <v>28</v>
      </c>
      <c r="J23" s="105" t="s">
        <v>19</v>
      </c>
      <c r="K23" s="36"/>
      <c r="L23" s="119"/>
      <c r="S23" s="36"/>
      <c r="T23" s="36"/>
      <c r="U23" s="36"/>
      <c r="V23" s="36"/>
      <c r="W23" s="36"/>
      <c r="X23" s="36"/>
      <c r="Y23" s="36"/>
      <c r="Z23" s="36"/>
      <c r="AA23" s="36"/>
      <c r="AB23" s="36"/>
      <c r="AC23" s="36"/>
      <c r="AD23" s="36"/>
      <c r="AE23" s="36"/>
    </row>
    <row r="24" spans="1:31" s="2" customFormat="1" ht="12">
      <c r="A24" s="36"/>
      <c r="B24" s="41"/>
      <c r="C24" s="36"/>
      <c r="D24" s="36"/>
      <c r="E24" s="36"/>
      <c r="F24" s="36"/>
      <c r="G24" s="36"/>
      <c r="H24" s="36"/>
      <c r="I24" s="118"/>
      <c r="J24" s="36"/>
      <c r="K24" s="36"/>
      <c r="L24" s="119"/>
      <c r="S24" s="36"/>
      <c r="T24" s="36"/>
      <c r="U24" s="36"/>
      <c r="V24" s="36"/>
      <c r="W24" s="36"/>
      <c r="X24" s="36"/>
      <c r="Y24" s="36"/>
      <c r="Z24" s="36"/>
      <c r="AA24" s="36"/>
      <c r="AB24" s="36"/>
      <c r="AC24" s="36"/>
      <c r="AD24" s="36"/>
      <c r="AE24" s="36"/>
    </row>
    <row r="25" spans="1:31" s="2" customFormat="1" ht="12.75">
      <c r="A25" s="36"/>
      <c r="B25" s="41"/>
      <c r="C25" s="36"/>
      <c r="D25" s="117" t="s">
        <v>34</v>
      </c>
      <c r="E25" s="36"/>
      <c r="F25" s="36"/>
      <c r="G25" s="36"/>
      <c r="H25" s="36"/>
      <c r="I25" s="120" t="s">
        <v>26</v>
      </c>
      <c r="J25" s="105" t="s">
        <v>19</v>
      </c>
      <c r="K25" s="36"/>
      <c r="L25" s="119"/>
      <c r="S25" s="36"/>
      <c r="T25" s="36"/>
      <c r="U25" s="36"/>
      <c r="V25" s="36"/>
      <c r="W25" s="36"/>
      <c r="X25" s="36"/>
      <c r="Y25" s="36"/>
      <c r="Z25" s="36"/>
      <c r="AA25" s="36"/>
      <c r="AB25" s="36"/>
      <c r="AC25" s="36"/>
      <c r="AD25" s="36"/>
      <c r="AE25" s="36"/>
    </row>
    <row r="26" spans="1:31" s="2" customFormat="1" ht="12.75">
      <c r="A26" s="36"/>
      <c r="B26" s="41"/>
      <c r="C26" s="36"/>
      <c r="D26" s="36"/>
      <c r="E26" s="105" t="s">
        <v>35</v>
      </c>
      <c r="F26" s="36"/>
      <c r="G26" s="36"/>
      <c r="H26" s="36"/>
      <c r="I26" s="120" t="s">
        <v>28</v>
      </c>
      <c r="J26" s="105" t="s">
        <v>19</v>
      </c>
      <c r="K26" s="36"/>
      <c r="L26" s="119"/>
      <c r="S26" s="36"/>
      <c r="T26" s="36"/>
      <c r="U26" s="36"/>
      <c r="V26" s="36"/>
      <c r="W26" s="36"/>
      <c r="X26" s="36"/>
      <c r="Y26" s="36"/>
      <c r="Z26" s="36"/>
      <c r="AA26" s="36"/>
      <c r="AB26" s="36"/>
      <c r="AC26" s="36"/>
      <c r="AD26" s="36"/>
      <c r="AE26" s="36"/>
    </row>
    <row r="27" spans="1:31" s="2" customFormat="1" ht="12">
      <c r="A27" s="36"/>
      <c r="B27" s="41"/>
      <c r="C27" s="36"/>
      <c r="D27" s="36"/>
      <c r="E27" s="36"/>
      <c r="F27" s="36"/>
      <c r="G27" s="36"/>
      <c r="H27" s="36"/>
      <c r="I27" s="118"/>
      <c r="J27" s="36"/>
      <c r="K27" s="36"/>
      <c r="L27" s="119"/>
      <c r="S27" s="36"/>
      <c r="T27" s="36"/>
      <c r="U27" s="36"/>
      <c r="V27" s="36"/>
      <c r="W27" s="36"/>
      <c r="X27" s="36"/>
      <c r="Y27" s="36"/>
      <c r="Z27" s="36"/>
      <c r="AA27" s="36"/>
      <c r="AB27" s="36"/>
      <c r="AC27" s="36"/>
      <c r="AD27" s="36"/>
      <c r="AE27" s="36"/>
    </row>
    <row r="28" spans="1:31" s="2" customFormat="1" ht="12.75">
      <c r="A28" s="36"/>
      <c r="B28" s="41"/>
      <c r="C28" s="36"/>
      <c r="D28" s="117" t="s">
        <v>36</v>
      </c>
      <c r="E28" s="36"/>
      <c r="F28" s="36"/>
      <c r="G28" s="36"/>
      <c r="H28" s="36"/>
      <c r="I28" s="118"/>
      <c r="J28" s="36"/>
      <c r="K28" s="36"/>
      <c r="L28" s="119"/>
      <c r="S28" s="36"/>
      <c r="T28" s="36"/>
      <c r="U28" s="36"/>
      <c r="V28" s="36"/>
      <c r="W28" s="36"/>
      <c r="X28" s="36"/>
      <c r="Y28" s="36"/>
      <c r="Z28" s="36"/>
      <c r="AA28" s="36"/>
      <c r="AB28" s="36"/>
      <c r="AC28" s="36"/>
      <c r="AD28" s="36"/>
      <c r="AE28" s="36"/>
    </row>
    <row r="29" spans="1:31" s="8" customFormat="1" ht="12.75">
      <c r="A29" s="122"/>
      <c r="B29" s="123"/>
      <c r="C29" s="122"/>
      <c r="D29" s="122"/>
      <c r="E29" s="423" t="s">
        <v>19</v>
      </c>
      <c r="F29" s="423"/>
      <c r="G29" s="423"/>
      <c r="H29" s="423"/>
      <c r="I29" s="124"/>
      <c r="J29" s="122"/>
      <c r="K29" s="122"/>
      <c r="L29" s="125"/>
      <c r="S29" s="122"/>
      <c r="T29" s="122"/>
      <c r="U29" s="122"/>
      <c r="V29" s="122"/>
      <c r="W29" s="122"/>
      <c r="X29" s="122"/>
      <c r="Y29" s="122"/>
      <c r="Z29" s="122"/>
      <c r="AA29" s="122"/>
      <c r="AB29" s="122"/>
      <c r="AC29" s="122"/>
      <c r="AD29" s="122"/>
      <c r="AE29" s="122"/>
    </row>
    <row r="30" spans="1:31" s="2" customFormat="1" ht="12">
      <c r="A30" s="36"/>
      <c r="B30" s="41"/>
      <c r="C30" s="36"/>
      <c r="D30" s="36"/>
      <c r="E30" s="36"/>
      <c r="F30" s="36"/>
      <c r="G30" s="36"/>
      <c r="H30" s="36"/>
      <c r="I30" s="118"/>
      <c r="J30" s="36"/>
      <c r="K30" s="36"/>
      <c r="L30" s="119"/>
      <c r="S30" s="36"/>
      <c r="T30" s="36"/>
      <c r="U30" s="36"/>
      <c r="V30" s="36"/>
      <c r="W30" s="36"/>
      <c r="X30" s="36"/>
      <c r="Y30" s="36"/>
      <c r="Z30" s="36"/>
      <c r="AA30" s="36"/>
      <c r="AB30" s="36"/>
      <c r="AC30" s="36"/>
      <c r="AD30" s="36"/>
      <c r="AE30" s="36"/>
    </row>
    <row r="31" spans="1:31" s="2" customFormat="1" ht="12">
      <c r="A31" s="36"/>
      <c r="B31" s="41"/>
      <c r="C31" s="36"/>
      <c r="D31" s="126"/>
      <c r="E31" s="126"/>
      <c r="F31" s="126"/>
      <c r="G31" s="126"/>
      <c r="H31" s="126"/>
      <c r="I31" s="127"/>
      <c r="J31" s="126"/>
      <c r="K31" s="126"/>
      <c r="L31" s="119"/>
      <c r="S31" s="36"/>
      <c r="T31" s="36"/>
      <c r="U31" s="36"/>
      <c r="V31" s="36"/>
      <c r="W31" s="36"/>
      <c r="X31" s="36"/>
      <c r="Y31" s="36"/>
      <c r="Z31" s="36"/>
      <c r="AA31" s="36"/>
      <c r="AB31" s="36"/>
      <c r="AC31" s="36"/>
      <c r="AD31" s="36"/>
      <c r="AE31" s="36"/>
    </row>
    <row r="32" spans="1:31" s="2" customFormat="1" ht="15.75">
      <c r="A32" s="36"/>
      <c r="B32" s="41"/>
      <c r="C32" s="36"/>
      <c r="D32" s="128" t="s">
        <v>38</v>
      </c>
      <c r="E32" s="36"/>
      <c r="F32" s="36"/>
      <c r="G32" s="36"/>
      <c r="H32" s="36"/>
      <c r="I32" s="118"/>
      <c r="J32" s="129">
        <f>ROUND(J110,2)</f>
        <v>0</v>
      </c>
      <c r="K32" s="36"/>
      <c r="L32" s="119"/>
      <c r="S32" s="36"/>
      <c r="T32" s="36"/>
      <c r="U32" s="36"/>
      <c r="V32" s="36"/>
      <c r="W32" s="36"/>
      <c r="X32" s="36"/>
      <c r="Y32" s="36"/>
      <c r="Z32" s="36"/>
      <c r="AA32" s="36"/>
      <c r="AB32" s="36"/>
      <c r="AC32" s="36"/>
      <c r="AD32" s="36"/>
      <c r="AE32" s="36"/>
    </row>
    <row r="33" spans="1:31" s="2" customFormat="1" ht="12">
      <c r="A33" s="36"/>
      <c r="B33" s="41"/>
      <c r="C33" s="36"/>
      <c r="D33" s="126"/>
      <c r="E33" s="126"/>
      <c r="F33" s="126"/>
      <c r="G33" s="126"/>
      <c r="H33" s="126"/>
      <c r="I33" s="127"/>
      <c r="J33" s="126"/>
      <c r="K33" s="126"/>
      <c r="L33" s="119"/>
      <c r="S33" s="36"/>
      <c r="T33" s="36"/>
      <c r="U33" s="36"/>
      <c r="V33" s="36"/>
      <c r="W33" s="36"/>
      <c r="X33" s="36"/>
      <c r="Y33" s="36"/>
      <c r="Z33" s="36"/>
      <c r="AA33" s="36"/>
      <c r="AB33" s="36"/>
      <c r="AC33" s="36"/>
      <c r="AD33" s="36"/>
      <c r="AE33" s="36"/>
    </row>
    <row r="34" spans="1:31" s="2" customFormat="1" ht="12.75">
      <c r="A34" s="36"/>
      <c r="B34" s="41"/>
      <c r="C34" s="36"/>
      <c r="D34" s="36"/>
      <c r="E34" s="36"/>
      <c r="F34" s="130" t="s">
        <v>40</v>
      </c>
      <c r="G34" s="36"/>
      <c r="H34" s="36"/>
      <c r="I34" s="131" t="s">
        <v>39</v>
      </c>
      <c r="J34" s="130" t="s">
        <v>41</v>
      </c>
      <c r="K34" s="36"/>
      <c r="L34" s="119"/>
      <c r="S34" s="36"/>
      <c r="T34" s="36"/>
      <c r="U34" s="36"/>
      <c r="V34" s="36"/>
      <c r="W34" s="36"/>
      <c r="X34" s="36"/>
      <c r="Y34" s="36"/>
      <c r="Z34" s="36"/>
      <c r="AA34" s="36"/>
      <c r="AB34" s="36"/>
      <c r="AC34" s="36"/>
      <c r="AD34" s="36"/>
      <c r="AE34" s="36"/>
    </row>
    <row r="35" spans="1:31" s="2" customFormat="1" ht="12.75">
      <c r="A35" s="36"/>
      <c r="B35" s="41"/>
      <c r="C35" s="36"/>
      <c r="D35" s="132" t="s">
        <v>42</v>
      </c>
      <c r="E35" s="117" t="s">
        <v>43</v>
      </c>
      <c r="F35" s="133">
        <f>ROUND((SUM(BE110:BE556)),2)</f>
        <v>0</v>
      </c>
      <c r="G35" s="36"/>
      <c r="H35" s="36"/>
      <c r="I35" s="134">
        <v>0.21</v>
      </c>
      <c r="J35" s="133">
        <f>ROUND(((SUM(BE110:BE556))*I35),2)</f>
        <v>0</v>
      </c>
      <c r="K35" s="36"/>
      <c r="L35" s="119"/>
      <c r="S35" s="36"/>
      <c r="T35" s="36"/>
      <c r="U35" s="36"/>
      <c r="V35" s="36"/>
      <c r="W35" s="36"/>
      <c r="X35" s="36"/>
      <c r="Y35" s="36"/>
      <c r="Z35" s="36"/>
      <c r="AA35" s="36"/>
      <c r="AB35" s="36"/>
      <c r="AC35" s="36"/>
      <c r="AD35" s="36"/>
      <c r="AE35" s="36"/>
    </row>
    <row r="36" spans="1:31" s="2" customFormat="1" ht="12.75">
      <c r="A36" s="36"/>
      <c r="B36" s="41"/>
      <c r="C36" s="36"/>
      <c r="D36" s="36"/>
      <c r="E36" s="117" t="s">
        <v>44</v>
      </c>
      <c r="F36" s="133">
        <f>ROUND((SUM(BF110:BF556)),2)</f>
        <v>0</v>
      </c>
      <c r="G36" s="36"/>
      <c r="H36" s="36"/>
      <c r="I36" s="134">
        <v>0.15</v>
      </c>
      <c r="J36" s="133">
        <f>ROUND(((SUM(BF110:BF556))*I36),2)</f>
        <v>0</v>
      </c>
      <c r="K36" s="36"/>
      <c r="L36" s="119"/>
      <c r="S36" s="36"/>
      <c r="T36" s="36"/>
      <c r="U36" s="36"/>
      <c r="V36" s="36"/>
      <c r="W36" s="36"/>
      <c r="X36" s="36"/>
      <c r="Y36" s="36"/>
      <c r="Z36" s="36"/>
      <c r="AA36" s="36"/>
      <c r="AB36" s="36"/>
      <c r="AC36" s="36"/>
      <c r="AD36" s="36"/>
      <c r="AE36" s="36"/>
    </row>
    <row r="37" spans="1:31" s="2" customFormat="1" ht="12.75">
      <c r="A37" s="36"/>
      <c r="B37" s="41"/>
      <c r="C37" s="36"/>
      <c r="D37" s="36"/>
      <c r="E37" s="117" t="s">
        <v>45</v>
      </c>
      <c r="F37" s="133">
        <f>ROUND((SUM(BG110:BG556)),2)</f>
        <v>0</v>
      </c>
      <c r="G37" s="36"/>
      <c r="H37" s="36"/>
      <c r="I37" s="134">
        <v>0.21</v>
      </c>
      <c r="J37" s="133">
        <f>0</f>
        <v>0</v>
      </c>
      <c r="K37" s="36"/>
      <c r="L37" s="119"/>
      <c r="S37" s="36"/>
      <c r="T37" s="36"/>
      <c r="U37" s="36"/>
      <c r="V37" s="36"/>
      <c r="W37" s="36"/>
      <c r="X37" s="36"/>
      <c r="Y37" s="36"/>
      <c r="Z37" s="36"/>
      <c r="AA37" s="36"/>
      <c r="AB37" s="36"/>
      <c r="AC37" s="36"/>
      <c r="AD37" s="36"/>
      <c r="AE37" s="36"/>
    </row>
    <row r="38" spans="1:31" s="2" customFormat="1" ht="12.75">
      <c r="A38" s="36"/>
      <c r="B38" s="41"/>
      <c r="C38" s="36"/>
      <c r="D38" s="36"/>
      <c r="E38" s="117" t="s">
        <v>46</v>
      </c>
      <c r="F38" s="133">
        <f>ROUND((SUM(BH110:BH556)),2)</f>
        <v>0</v>
      </c>
      <c r="G38" s="36"/>
      <c r="H38" s="36"/>
      <c r="I38" s="134">
        <v>0.15</v>
      </c>
      <c r="J38" s="133">
        <f>0</f>
        <v>0</v>
      </c>
      <c r="K38" s="36"/>
      <c r="L38" s="119"/>
      <c r="S38" s="36"/>
      <c r="T38" s="36"/>
      <c r="U38" s="36"/>
      <c r="V38" s="36"/>
      <c r="W38" s="36"/>
      <c r="X38" s="36"/>
      <c r="Y38" s="36"/>
      <c r="Z38" s="36"/>
      <c r="AA38" s="36"/>
      <c r="AB38" s="36"/>
      <c r="AC38" s="36"/>
      <c r="AD38" s="36"/>
      <c r="AE38" s="36"/>
    </row>
    <row r="39" spans="1:31" s="2" customFormat="1" ht="12.75">
      <c r="A39" s="36"/>
      <c r="B39" s="41"/>
      <c r="C39" s="36"/>
      <c r="D39" s="36"/>
      <c r="E39" s="117" t="s">
        <v>47</v>
      </c>
      <c r="F39" s="133">
        <f>ROUND((SUM(BI110:BI556)),2)</f>
        <v>0</v>
      </c>
      <c r="G39" s="36"/>
      <c r="H39" s="36"/>
      <c r="I39" s="134">
        <v>0</v>
      </c>
      <c r="J39" s="133">
        <f>0</f>
        <v>0</v>
      </c>
      <c r="K39" s="36"/>
      <c r="L39" s="119"/>
      <c r="S39" s="36"/>
      <c r="T39" s="36"/>
      <c r="U39" s="36"/>
      <c r="V39" s="36"/>
      <c r="W39" s="36"/>
      <c r="X39" s="36"/>
      <c r="Y39" s="36"/>
      <c r="Z39" s="36"/>
      <c r="AA39" s="36"/>
      <c r="AB39" s="36"/>
      <c r="AC39" s="36"/>
      <c r="AD39" s="36"/>
      <c r="AE39" s="36"/>
    </row>
    <row r="40" spans="1:31" s="2" customFormat="1" ht="12">
      <c r="A40" s="36"/>
      <c r="B40" s="41"/>
      <c r="C40" s="36"/>
      <c r="D40" s="36"/>
      <c r="E40" s="36"/>
      <c r="F40" s="36"/>
      <c r="G40" s="36"/>
      <c r="H40" s="36"/>
      <c r="I40" s="118"/>
      <c r="J40" s="36"/>
      <c r="K40" s="36"/>
      <c r="L40" s="119"/>
      <c r="S40" s="36"/>
      <c r="T40" s="36"/>
      <c r="U40" s="36"/>
      <c r="V40" s="36"/>
      <c r="W40" s="36"/>
      <c r="X40" s="36"/>
      <c r="Y40" s="36"/>
      <c r="Z40" s="36"/>
      <c r="AA40" s="36"/>
      <c r="AB40" s="36"/>
      <c r="AC40" s="36"/>
      <c r="AD40" s="36"/>
      <c r="AE40" s="36"/>
    </row>
    <row r="41" spans="1:31" s="2" customFormat="1" ht="15.75">
      <c r="A41" s="36"/>
      <c r="B41" s="41"/>
      <c r="C41" s="135"/>
      <c r="D41" s="136" t="s">
        <v>48</v>
      </c>
      <c r="E41" s="137"/>
      <c r="F41" s="137"/>
      <c r="G41" s="138" t="s">
        <v>49</v>
      </c>
      <c r="H41" s="139" t="s">
        <v>50</v>
      </c>
      <c r="I41" s="140"/>
      <c r="J41" s="141">
        <f>SUM(J32:J39)</f>
        <v>0</v>
      </c>
      <c r="K41" s="142"/>
      <c r="L41" s="119"/>
      <c r="S41" s="36"/>
      <c r="T41" s="36"/>
      <c r="U41" s="36"/>
      <c r="V41" s="36"/>
      <c r="W41" s="36"/>
      <c r="X41" s="36"/>
      <c r="Y41" s="36"/>
      <c r="Z41" s="36"/>
      <c r="AA41" s="36"/>
      <c r="AB41" s="36"/>
      <c r="AC41" s="36"/>
      <c r="AD41" s="36"/>
      <c r="AE41" s="36"/>
    </row>
    <row r="42" spans="1:31" s="2" customFormat="1" ht="12">
      <c r="A42" s="36"/>
      <c r="B42" s="143"/>
      <c r="C42" s="144"/>
      <c r="D42" s="144"/>
      <c r="E42" s="144"/>
      <c r="F42" s="144"/>
      <c r="G42" s="144"/>
      <c r="H42" s="144"/>
      <c r="I42" s="145"/>
      <c r="J42" s="144"/>
      <c r="K42" s="144"/>
      <c r="L42" s="119"/>
      <c r="S42" s="36"/>
      <c r="T42" s="36"/>
      <c r="U42" s="36"/>
      <c r="V42" s="36"/>
      <c r="W42" s="36"/>
      <c r="X42" s="36"/>
      <c r="Y42" s="36"/>
      <c r="Z42" s="36"/>
      <c r="AA42" s="36"/>
      <c r="AB42" s="36"/>
      <c r="AC42" s="36"/>
      <c r="AD42" s="36"/>
      <c r="AE42" s="36"/>
    </row>
    <row r="46" spans="1:31" s="2" customFormat="1" ht="12">
      <c r="A46" s="36"/>
      <c r="B46" s="146"/>
      <c r="C46" s="147"/>
      <c r="D46" s="147"/>
      <c r="E46" s="147"/>
      <c r="F46" s="147"/>
      <c r="G46" s="147"/>
      <c r="H46" s="147"/>
      <c r="I46" s="148"/>
      <c r="J46" s="147"/>
      <c r="K46" s="147"/>
      <c r="L46" s="119"/>
      <c r="S46" s="36"/>
      <c r="T46" s="36"/>
      <c r="U46" s="36"/>
      <c r="V46" s="36"/>
      <c r="W46" s="36"/>
      <c r="X46" s="36"/>
      <c r="Y46" s="36"/>
      <c r="Z46" s="36"/>
      <c r="AA46" s="36"/>
      <c r="AB46" s="36"/>
      <c r="AC46" s="36"/>
      <c r="AD46" s="36"/>
      <c r="AE46" s="36"/>
    </row>
    <row r="47" spans="1:31" s="2" customFormat="1" ht="18">
      <c r="A47" s="36"/>
      <c r="B47" s="37"/>
      <c r="C47" s="25" t="s">
        <v>163</v>
      </c>
      <c r="D47" s="38"/>
      <c r="E47" s="38"/>
      <c r="F47" s="38"/>
      <c r="G47" s="38"/>
      <c r="H47" s="38"/>
      <c r="I47" s="118"/>
      <c r="J47" s="38"/>
      <c r="K47" s="38"/>
      <c r="L47" s="119"/>
      <c r="S47" s="36"/>
      <c r="T47" s="36"/>
      <c r="U47" s="36"/>
      <c r="V47" s="36"/>
      <c r="W47" s="36"/>
      <c r="X47" s="36"/>
      <c r="Y47" s="36"/>
      <c r="Z47" s="36"/>
      <c r="AA47" s="36"/>
      <c r="AB47" s="36"/>
      <c r="AC47" s="36"/>
      <c r="AD47" s="36"/>
      <c r="AE47" s="36"/>
    </row>
    <row r="48" spans="1:31" s="2" customFormat="1" ht="12">
      <c r="A48" s="36"/>
      <c r="B48" s="37"/>
      <c r="C48" s="38"/>
      <c r="D48" s="38"/>
      <c r="E48" s="38"/>
      <c r="F48" s="38"/>
      <c r="G48" s="38"/>
      <c r="H48" s="38"/>
      <c r="I48" s="118"/>
      <c r="J48" s="38"/>
      <c r="K48" s="38"/>
      <c r="L48" s="119"/>
      <c r="S48" s="36"/>
      <c r="T48" s="36"/>
      <c r="U48" s="36"/>
      <c r="V48" s="36"/>
      <c r="W48" s="36"/>
      <c r="X48" s="36"/>
      <c r="Y48" s="36"/>
      <c r="Z48" s="36"/>
      <c r="AA48" s="36"/>
      <c r="AB48" s="36"/>
      <c r="AC48" s="36"/>
      <c r="AD48" s="36"/>
      <c r="AE48" s="36"/>
    </row>
    <row r="49" spans="1:31" s="2" customFormat="1" ht="12.75">
      <c r="A49" s="36"/>
      <c r="B49" s="37"/>
      <c r="C49" s="31" t="s">
        <v>16</v>
      </c>
      <c r="D49" s="38"/>
      <c r="E49" s="38"/>
      <c r="F49" s="38"/>
      <c r="G49" s="38"/>
      <c r="H49" s="38"/>
      <c r="I49" s="118"/>
      <c r="J49" s="38"/>
      <c r="K49" s="38"/>
      <c r="L49" s="119"/>
      <c r="S49" s="36"/>
      <c r="T49" s="36"/>
      <c r="U49" s="36"/>
      <c r="V49" s="36"/>
      <c r="W49" s="36"/>
      <c r="X49" s="36"/>
      <c r="Y49" s="36"/>
      <c r="Z49" s="36"/>
      <c r="AA49" s="36"/>
      <c r="AB49" s="36"/>
      <c r="AC49" s="36"/>
      <c r="AD49" s="36"/>
      <c r="AE49" s="36"/>
    </row>
    <row r="50" spans="1:31" s="2" customFormat="1" ht="12.75">
      <c r="A50" s="36"/>
      <c r="B50" s="37"/>
      <c r="C50" s="38"/>
      <c r="D50" s="38"/>
      <c r="E50" s="415" t="str">
        <f>E7</f>
        <v>HULICE - ČERPACÍ STANICE PEVAK</v>
      </c>
      <c r="F50" s="416"/>
      <c r="G50" s="416"/>
      <c r="H50" s="416"/>
      <c r="I50" s="118"/>
      <c r="J50" s="38"/>
      <c r="K50" s="38"/>
      <c r="L50" s="119"/>
      <c r="S50" s="36"/>
      <c r="T50" s="36"/>
      <c r="U50" s="36"/>
      <c r="V50" s="36"/>
      <c r="W50" s="36"/>
      <c r="X50" s="36"/>
      <c r="Y50" s="36"/>
      <c r="Z50" s="36"/>
      <c r="AA50" s="36"/>
      <c r="AB50" s="36"/>
      <c r="AC50" s="36"/>
      <c r="AD50" s="36"/>
      <c r="AE50" s="36"/>
    </row>
    <row r="51" spans="2:12" s="1" customFormat="1" ht="12.75">
      <c r="B51" s="23"/>
      <c r="C51" s="31" t="s">
        <v>159</v>
      </c>
      <c r="D51" s="24"/>
      <c r="E51" s="24"/>
      <c r="F51" s="24"/>
      <c r="G51" s="24"/>
      <c r="H51" s="24"/>
      <c r="I51" s="110"/>
      <c r="J51" s="24"/>
      <c r="K51" s="24"/>
      <c r="L51" s="22"/>
    </row>
    <row r="52" spans="1:31" s="2" customFormat="1" ht="12">
      <c r="A52" s="36"/>
      <c r="B52" s="37"/>
      <c r="C52" s="38"/>
      <c r="D52" s="38"/>
      <c r="E52" s="415" t="s">
        <v>160</v>
      </c>
      <c r="F52" s="414"/>
      <c r="G52" s="414"/>
      <c r="H52" s="414"/>
      <c r="I52" s="118"/>
      <c r="J52" s="38"/>
      <c r="K52" s="38"/>
      <c r="L52" s="119"/>
      <c r="S52" s="36"/>
      <c r="T52" s="36"/>
      <c r="U52" s="36"/>
      <c r="V52" s="36"/>
      <c r="W52" s="36"/>
      <c r="X52" s="36"/>
      <c r="Y52" s="36"/>
      <c r="Z52" s="36"/>
      <c r="AA52" s="36"/>
      <c r="AB52" s="36"/>
      <c r="AC52" s="36"/>
      <c r="AD52" s="36"/>
      <c r="AE52" s="36"/>
    </row>
    <row r="53" spans="1:31" s="2" customFormat="1" ht="12.75">
      <c r="A53" s="36"/>
      <c r="B53" s="37"/>
      <c r="C53" s="31" t="s">
        <v>161</v>
      </c>
      <c r="D53" s="38"/>
      <c r="E53" s="38"/>
      <c r="F53" s="38"/>
      <c r="G53" s="38"/>
      <c r="H53" s="38"/>
      <c r="I53" s="118"/>
      <c r="J53" s="38"/>
      <c r="K53" s="38"/>
      <c r="L53" s="119"/>
      <c r="S53" s="36"/>
      <c r="T53" s="36"/>
      <c r="U53" s="36"/>
      <c r="V53" s="36"/>
      <c r="W53" s="36"/>
      <c r="X53" s="36"/>
      <c r="Y53" s="36"/>
      <c r="Z53" s="36"/>
      <c r="AA53" s="36"/>
      <c r="AB53" s="36"/>
      <c r="AC53" s="36"/>
      <c r="AD53" s="36"/>
      <c r="AE53" s="36"/>
    </row>
    <row r="54" spans="1:31" s="2" customFormat="1" ht="12">
      <c r="A54" s="36"/>
      <c r="B54" s="37"/>
      <c r="C54" s="38"/>
      <c r="D54" s="38"/>
      <c r="E54" s="402" t="str">
        <f>E11</f>
        <v>01 - DSO 01.1 – Stavební část</v>
      </c>
      <c r="F54" s="414"/>
      <c r="G54" s="414"/>
      <c r="H54" s="414"/>
      <c r="I54" s="118"/>
      <c r="J54" s="38"/>
      <c r="K54" s="38"/>
      <c r="L54" s="119"/>
      <c r="S54" s="36"/>
      <c r="T54" s="36"/>
      <c r="U54" s="36"/>
      <c r="V54" s="36"/>
      <c r="W54" s="36"/>
      <c r="X54" s="36"/>
      <c r="Y54" s="36"/>
      <c r="Z54" s="36"/>
      <c r="AA54" s="36"/>
      <c r="AB54" s="36"/>
      <c r="AC54" s="36"/>
      <c r="AD54" s="36"/>
      <c r="AE54" s="36"/>
    </row>
    <row r="55" spans="1:31" s="2" customFormat="1" ht="12">
      <c r="A55" s="36"/>
      <c r="B55" s="37"/>
      <c r="C55" s="38"/>
      <c r="D55" s="38"/>
      <c r="E55" s="38"/>
      <c r="F55" s="38"/>
      <c r="G55" s="38"/>
      <c r="H55" s="38"/>
      <c r="I55" s="118"/>
      <c r="J55" s="38"/>
      <c r="K55" s="38"/>
      <c r="L55" s="119"/>
      <c r="S55" s="36"/>
      <c r="T55" s="36"/>
      <c r="U55" s="36"/>
      <c r="V55" s="36"/>
      <c r="W55" s="36"/>
      <c r="X55" s="36"/>
      <c r="Y55" s="36"/>
      <c r="Z55" s="36"/>
      <c r="AA55" s="36"/>
      <c r="AB55" s="36"/>
      <c r="AC55" s="36"/>
      <c r="AD55" s="36"/>
      <c r="AE55" s="36"/>
    </row>
    <row r="56" spans="1:31" s="2" customFormat="1" ht="12.75">
      <c r="A56" s="36"/>
      <c r="B56" s="37"/>
      <c r="C56" s="31" t="s">
        <v>21</v>
      </c>
      <c r="D56" s="38"/>
      <c r="E56" s="38"/>
      <c r="F56" s="29" t="str">
        <f>F14</f>
        <v>Hulice</v>
      </c>
      <c r="G56" s="38"/>
      <c r="H56" s="38"/>
      <c r="I56" s="120" t="s">
        <v>23</v>
      </c>
      <c r="J56" s="61" t="str">
        <f>IF(J14="","",J14)</f>
        <v>12. 5. 2020</v>
      </c>
      <c r="K56" s="38"/>
      <c r="L56" s="119"/>
      <c r="S56" s="36"/>
      <c r="T56" s="36"/>
      <c r="U56" s="36"/>
      <c r="V56" s="36"/>
      <c r="W56" s="36"/>
      <c r="X56" s="36"/>
      <c r="Y56" s="36"/>
      <c r="Z56" s="36"/>
      <c r="AA56" s="36"/>
      <c r="AB56" s="36"/>
      <c r="AC56" s="36"/>
      <c r="AD56" s="36"/>
      <c r="AE56" s="36"/>
    </row>
    <row r="57" spans="1:31" s="2" customFormat="1" ht="12">
      <c r="A57" s="36"/>
      <c r="B57" s="37"/>
      <c r="C57" s="38"/>
      <c r="D57" s="38"/>
      <c r="E57" s="38"/>
      <c r="F57" s="38"/>
      <c r="G57" s="38"/>
      <c r="H57" s="38"/>
      <c r="I57" s="118"/>
      <c r="J57" s="38"/>
      <c r="K57" s="38"/>
      <c r="L57" s="119"/>
      <c r="S57" s="36"/>
      <c r="T57" s="36"/>
      <c r="U57" s="36"/>
      <c r="V57" s="36"/>
      <c r="W57" s="36"/>
      <c r="X57" s="36"/>
      <c r="Y57" s="36"/>
      <c r="Z57" s="36"/>
      <c r="AA57" s="36"/>
      <c r="AB57" s="36"/>
      <c r="AC57" s="36"/>
      <c r="AD57" s="36"/>
      <c r="AE57" s="36"/>
    </row>
    <row r="58" spans="1:31" s="2" customFormat="1" ht="38.25">
      <c r="A58" s="36"/>
      <c r="B58" s="37"/>
      <c r="C58" s="31" t="s">
        <v>25</v>
      </c>
      <c r="D58" s="38"/>
      <c r="E58" s="38"/>
      <c r="F58" s="29" t="str">
        <f>E17</f>
        <v>PEVAK Pelhřimov</v>
      </c>
      <c r="G58" s="38"/>
      <c r="H58" s="38"/>
      <c r="I58" s="120" t="s">
        <v>31</v>
      </c>
      <c r="J58" s="34" t="str">
        <f>E23</f>
        <v>Vodohospodářské inženýrské služby a.s.</v>
      </c>
      <c r="K58" s="38"/>
      <c r="L58" s="119"/>
      <c r="S58" s="36"/>
      <c r="T58" s="36"/>
      <c r="U58" s="36"/>
      <c r="V58" s="36"/>
      <c r="W58" s="36"/>
      <c r="X58" s="36"/>
      <c r="Y58" s="36"/>
      <c r="Z58" s="36"/>
      <c r="AA58" s="36"/>
      <c r="AB58" s="36"/>
      <c r="AC58" s="36"/>
      <c r="AD58" s="36"/>
      <c r="AE58" s="36"/>
    </row>
    <row r="59" spans="1:31" s="2" customFormat="1" ht="12.75">
      <c r="A59" s="36"/>
      <c r="B59" s="37"/>
      <c r="C59" s="31" t="s">
        <v>29</v>
      </c>
      <c r="D59" s="38"/>
      <c r="E59" s="38"/>
      <c r="F59" s="29" t="str">
        <f>IF(E20="","",E20)</f>
        <v>Vyplň údaj</v>
      </c>
      <c r="G59" s="38"/>
      <c r="H59" s="38"/>
      <c r="I59" s="120" t="s">
        <v>34</v>
      </c>
      <c r="J59" s="34" t="str">
        <f>E26</f>
        <v>Ing.Josef Němeček</v>
      </c>
      <c r="K59" s="38"/>
      <c r="L59" s="119"/>
      <c r="S59" s="36"/>
      <c r="T59" s="36"/>
      <c r="U59" s="36"/>
      <c r="V59" s="36"/>
      <c r="W59" s="36"/>
      <c r="X59" s="36"/>
      <c r="Y59" s="36"/>
      <c r="Z59" s="36"/>
      <c r="AA59" s="36"/>
      <c r="AB59" s="36"/>
      <c r="AC59" s="36"/>
      <c r="AD59" s="36"/>
      <c r="AE59" s="36"/>
    </row>
    <row r="60" spans="1:31" s="2" customFormat="1" ht="12">
      <c r="A60" s="36"/>
      <c r="B60" s="37"/>
      <c r="C60" s="38"/>
      <c r="D60" s="38"/>
      <c r="E60" s="38"/>
      <c r="F60" s="38"/>
      <c r="G60" s="38"/>
      <c r="H60" s="38"/>
      <c r="I60" s="118"/>
      <c r="J60" s="38"/>
      <c r="K60" s="38"/>
      <c r="L60" s="119"/>
      <c r="S60" s="36"/>
      <c r="T60" s="36"/>
      <c r="U60" s="36"/>
      <c r="V60" s="36"/>
      <c r="W60" s="36"/>
      <c r="X60" s="36"/>
      <c r="Y60" s="36"/>
      <c r="Z60" s="36"/>
      <c r="AA60" s="36"/>
      <c r="AB60" s="36"/>
      <c r="AC60" s="36"/>
      <c r="AD60" s="36"/>
      <c r="AE60" s="36"/>
    </row>
    <row r="61" spans="1:31" s="2" customFormat="1" ht="12">
      <c r="A61" s="36"/>
      <c r="B61" s="37"/>
      <c r="C61" s="149" t="s">
        <v>164</v>
      </c>
      <c r="D61" s="150"/>
      <c r="E61" s="150"/>
      <c r="F61" s="150"/>
      <c r="G61" s="150"/>
      <c r="H61" s="150"/>
      <c r="I61" s="151"/>
      <c r="J61" s="152" t="s">
        <v>165</v>
      </c>
      <c r="K61" s="150"/>
      <c r="L61" s="119"/>
      <c r="S61" s="36"/>
      <c r="T61" s="36"/>
      <c r="U61" s="36"/>
      <c r="V61" s="36"/>
      <c r="W61" s="36"/>
      <c r="X61" s="36"/>
      <c r="Y61" s="36"/>
      <c r="Z61" s="36"/>
      <c r="AA61" s="36"/>
      <c r="AB61" s="36"/>
      <c r="AC61" s="36"/>
      <c r="AD61" s="36"/>
      <c r="AE61" s="36"/>
    </row>
    <row r="62" spans="1:31" s="2" customFormat="1" ht="12">
      <c r="A62" s="36"/>
      <c r="B62" s="37"/>
      <c r="C62" s="38"/>
      <c r="D62" s="38"/>
      <c r="E62" s="38"/>
      <c r="F62" s="38"/>
      <c r="G62" s="38"/>
      <c r="H62" s="38"/>
      <c r="I62" s="118"/>
      <c r="J62" s="38"/>
      <c r="K62" s="38"/>
      <c r="L62" s="119"/>
      <c r="S62" s="36"/>
      <c r="T62" s="36"/>
      <c r="U62" s="36"/>
      <c r="V62" s="36"/>
      <c r="W62" s="36"/>
      <c r="X62" s="36"/>
      <c r="Y62" s="36"/>
      <c r="Z62" s="36"/>
      <c r="AA62" s="36"/>
      <c r="AB62" s="36"/>
      <c r="AC62" s="36"/>
      <c r="AD62" s="36"/>
      <c r="AE62" s="36"/>
    </row>
    <row r="63" spans="1:47" s="2" customFormat="1" ht="15.75">
      <c r="A63" s="36"/>
      <c r="B63" s="37"/>
      <c r="C63" s="153" t="s">
        <v>70</v>
      </c>
      <c r="D63" s="38"/>
      <c r="E63" s="38"/>
      <c r="F63" s="38"/>
      <c r="G63" s="38"/>
      <c r="H63" s="38"/>
      <c r="I63" s="118"/>
      <c r="J63" s="79">
        <f>J110</f>
        <v>0</v>
      </c>
      <c r="K63" s="38"/>
      <c r="L63" s="119"/>
      <c r="S63" s="36"/>
      <c r="T63" s="36"/>
      <c r="U63" s="36"/>
      <c r="V63" s="36"/>
      <c r="W63" s="36"/>
      <c r="X63" s="36"/>
      <c r="Y63" s="36"/>
      <c r="Z63" s="36"/>
      <c r="AA63" s="36"/>
      <c r="AB63" s="36"/>
      <c r="AC63" s="36"/>
      <c r="AD63" s="36"/>
      <c r="AE63" s="36"/>
      <c r="AU63" s="19" t="s">
        <v>166</v>
      </c>
    </row>
    <row r="64" spans="2:12" s="9" customFormat="1" ht="15">
      <c r="B64" s="154"/>
      <c r="C64" s="155"/>
      <c r="D64" s="156" t="s">
        <v>167</v>
      </c>
      <c r="E64" s="157"/>
      <c r="F64" s="157"/>
      <c r="G64" s="157"/>
      <c r="H64" s="157"/>
      <c r="I64" s="158"/>
      <c r="J64" s="159">
        <f>J111</f>
        <v>0</v>
      </c>
      <c r="K64" s="155"/>
      <c r="L64" s="160"/>
    </row>
    <row r="65" spans="2:12" s="10" customFormat="1" ht="12.75">
      <c r="B65" s="161"/>
      <c r="C65" s="99"/>
      <c r="D65" s="162" t="s">
        <v>168</v>
      </c>
      <c r="E65" s="163"/>
      <c r="F65" s="163"/>
      <c r="G65" s="163"/>
      <c r="H65" s="163"/>
      <c r="I65" s="164"/>
      <c r="J65" s="165">
        <f>J112</f>
        <v>0</v>
      </c>
      <c r="K65" s="99"/>
      <c r="L65" s="166"/>
    </row>
    <row r="66" spans="2:12" s="10" customFormat="1" ht="12.75">
      <c r="B66" s="161"/>
      <c r="C66" s="99"/>
      <c r="D66" s="162" t="s">
        <v>169</v>
      </c>
      <c r="E66" s="163"/>
      <c r="F66" s="163"/>
      <c r="G66" s="163"/>
      <c r="H66" s="163"/>
      <c r="I66" s="164"/>
      <c r="J66" s="165">
        <f>J159</f>
        <v>0</v>
      </c>
      <c r="K66" s="99"/>
      <c r="L66" s="166"/>
    </row>
    <row r="67" spans="2:12" s="10" customFormat="1" ht="12.75">
      <c r="B67" s="161"/>
      <c r="C67" s="99"/>
      <c r="D67" s="162" t="s">
        <v>170</v>
      </c>
      <c r="E67" s="163"/>
      <c r="F67" s="163"/>
      <c r="G67" s="163"/>
      <c r="H67" s="163"/>
      <c r="I67" s="164"/>
      <c r="J67" s="165">
        <f>J184</f>
        <v>0</v>
      </c>
      <c r="K67" s="99"/>
      <c r="L67" s="166"/>
    </row>
    <row r="68" spans="2:12" s="10" customFormat="1" ht="12.75">
      <c r="B68" s="161"/>
      <c r="C68" s="99"/>
      <c r="D68" s="162" t="s">
        <v>171</v>
      </c>
      <c r="E68" s="163"/>
      <c r="F68" s="163"/>
      <c r="G68" s="163"/>
      <c r="H68" s="163"/>
      <c r="I68" s="164"/>
      <c r="J68" s="165">
        <f>J243</f>
        <v>0</v>
      </c>
      <c r="K68" s="99"/>
      <c r="L68" s="166"/>
    </row>
    <row r="69" spans="2:12" s="10" customFormat="1" ht="12.75">
      <c r="B69" s="161"/>
      <c r="C69" s="99"/>
      <c r="D69" s="162" t="s">
        <v>172</v>
      </c>
      <c r="E69" s="163"/>
      <c r="F69" s="163"/>
      <c r="G69" s="163"/>
      <c r="H69" s="163"/>
      <c r="I69" s="164"/>
      <c r="J69" s="165">
        <f>J280</f>
        <v>0</v>
      </c>
      <c r="K69" s="99"/>
      <c r="L69" s="166"/>
    </row>
    <row r="70" spans="2:12" s="10" customFormat="1" ht="12.75">
      <c r="B70" s="161"/>
      <c r="C70" s="99"/>
      <c r="D70" s="162" t="s">
        <v>173</v>
      </c>
      <c r="E70" s="163"/>
      <c r="F70" s="163"/>
      <c r="G70" s="163"/>
      <c r="H70" s="163"/>
      <c r="I70" s="164"/>
      <c r="J70" s="165">
        <f>J321</f>
        <v>0</v>
      </c>
      <c r="K70" s="99"/>
      <c r="L70" s="166"/>
    </row>
    <row r="71" spans="2:12" s="10" customFormat="1" ht="12.75">
      <c r="B71" s="161"/>
      <c r="C71" s="99"/>
      <c r="D71" s="162" t="s">
        <v>174</v>
      </c>
      <c r="E71" s="163"/>
      <c r="F71" s="163"/>
      <c r="G71" s="163"/>
      <c r="H71" s="163"/>
      <c r="I71" s="164"/>
      <c r="J71" s="165">
        <f>J343</f>
        <v>0</v>
      </c>
      <c r="K71" s="99"/>
      <c r="L71" s="166"/>
    </row>
    <row r="72" spans="2:12" s="9" customFormat="1" ht="15">
      <c r="B72" s="154"/>
      <c r="C72" s="155"/>
      <c r="D72" s="156" t="s">
        <v>175</v>
      </c>
      <c r="E72" s="157"/>
      <c r="F72" s="157"/>
      <c r="G72" s="157"/>
      <c r="H72" s="157"/>
      <c r="I72" s="158"/>
      <c r="J72" s="159">
        <f>J345</f>
        <v>0</v>
      </c>
      <c r="K72" s="155"/>
      <c r="L72" s="160"/>
    </row>
    <row r="73" spans="2:12" s="10" customFormat="1" ht="12.75">
      <c r="B73" s="161"/>
      <c r="C73" s="99"/>
      <c r="D73" s="162" t="s">
        <v>176</v>
      </c>
      <c r="E73" s="163"/>
      <c r="F73" s="163"/>
      <c r="G73" s="163"/>
      <c r="H73" s="163"/>
      <c r="I73" s="164"/>
      <c r="J73" s="165">
        <f>J346</f>
        <v>0</v>
      </c>
      <c r="K73" s="99"/>
      <c r="L73" s="166"/>
    </row>
    <row r="74" spans="2:12" s="10" customFormat="1" ht="12.75">
      <c r="B74" s="161"/>
      <c r="C74" s="99"/>
      <c r="D74" s="162" t="s">
        <v>177</v>
      </c>
      <c r="E74" s="163"/>
      <c r="F74" s="163"/>
      <c r="G74" s="163"/>
      <c r="H74" s="163"/>
      <c r="I74" s="164"/>
      <c r="J74" s="165">
        <f>J366</f>
        <v>0</v>
      </c>
      <c r="K74" s="99"/>
      <c r="L74" s="166"/>
    </row>
    <row r="75" spans="2:12" s="10" customFormat="1" ht="12.75">
      <c r="B75" s="161"/>
      <c r="C75" s="99"/>
      <c r="D75" s="162" t="s">
        <v>178</v>
      </c>
      <c r="E75" s="163"/>
      <c r="F75" s="163"/>
      <c r="G75" s="163"/>
      <c r="H75" s="163"/>
      <c r="I75" s="164"/>
      <c r="J75" s="165">
        <f>J396</f>
        <v>0</v>
      </c>
      <c r="K75" s="99"/>
      <c r="L75" s="166"/>
    </row>
    <row r="76" spans="2:12" s="10" customFormat="1" ht="12.75">
      <c r="B76" s="161"/>
      <c r="C76" s="99"/>
      <c r="D76" s="162" t="s">
        <v>179</v>
      </c>
      <c r="E76" s="163"/>
      <c r="F76" s="163"/>
      <c r="G76" s="163"/>
      <c r="H76" s="163"/>
      <c r="I76" s="164"/>
      <c r="J76" s="165">
        <f>J423</f>
        <v>0</v>
      </c>
      <c r="K76" s="99"/>
      <c r="L76" s="166"/>
    </row>
    <row r="77" spans="2:12" s="10" customFormat="1" ht="12.75">
      <c r="B77" s="161"/>
      <c r="C77" s="99"/>
      <c r="D77" s="162" t="s">
        <v>180</v>
      </c>
      <c r="E77" s="163"/>
      <c r="F77" s="163"/>
      <c r="G77" s="163"/>
      <c r="H77" s="163"/>
      <c r="I77" s="164"/>
      <c r="J77" s="165">
        <f>J429</f>
        <v>0</v>
      </c>
      <c r="K77" s="99"/>
      <c r="L77" s="166"/>
    </row>
    <row r="78" spans="2:12" s="10" customFormat="1" ht="12.75">
      <c r="B78" s="161"/>
      <c r="C78" s="99"/>
      <c r="D78" s="162" t="s">
        <v>181</v>
      </c>
      <c r="E78" s="163"/>
      <c r="F78" s="163"/>
      <c r="G78" s="163"/>
      <c r="H78" s="163"/>
      <c r="I78" s="164"/>
      <c r="J78" s="165">
        <f>J435</f>
        <v>0</v>
      </c>
      <c r="K78" s="99"/>
      <c r="L78" s="166"/>
    </row>
    <row r="79" spans="2:12" s="10" customFormat="1" ht="12.75">
      <c r="B79" s="161"/>
      <c r="C79" s="99"/>
      <c r="D79" s="162" t="s">
        <v>182</v>
      </c>
      <c r="E79" s="163"/>
      <c r="F79" s="163"/>
      <c r="G79" s="163"/>
      <c r="H79" s="163"/>
      <c r="I79" s="164"/>
      <c r="J79" s="165">
        <f>J441</f>
        <v>0</v>
      </c>
      <c r="K79" s="99"/>
      <c r="L79" s="166"/>
    </row>
    <row r="80" spans="2:12" s="10" customFormat="1" ht="12.75">
      <c r="B80" s="161"/>
      <c r="C80" s="99"/>
      <c r="D80" s="162" t="s">
        <v>183</v>
      </c>
      <c r="E80" s="163"/>
      <c r="F80" s="163"/>
      <c r="G80" s="163"/>
      <c r="H80" s="163"/>
      <c r="I80" s="164"/>
      <c r="J80" s="165">
        <f>J462</f>
        <v>0</v>
      </c>
      <c r="K80" s="99"/>
      <c r="L80" s="166"/>
    </row>
    <row r="81" spans="2:12" s="10" customFormat="1" ht="12.75">
      <c r="B81" s="161"/>
      <c r="C81" s="99"/>
      <c r="D81" s="162" t="s">
        <v>184</v>
      </c>
      <c r="E81" s="163"/>
      <c r="F81" s="163"/>
      <c r="G81" s="163"/>
      <c r="H81" s="163"/>
      <c r="I81" s="164"/>
      <c r="J81" s="165">
        <f>J470</f>
        <v>0</v>
      </c>
      <c r="K81" s="99"/>
      <c r="L81" s="166"/>
    </row>
    <row r="82" spans="2:12" s="10" customFormat="1" ht="12.75">
      <c r="B82" s="161"/>
      <c r="C82" s="99"/>
      <c r="D82" s="162" t="s">
        <v>185</v>
      </c>
      <c r="E82" s="163"/>
      <c r="F82" s="163"/>
      <c r="G82" s="163"/>
      <c r="H82" s="163"/>
      <c r="I82" s="164"/>
      <c r="J82" s="165">
        <f>J475</f>
        <v>0</v>
      </c>
      <c r="K82" s="99"/>
      <c r="L82" s="166"/>
    </row>
    <row r="83" spans="2:12" s="10" customFormat="1" ht="12.75">
      <c r="B83" s="161"/>
      <c r="C83" s="99"/>
      <c r="D83" s="162" t="s">
        <v>186</v>
      </c>
      <c r="E83" s="163"/>
      <c r="F83" s="163"/>
      <c r="G83" s="163"/>
      <c r="H83" s="163"/>
      <c r="I83" s="164"/>
      <c r="J83" s="165">
        <f>J489</f>
        <v>0</v>
      </c>
      <c r="K83" s="99"/>
      <c r="L83" s="166"/>
    </row>
    <row r="84" spans="2:12" s="10" customFormat="1" ht="12.75">
      <c r="B84" s="161"/>
      <c r="C84" s="99"/>
      <c r="D84" s="162" t="s">
        <v>187</v>
      </c>
      <c r="E84" s="163"/>
      <c r="F84" s="163"/>
      <c r="G84" s="163"/>
      <c r="H84" s="163"/>
      <c r="I84" s="164"/>
      <c r="J84" s="165">
        <f>J503</f>
        <v>0</v>
      </c>
      <c r="K84" s="99"/>
      <c r="L84" s="166"/>
    </row>
    <row r="85" spans="2:12" s="10" customFormat="1" ht="12.75">
      <c r="B85" s="161"/>
      <c r="C85" s="99"/>
      <c r="D85" s="162" t="s">
        <v>188</v>
      </c>
      <c r="E85" s="163"/>
      <c r="F85" s="163"/>
      <c r="G85" s="163"/>
      <c r="H85" s="163"/>
      <c r="I85" s="164"/>
      <c r="J85" s="165">
        <f>J513</f>
        <v>0</v>
      </c>
      <c r="K85" s="99"/>
      <c r="L85" s="166"/>
    </row>
    <row r="86" spans="2:12" s="10" customFormat="1" ht="12.75">
      <c r="B86" s="161"/>
      <c r="C86" s="99"/>
      <c r="D86" s="162" t="s">
        <v>189</v>
      </c>
      <c r="E86" s="163"/>
      <c r="F86" s="163"/>
      <c r="G86" s="163"/>
      <c r="H86" s="163"/>
      <c r="I86" s="164"/>
      <c r="J86" s="165">
        <f>J523</f>
        <v>0</v>
      </c>
      <c r="K86" s="99"/>
      <c r="L86" s="166"/>
    </row>
    <row r="87" spans="2:12" s="10" customFormat="1" ht="12.75">
      <c r="B87" s="161"/>
      <c r="C87" s="99"/>
      <c r="D87" s="162" t="s">
        <v>190</v>
      </c>
      <c r="E87" s="163"/>
      <c r="F87" s="163"/>
      <c r="G87" s="163"/>
      <c r="H87" s="163"/>
      <c r="I87" s="164"/>
      <c r="J87" s="165">
        <f>J542</f>
        <v>0</v>
      </c>
      <c r="K87" s="99"/>
      <c r="L87" s="166"/>
    </row>
    <row r="88" spans="2:12" s="10" customFormat="1" ht="12.75">
      <c r="B88" s="161"/>
      <c r="C88" s="99"/>
      <c r="D88" s="162" t="s">
        <v>191</v>
      </c>
      <c r="E88" s="163"/>
      <c r="F88" s="163"/>
      <c r="G88" s="163"/>
      <c r="H88" s="163"/>
      <c r="I88" s="164"/>
      <c r="J88" s="165">
        <f>J550</f>
        <v>0</v>
      </c>
      <c r="K88" s="99"/>
      <c r="L88" s="166"/>
    </row>
    <row r="89" spans="1:31" s="2" customFormat="1" ht="12">
      <c r="A89" s="36"/>
      <c r="B89" s="37"/>
      <c r="C89" s="38"/>
      <c r="D89" s="38"/>
      <c r="E89" s="38"/>
      <c r="F89" s="38"/>
      <c r="G89" s="38"/>
      <c r="H89" s="38"/>
      <c r="I89" s="118"/>
      <c r="J89" s="38"/>
      <c r="K89" s="38"/>
      <c r="L89" s="119"/>
      <c r="S89" s="36"/>
      <c r="T89" s="36"/>
      <c r="U89" s="36"/>
      <c r="V89" s="36"/>
      <c r="W89" s="36"/>
      <c r="X89" s="36"/>
      <c r="Y89" s="36"/>
      <c r="Z89" s="36"/>
      <c r="AA89" s="36"/>
      <c r="AB89" s="36"/>
      <c r="AC89" s="36"/>
      <c r="AD89" s="36"/>
      <c r="AE89" s="36"/>
    </row>
    <row r="90" spans="1:31" s="2" customFormat="1" ht="12">
      <c r="A90" s="36"/>
      <c r="B90" s="49"/>
      <c r="C90" s="50"/>
      <c r="D90" s="50"/>
      <c r="E90" s="50"/>
      <c r="F90" s="50"/>
      <c r="G90" s="50"/>
      <c r="H90" s="50"/>
      <c r="I90" s="145"/>
      <c r="J90" s="50"/>
      <c r="K90" s="50"/>
      <c r="L90" s="119"/>
      <c r="S90" s="36"/>
      <c r="T90" s="36"/>
      <c r="U90" s="36"/>
      <c r="V90" s="36"/>
      <c r="W90" s="36"/>
      <c r="X90" s="36"/>
      <c r="Y90" s="36"/>
      <c r="Z90" s="36"/>
      <c r="AA90" s="36"/>
      <c r="AB90" s="36"/>
      <c r="AC90" s="36"/>
      <c r="AD90" s="36"/>
      <c r="AE90" s="36"/>
    </row>
    <row r="94" spans="1:31" s="2" customFormat="1" ht="12">
      <c r="A94" s="36"/>
      <c r="B94" s="51"/>
      <c r="C94" s="52"/>
      <c r="D94" s="52"/>
      <c r="E94" s="52"/>
      <c r="F94" s="52"/>
      <c r="G94" s="52"/>
      <c r="H94" s="52"/>
      <c r="I94" s="148"/>
      <c r="J94" s="52"/>
      <c r="K94" s="52"/>
      <c r="L94" s="119"/>
      <c r="S94" s="36"/>
      <c r="T94" s="36"/>
      <c r="U94" s="36"/>
      <c r="V94" s="36"/>
      <c r="W94" s="36"/>
      <c r="X94" s="36"/>
      <c r="Y94" s="36"/>
      <c r="Z94" s="36"/>
      <c r="AA94" s="36"/>
      <c r="AB94" s="36"/>
      <c r="AC94" s="36"/>
      <c r="AD94" s="36"/>
      <c r="AE94" s="36"/>
    </row>
    <row r="95" spans="1:31" s="2" customFormat="1" ht="18">
      <c r="A95" s="36"/>
      <c r="B95" s="37"/>
      <c r="C95" s="25" t="s">
        <v>192</v>
      </c>
      <c r="D95" s="38"/>
      <c r="E95" s="38"/>
      <c r="F95" s="38"/>
      <c r="G95" s="38"/>
      <c r="H95" s="38"/>
      <c r="I95" s="118"/>
      <c r="J95" s="38"/>
      <c r="K95" s="38"/>
      <c r="L95" s="119"/>
      <c r="S95" s="36"/>
      <c r="T95" s="36"/>
      <c r="U95" s="36"/>
      <c r="V95" s="36"/>
      <c r="W95" s="36"/>
      <c r="X95" s="36"/>
      <c r="Y95" s="36"/>
      <c r="Z95" s="36"/>
      <c r="AA95" s="36"/>
      <c r="AB95" s="36"/>
      <c r="AC95" s="36"/>
      <c r="AD95" s="36"/>
      <c r="AE95" s="36"/>
    </row>
    <row r="96" spans="1:31" s="2" customFormat="1" ht="12">
      <c r="A96" s="36"/>
      <c r="B96" s="37"/>
      <c r="C96" s="38"/>
      <c r="D96" s="38"/>
      <c r="E96" s="38"/>
      <c r="F96" s="38"/>
      <c r="G96" s="38"/>
      <c r="H96" s="38"/>
      <c r="I96" s="118"/>
      <c r="J96" s="38"/>
      <c r="K96" s="38"/>
      <c r="L96" s="119"/>
      <c r="S96" s="36"/>
      <c r="T96" s="36"/>
      <c r="U96" s="36"/>
      <c r="V96" s="36"/>
      <c r="W96" s="36"/>
      <c r="X96" s="36"/>
      <c r="Y96" s="36"/>
      <c r="Z96" s="36"/>
      <c r="AA96" s="36"/>
      <c r="AB96" s="36"/>
      <c r="AC96" s="36"/>
      <c r="AD96" s="36"/>
      <c r="AE96" s="36"/>
    </row>
    <row r="97" spans="1:31" s="2" customFormat="1" ht="12.75">
      <c r="A97" s="36"/>
      <c r="B97" s="37"/>
      <c r="C97" s="31" t="s">
        <v>16</v>
      </c>
      <c r="D97" s="38"/>
      <c r="E97" s="38"/>
      <c r="F97" s="38"/>
      <c r="G97" s="38"/>
      <c r="H97" s="38"/>
      <c r="I97" s="118"/>
      <c r="J97" s="38"/>
      <c r="K97" s="38"/>
      <c r="L97" s="119"/>
      <c r="S97" s="36"/>
      <c r="T97" s="36"/>
      <c r="U97" s="36"/>
      <c r="V97" s="36"/>
      <c r="W97" s="36"/>
      <c r="X97" s="36"/>
      <c r="Y97" s="36"/>
      <c r="Z97" s="36"/>
      <c r="AA97" s="36"/>
      <c r="AB97" s="36"/>
      <c r="AC97" s="36"/>
      <c r="AD97" s="36"/>
      <c r="AE97" s="36"/>
    </row>
    <row r="98" spans="1:31" s="2" customFormat="1" ht="12.75">
      <c r="A98" s="36"/>
      <c r="B98" s="37"/>
      <c r="C98" s="38"/>
      <c r="D98" s="38"/>
      <c r="E98" s="415" t="str">
        <f>E7</f>
        <v>HULICE - ČERPACÍ STANICE PEVAK</v>
      </c>
      <c r="F98" s="416"/>
      <c r="G98" s="416"/>
      <c r="H98" s="416"/>
      <c r="I98" s="118"/>
      <c r="J98" s="38"/>
      <c r="K98" s="38"/>
      <c r="L98" s="119"/>
      <c r="S98" s="36"/>
      <c r="T98" s="36"/>
      <c r="U98" s="36"/>
      <c r="V98" s="36"/>
      <c r="W98" s="36"/>
      <c r="X98" s="36"/>
      <c r="Y98" s="36"/>
      <c r="Z98" s="36"/>
      <c r="AA98" s="36"/>
      <c r="AB98" s="36"/>
      <c r="AC98" s="36"/>
      <c r="AD98" s="36"/>
      <c r="AE98" s="36"/>
    </row>
    <row r="99" spans="2:12" s="1" customFormat="1" ht="12.75">
      <c r="B99" s="23"/>
      <c r="C99" s="31" t="s">
        <v>159</v>
      </c>
      <c r="D99" s="24"/>
      <c r="E99" s="24"/>
      <c r="F99" s="24"/>
      <c r="G99" s="24"/>
      <c r="H99" s="24"/>
      <c r="I99" s="110"/>
      <c r="J99" s="24"/>
      <c r="K99" s="24"/>
      <c r="L99" s="22"/>
    </row>
    <row r="100" spans="1:31" s="2" customFormat="1" ht="12">
      <c r="A100" s="36"/>
      <c r="B100" s="37"/>
      <c r="C100" s="38"/>
      <c r="D100" s="38"/>
      <c r="E100" s="415" t="s">
        <v>160</v>
      </c>
      <c r="F100" s="414"/>
      <c r="G100" s="414"/>
      <c r="H100" s="414"/>
      <c r="I100" s="118"/>
      <c r="J100" s="38"/>
      <c r="K100" s="38"/>
      <c r="L100" s="119"/>
      <c r="S100" s="36"/>
      <c r="T100" s="36"/>
      <c r="U100" s="36"/>
      <c r="V100" s="36"/>
      <c r="W100" s="36"/>
      <c r="X100" s="36"/>
      <c r="Y100" s="36"/>
      <c r="Z100" s="36"/>
      <c r="AA100" s="36"/>
      <c r="AB100" s="36"/>
      <c r="AC100" s="36"/>
      <c r="AD100" s="36"/>
      <c r="AE100" s="36"/>
    </row>
    <row r="101" spans="1:31" s="2" customFormat="1" ht="12.75">
      <c r="A101" s="36"/>
      <c r="B101" s="37"/>
      <c r="C101" s="31" t="s">
        <v>161</v>
      </c>
      <c r="D101" s="38"/>
      <c r="E101" s="38"/>
      <c r="F101" s="38"/>
      <c r="G101" s="38"/>
      <c r="H101" s="38"/>
      <c r="I101" s="118"/>
      <c r="J101" s="38"/>
      <c r="K101" s="38"/>
      <c r="L101" s="119"/>
      <c r="S101" s="36"/>
      <c r="T101" s="36"/>
      <c r="U101" s="36"/>
      <c r="V101" s="36"/>
      <c r="W101" s="36"/>
      <c r="X101" s="36"/>
      <c r="Y101" s="36"/>
      <c r="Z101" s="36"/>
      <c r="AA101" s="36"/>
      <c r="AB101" s="36"/>
      <c r="AC101" s="36"/>
      <c r="AD101" s="36"/>
      <c r="AE101" s="36"/>
    </row>
    <row r="102" spans="1:31" s="2" customFormat="1" ht="12">
      <c r="A102" s="36"/>
      <c r="B102" s="37"/>
      <c r="C102" s="38"/>
      <c r="D102" s="38"/>
      <c r="E102" s="402" t="str">
        <f>E11</f>
        <v>01 - DSO 01.1 – Stavební část</v>
      </c>
      <c r="F102" s="414"/>
      <c r="G102" s="414"/>
      <c r="H102" s="414"/>
      <c r="I102" s="118"/>
      <c r="J102" s="38"/>
      <c r="K102" s="38"/>
      <c r="L102" s="119"/>
      <c r="S102" s="36"/>
      <c r="T102" s="36"/>
      <c r="U102" s="36"/>
      <c r="V102" s="36"/>
      <c r="W102" s="36"/>
      <c r="X102" s="36"/>
      <c r="Y102" s="36"/>
      <c r="Z102" s="36"/>
      <c r="AA102" s="36"/>
      <c r="AB102" s="36"/>
      <c r="AC102" s="36"/>
      <c r="AD102" s="36"/>
      <c r="AE102" s="36"/>
    </row>
    <row r="103" spans="1:31" s="2" customFormat="1" ht="12">
      <c r="A103" s="36"/>
      <c r="B103" s="37"/>
      <c r="C103" s="38"/>
      <c r="D103" s="38"/>
      <c r="E103" s="38"/>
      <c r="F103" s="38"/>
      <c r="G103" s="38"/>
      <c r="H103" s="38"/>
      <c r="I103" s="118"/>
      <c r="J103" s="38"/>
      <c r="K103" s="38"/>
      <c r="L103" s="119"/>
      <c r="S103" s="36"/>
      <c r="T103" s="36"/>
      <c r="U103" s="36"/>
      <c r="V103" s="36"/>
      <c r="W103" s="36"/>
      <c r="X103" s="36"/>
      <c r="Y103" s="36"/>
      <c r="Z103" s="36"/>
      <c r="AA103" s="36"/>
      <c r="AB103" s="36"/>
      <c r="AC103" s="36"/>
      <c r="AD103" s="36"/>
      <c r="AE103" s="36"/>
    </row>
    <row r="104" spans="1:31" s="2" customFormat="1" ht="12.75">
      <c r="A104" s="36"/>
      <c r="B104" s="37"/>
      <c r="C104" s="31" t="s">
        <v>21</v>
      </c>
      <c r="D104" s="38"/>
      <c r="E104" s="38"/>
      <c r="F104" s="29" t="str">
        <f>F14</f>
        <v>Hulice</v>
      </c>
      <c r="G104" s="38"/>
      <c r="H104" s="38"/>
      <c r="I104" s="120" t="s">
        <v>23</v>
      </c>
      <c r="J104" s="61" t="str">
        <f>IF(J14="","",J14)</f>
        <v>12. 5. 2020</v>
      </c>
      <c r="K104" s="38"/>
      <c r="L104" s="119"/>
      <c r="S104" s="36"/>
      <c r="T104" s="36"/>
      <c r="U104" s="36"/>
      <c r="V104" s="36"/>
      <c r="W104" s="36"/>
      <c r="X104" s="36"/>
      <c r="Y104" s="36"/>
      <c r="Z104" s="36"/>
      <c r="AA104" s="36"/>
      <c r="AB104" s="36"/>
      <c r="AC104" s="36"/>
      <c r="AD104" s="36"/>
      <c r="AE104" s="36"/>
    </row>
    <row r="105" spans="1:31" s="2" customFormat="1" ht="12">
      <c r="A105" s="36"/>
      <c r="B105" s="37"/>
      <c r="C105" s="38"/>
      <c r="D105" s="38"/>
      <c r="E105" s="38"/>
      <c r="F105" s="38"/>
      <c r="G105" s="38"/>
      <c r="H105" s="38"/>
      <c r="I105" s="118"/>
      <c r="J105" s="38"/>
      <c r="K105" s="38"/>
      <c r="L105" s="119"/>
      <c r="S105" s="36"/>
      <c r="T105" s="36"/>
      <c r="U105" s="36"/>
      <c r="V105" s="36"/>
      <c r="W105" s="36"/>
      <c r="X105" s="36"/>
      <c r="Y105" s="36"/>
      <c r="Z105" s="36"/>
      <c r="AA105" s="36"/>
      <c r="AB105" s="36"/>
      <c r="AC105" s="36"/>
      <c r="AD105" s="36"/>
      <c r="AE105" s="36"/>
    </row>
    <row r="106" spans="1:31" s="2" customFormat="1" ht="38.25">
      <c r="A106" s="36"/>
      <c r="B106" s="37"/>
      <c r="C106" s="31" t="s">
        <v>25</v>
      </c>
      <c r="D106" s="38"/>
      <c r="E106" s="38"/>
      <c r="F106" s="29" t="str">
        <f>E17</f>
        <v>PEVAK Pelhřimov</v>
      </c>
      <c r="G106" s="38"/>
      <c r="H106" s="38"/>
      <c r="I106" s="120" t="s">
        <v>31</v>
      </c>
      <c r="J106" s="34" t="str">
        <f>E23</f>
        <v>Vodohospodářské inženýrské služby a.s.</v>
      </c>
      <c r="K106" s="38"/>
      <c r="L106" s="119"/>
      <c r="S106" s="36"/>
      <c r="T106" s="36"/>
      <c r="U106" s="36"/>
      <c r="V106" s="36"/>
      <c r="W106" s="36"/>
      <c r="X106" s="36"/>
      <c r="Y106" s="36"/>
      <c r="Z106" s="36"/>
      <c r="AA106" s="36"/>
      <c r="AB106" s="36"/>
      <c r="AC106" s="36"/>
      <c r="AD106" s="36"/>
      <c r="AE106" s="36"/>
    </row>
    <row r="107" spans="1:31" s="2" customFormat="1" ht="12.75">
      <c r="A107" s="36"/>
      <c r="B107" s="37"/>
      <c r="C107" s="31" t="s">
        <v>29</v>
      </c>
      <c r="D107" s="38"/>
      <c r="E107" s="38"/>
      <c r="F107" s="29" t="str">
        <f>IF(E20="","",E20)</f>
        <v>Vyplň údaj</v>
      </c>
      <c r="G107" s="38"/>
      <c r="H107" s="38"/>
      <c r="I107" s="120" t="s">
        <v>34</v>
      </c>
      <c r="J107" s="34" t="str">
        <f>E26</f>
        <v>Ing.Josef Němeček</v>
      </c>
      <c r="K107" s="38"/>
      <c r="L107" s="119"/>
      <c r="S107" s="36"/>
      <c r="T107" s="36"/>
      <c r="U107" s="36"/>
      <c r="V107" s="36"/>
      <c r="W107" s="36"/>
      <c r="X107" s="36"/>
      <c r="Y107" s="36"/>
      <c r="Z107" s="36"/>
      <c r="AA107" s="36"/>
      <c r="AB107" s="36"/>
      <c r="AC107" s="36"/>
      <c r="AD107" s="36"/>
      <c r="AE107" s="36"/>
    </row>
    <row r="108" spans="1:31" s="2" customFormat="1" ht="12">
      <c r="A108" s="36"/>
      <c r="B108" s="37"/>
      <c r="C108" s="38"/>
      <c r="D108" s="38"/>
      <c r="E108" s="38"/>
      <c r="F108" s="38"/>
      <c r="G108" s="38"/>
      <c r="H108" s="38"/>
      <c r="I108" s="118"/>
      <c r="J108" s="38"/>
      <c r="K108" s="38"/>
      <c r="L108" s="119"/>
      <c r="S108" s="36"/>
      <c r="T108" s="36"/>
      <c r="U108" s="36"/>
      <c r="V108" s="36"/>
      <c r="W108" s="36"/>
      <c r="X108" s="36"/>
      <c r="Y108" s="36"/>
      <c r="Z108" s="36"/>
      <c r="AA108" s="36"/>
      <c r="AB108" s="36"/>
      <c r="AC108" s="36"/>
      <c r="AD108" s="36"/>
      <c r="AE108" s="36"/>
    </row>
    <row r="109" spans="1:31" s="11" customFormat="1" ht="24">
      <c r="A109" s="167"/>
      <c r="B109" s="168"/>
      <c r="C109" s="169" t="s">
        <v>193</v>
      </c>
      <c r="D109" s="170" t="s">
        <v>57</v>
      </c>
      <c r="E109" s="170" t="s">
        <v>53</v>
      </c>
      <c r="F109" s="170" t="s">
        <v>54</v>
      </c>
      <c r="G109" s="170" t="s">
        <v>194</v>
      </c>
      <c r="H109" s="170" t="s">
        <v>195</v>
      </c>
      <c r="I109" s="171" t="s">
        <v>196</v>
      </c>
      <c r="J109" s="170" t="s">
        <v>165</v>
      </c>
      <c r="K109" s="172" t="s">
        <v>197</v>
      </c>
      <c r="L109" s="173"/>
      <c r="M109" s="70" t="s">
        <v>19</v>
      </c>
      <c r="N109" s="71" t="s">
        <v>42</v>
      </c>
      <c r="O109" s="71" t="s">
        <v>198</v>
      </c>
      <c r="P109" s="71" t="s">
        <v>199</v>
      </c>
      <c r="Q109" s="71" t="s">
        <v>200</v>
      </c>
      <c r="R109" s="71" t="s">
        <v>201</v>
      </c>
      <c r="S109" s="71" t="s">
        <v>202</v>
      </c>
      <c r="T109" s="72" t="s">
        <v>203</v>
      </c>
      <c r="U109" s="167"/>
      <c r="V109" s="167"/>
      <c r="W109" s="167"/>
      <c r="X109" s="167"/>
      <c r="Y109" s="167"/>
      <c r="Z109" s="167"/>
      <c r="AA109" s="167"/>
      <c r="AB109" s="167"/>
      <c r="AC109" s="167"/>
      <c r="AD109" s="167"/>
      <c r="AE109" s="167"/>
    </row>
    <row r="110" spans="1:63" s="2" customFormat="1" ht="15.75">
      <c r="A110" s="36"/>
      <c r="B110" s="37"/>
      <c r="C110" s="77" t="s">
        <v>204</v>
      </c>
      <c r="D110" s="38"/>
      <c r="E110" s="38"/>
      <c r="F110" s="38"/>
      <c r="G110" s="38"/>
      <c r="H110" s="38"/>
      <c r="I110" s="118"/>
      <c r="J110" s="174">
        <f>BK110</f>
        <v>0</v>
      </c>
      <c r="K110" s="38"/>
      <c r="L110" s="41"/>
      <c r="M110" s="73"/>
      <c r="N110" s="175"/>
      <c r="O110" s="74"/>
      <c r="P110" s="176">
        <f>P111+P345</f>
        <v>0</v>
      </c>
      <c r="Q110" s="74"/>
      <c r="R110" s="176">
        <f>R111+R345</f>
        <v>674.62871568</v>
      </c>
      <c r="S110" s="74"/>
      <c r="T110" s="177">
        <f>T111+T345</f>
        <v>0.44475000000000003</v>
      </c>
      <c r="U110" s="36"/>
      <c r="V110" s="36"/>
      <c r="W110" s="36"/>
      <c r="X110" s="36"/>
      <c r="Y110" s="36"/>
      <c r="Z110" s="36"/>
      <c r="AA110" s="36"/>
      <c r="AB110" s="36"/>
      <c r="AC110" s="36"/>
      <c r="AD110" s="36"/>
      <c r="AE110" s="36"/>
      <c r="AT110" s="19" t="s">
        <v>71</v>
      </c>
      <c r="AU110" s="19" t="s">
        <v>166</v>
      </c>
      <c r="BK110" s="178">
        <f>BK111+BK345</f>
        <v>0</v>
      </c>
    </row>
    <row r="111" spans="2:63" s="12" customFormat="1" ht="15">
      <c r="B111" s="179"/>
      <c r="C111" s="180"/>
      <c r="D111" s="181" t="s">
        <v>71</v>
      </c>
      <c r="E111" s="182" t="s">
        <v>205</v>
      </c>
      <c r="F111" s="182" t="s">
        <v>206</v>
      </c>
      <c r="G111" s="180"/>
      <c r="H111" s="180"/>
      <c r="I111" s="183"/>
      <c r="J111" s="184">
        <f>BK111</f>
        <v>0</v>
      </c>
      <c r="K111" s="180"/>
      <c r="L111" s="185"/>
      <c r="M111" s="186"/>
      <c r="N111" s="187"/>
      <c r="O111" s="187"/>
      <c r="P111" s="188">
        <f>P112+P159+P184+P243+P280+P321+P343</f>
        <v>0</v>
      </c>
      <c r="Q111" s="187"/>
      <c r="R111" s="188">
        <f>R112+R159+R184+R243+R280+R321+R343</f>
        <v>651.76046792</v>
      </c>
      <c r="S111" s="187"/>
      <c r="T111" s="189">
        <f>T112+T159+T184+T243+T280+T321+T343</f>
        <v>0.44475000000000003</v>
      </c>
      <c r="AR111" s="190" t="s">
        <v>79</v>
      </c>
      <c r="AT111" s="191" t="s">
        <v>71</v>
      </c>
      <c r="AU111" s="191" t="s">
        <v>72</v>
      </c>
      <c r="AY111" s="190" t="s">
        <v>207</v>
      </c>
      <c r="BK111" s="192">
        <f>BK112+BK159+BK184+BK243+BK280+BK321+BK343</f>
        <v>0</v>
      </c>
    </row>
    <row r="112" spans="2:63" s="12" customFormat="1" ht="12.75">
      <c r="B112" s="179"/>
      <c r="C112" s="180"/>
      <c r="D112" s="181" t="s">
        <v>71</v>
      </c>
      <c r="E112" s="193" t="s">
        <v>79</v>
      </c>
      <c r="F112" s="193" t="s">
        <v>208</v>
      </c>
      <c r="G112" s="180"/>
      <c r="H112" s="180"/>
      <c r="I112" s="183"/>
      <c r="J112" s="194">
        <f>BK112</f>
        <v>0</v>
      </c>
      <c r="K112" s="180"/>
      <c r="L112" s="185"/>
      <c r="M112" s="186"/>
      <c r="N112" s="187"/>
      <c r="O112" s="187"/>
      <c r="P112" s="188">
        <f>SUM(P113:P158)</f>
        <v>0</v>
      </c>
      <c r="Q112" s="187"/>
      <c r="R112" s="188">
        <f>SUM(R113:R158)</f>
        <v>11.805584</v>
      </c>
      <c r="S112" s="187"/>
      <c r="T112" s="189">
        <f>SUM(T113:T158)</f>
        <v>0</v>
      </c>
      <c r="AR112" s="190" t="s">
        <v>79</v>
      </c>
      <c r="AT112" s="191" t="s">
        <v>71</v>
      </c>
      <c r="AU112" s="191" t="s">
        <v>79</v>
      </c>
      <c r="AY112" s="190" t="s">
        <v>207</v>
      </c>
      <c r="BK112" s="192">
        <f>SUM(BK113:BK158)</f>
        <v>0</v>
      </c>
    </row>
    <row r="113" spans="1:65" s="2" customFormat="1" ht="24">
      <c r="A113" s="36"/>
      <c r="B113" s="37"/>
      <c r="C113" s="195" t="s">
        <v>79</v>
      </c>
      <c r="D113" s="195" t="s">
        <v>209</v>
      </c>
      <c r="E113" s="196" t="s">
        <v>210</v>
      </c>
      <c r="F113" s="197" t="s">
        <v>211</v>
      </c>
      <c r="G113" s="198" t="s">
        <v>144</v>
      </c>
      <c r="H113" s="199">
        <v>523</v>
      </c>
      <c r="I113" s="200"/>
      <c r="J113" s="201">
        <f>ROUND(I113*H113,2)</f>
        <v>0</v>
      </c>
      <c r="K113" s="197" t="s">
        <v>212</v>
      </c>
      <c r="L113" s="41"/>
      <c r="M113" s="202" t="s">
        <v>19</v>
      </c>
      <c r="N113" s="203" t="s">
        <v>43</v>
      </c>
      <c r="O113" s="66"/>
      <c r="P113" s="204">
        <f>O113*H113</f>
        <v>0</v>
      </c>
      <c r="Q113" s="204">
        <v>0</v>
      </c>
      <c r="R113" s="204">
        <f>Q113*H113</f>
        <v>0</v>
      </c>
      <c r="S113" s="204">
        <v>0</v>
      </c>
      <c r="T113" s="205">
        <f>S113*H113</f>
        <v>0</v>
      </c>
      <c r="U113" s="36"/>
      <c r="V113" s="36"/>
      <c r="W113" s="36"/>
      <c r="X113" s="36"/>
      <c r="Y113" s="36"/>
      <c r="Z113" s="36"/>
      <c r="AA113" s="36"/>
      <c r="AB113" s="36"/>
      <c r="AC113" s="36"/>
      <c r="AD113" s="36"/>
      <c r="AE113" s="36"/>
      <c r="AR113" s="206" t="s">
        <v>213</v>
      </c>
      <c r="AT113" s="206" t="s">
        <v>209</v>
      </c>
      <c r="AU113" s="206" t="s">
        <v>81</v>
      </c>
      <c r="AY113" s="19" t="s">
        <v>207</v>
      </c>
      <c r="BE113" s="207">
        <f>IF(N113="základní",J113,0)</f>
        <v>0</v>
      </c>
      <c r="BF113" s="207">
        <f>IF(N113="snížená",J113,0)</f>
        <v>0</v>
      </c>
      <c r="BG113" s="207">
        <f>IF(N113="zákl. přenesená",J113,0)</f>
        <v>0</v>
      </c>
      <c r="BH113" s="207">
        <f>IF(N113="sníž. přenesená",J113,0)</f>
        <v>0</v>
      </c>
      <c r="BI113" s="207">
        <f>IF(N113="nulová",J113,0)</f>
        <v>0</v>
      </c>
      <c r="BJ113" s="19" t="s">
        <v>79</v>
      </c>
      <c r="BK113" s="207">
        <f>ROUND(I113*H113,2)</f>
        <v>0</v>
      </c>
      <c r="BL113" s="19" t="s">
        <v>213</v>
      </c>
      <c r="BM113" s="206" t="s">
        <v>214</v>
      </c>
    </row>
    <row r="114" spans="2:51" s="13" customFormat="1" ht="22.5">
      <c r="B114" s="208"/>
      <c r="C114" s="209"/>
      <c r="D114" s="210" t="s">
        <v>215</v>
      </c>
      <c r="E114" s="211" t="s">
        <v>19</v>
      </c>
      <c r="F114" s="212" t="s">
        <v>216</v>
      </c>
      <c r="G114" s="209"/>
      <c r="H114" s="213">
        <v>523</v>
      </c>
      <c r="I114" s="214"/>
      <c r="J114" s="209"/>
      <c r="K114" s="209"/>
      <c r="L114" s="215"/>
      <c r="M114" s="216"/>
      <c r="N114" s="217"/>
      <c r="O114" s="217"/>
      <c r="P114" s="217"/>
      <c r="Q114" s="217"/>
      <c r="R114" s="217"/>
      <c r="S114" s="217"/>
      <c r="T114" s="218"/>
      <c r="AT114" s="219" t="s">
        <v>215</v>
      </c>
      <c r="AU114" s="219" t="s">
        <v>81</v>
      </c>
      <c r="AV114" s="13" t="s">
        <v>81</v>
      </c>
      <c r="AW114" s="13" t="s">
        <v>33</v>
      </c>
      <c r="AX114" s="13" t="s">
        <v>79</v>
      </c>
      <c r="AY114" s="219" t="s">
        <v>207</v>
      </c>
    </row>
    <row r="115" spans="1:65" s="2" customFormat="1" ht="48">
      <c r="A115" s="36"/>
      <c r="B115" s="37"/>
      <c r="C115" s="195" t="s">
        <v>81</v>
      </c>
      <c r="D115" s="195" t="s">
        <v>209</v>
      </c>
      <c r="E115" s="196" t="s">
        <v>217</v>
      </c>
      <c r="F115" s="197" t="s">
        <v>218</v>
      </c>
      <c r="G115" s="198" t="s">
        <v>151</v>
      </c>
      <c r="H115" s="199">
        <v>515.83</v>
      </c>
      <c r="I115" s="200"/>
      <c r="J115" s="201">
        <f>ROUND(I115*H115,2)</f>
        <v>0</v>
      </c>
      <c r="K115" s="197" t="s">
        <v>212</v>
      </c>
      <c r="L115" s="41"/>
      <c r="M115" s="202" t="s">
        <v>19</v>
      </c>
      <c r="N115" s="203" t="s">
        <v>43</v>
      </c>
      <c r="O115" s="66"/>
      <c r="P115" s="204">
        <f>O115*H115</f>
        <v>0</v>
      </c>
      <c r="Q115" s="204">
        <v>0</v>
      </c>
      <c r="R115" s="204">
        <f>Q115*H115</f>
        <v>0</v>
      </c>
      <c r="S115" s="204">
        <v>0</v>
      </c>
      <c r="T115" s="205">
        <f>S115*H115</f>
        <v>0</v>
      </c>
      <c r="U115" s="36"/>
      <c r="V115" s="36"/>
      <c r="W115" s="36"/>
      <c r="X115" s="36"/>
      <c r="Y115" s="36"/>
      <c r="Z115" s="36"/>
      <c r="AA115" s="36"/>
      <c r="AB115" s="36"/>
      <c r="AC115" s="36"/>
      <c r="AD115" s="36"/>
      <c r="AE115" s="36"/>
      <c r="AR115" s="206" t="s">
        <v>213</v>
      </c>
      <c r="AT115" s="206" t="s">
        <v>209</v>
      </c>
      <c r="AU115" s="206" t="s">
        <v>81</v>
      </c>
      <c r="AY115" s="19" t="s">
        <v>207</v>
      </c>
      <c r="BE115" s="207">
        <f>IF(N115="základní",J115,0)</f>
        <v>0</v>
      </c>
      <c r="BF115" s="207">
        <f>IF(N115="snížená",J115,0)</f>
        <v>0</v>
      </c>
      <c r="BG115" s="207">
        <f>IF(N115="zákl. přenesená",J115,0)</f>
        <v>0</v>
      </c>
      <c r="BH115" s="207">
        <f>IF(N115="sníž. přenesená",J115,0)</f>
        <v>0</v>
      </c>
      <c r="BI115" s="207">
        <f>IF(N115="nulová",J115,0)</f>
        <v>0</v>
      </c>
      <c r="BJ115" s="19" t="s">
        <v>79</v>
      </c>
      <c r="BK115" s="207">
        <f>ROUND(I115*H115,2)</f>
        <v>0</v>
      </c>
      <c r="BL115" s="19" t="s">
        <v>213</v>
      </c>
      <c r="BM115" s="206" t="s">
        <v>219</v>
      </c>
    </row>
    <row r="116" spans="2:51" s="13" customFormat="1" ht="12">
      <c r="B116" s="208"/>
      <c r="C116" s="209"/>
      <c r="D116" s="210" t="s">
        <v>215</v>
      </c>
      <c r="E116" s="211" t="s">
        <v>19</v>
      </c>
      <c r="F116" s="212" t="s">
        <v>220</v>
      </c>
      <c r="G116" s="209"/>
      <c r="H116" s="213">
        <v>515.83</v>
      </c>
      <c r="I116" s="214"/>
      <c r="J116" s="209"/>
      <c r="K116" s="209"/>
      <c r="L116" s="215"/>
      <c r="M116" s="216"/>
      <c r="N116" s="217"/>
      <c r="O116" s="217"/>
      <c r="P116" s="217"/>
      <c r="Q116" s="217"/>
      <c r="R116" s="217"/>
      <c r="S116" s="217"/>
      <c r="T116" s="218"/>
      <c r="AT116" s="219" t="s">
        <v>215</v>
      </c>
      <c r="AU116" s="219" t="s">
        <v>81</v>
      </c>
      <c r="AV116" s="13" t="s">
        <v>81</v>
      </c>
      <c r="AW116" s="13" t="s">
        <v>33</v>
      </c>
      <c r="AX116" s="13" t="s">
        <v>79</v>
      </c>
      <c r="AY116" s="219" t="s">
        <v>207</v>
      </c>
    </row>
    <row r="117" spans="1:65" s="2" customFormat="1" ht="48">
      <c r="A117" s="36"/>
      <c r="B117" s="37"/>
      <c r="C117" s="195" t="s">
        <v>221</v>
      </c>
      <c r="D117" s="195" t="s">
        <v>209</v>
      </c>
      <c r="E117" s="196" t="s">
        <v>222</v>
      </c>
      <c r="F117" s="197" t="s">
        <v>223</v>
      </c>
      <c r="G117" s="198" t="s">
        <v>151</v>
      </c>
      <c r="H117" s="199">
        <v>644.788</v>
      </c>
      <c r="I117" s="200"/>
      <c r="J117" s="201">
        <f>ROUND(I117*H117,2)</f>
        <v>0</v>
      </c>
      <c r="K117" s="197" t="s">
        <v>212</v>
      </c>
      <c r="L117" s="41"/>
      <c r="M117" s="202" t="s">
        <v>19</v>
      </c>
      <c r="N117" s="203" t="s">
        <v>43</v>
      </c>
      <c r="O117" s="66"/>
      <c r="P117" s="204">
        <f>O117*H117</f>
        <v>0</v>
      </c>
      <c r="Q117" s="204">
        <v>0</v>
      </c>
      <c r="R117" s="204">
        <f>Q117*H117</f>
        <v>0</v>
      </c>
      <c r="S117" s="204">
        <v>0</v>
      </c>
      <c r="T117" s="205">
        <f>S117*H117</f>
        <v>0</v>
      </c>
      <c r="U117" s="36"/>
      <c r="V117" s="36"/>
      <c r="W117" s="36"/>
      <c r="X117" s="36"/>
      <c r="Y117" s="36"/>
      <c r="Z117" s="36"/>
      <c r="AA117" s="36"/>
      <c r="AB117" s="36"/>
      <c r="AC117" s="36"/>
      <c r="AD117" s="36"/>
      <c r="AE117" s="36"/>
      <c r="AR117" s="206" t="s">
        <v>213</v>
      </c>
      <c r="AT117" s="206" t="s">
        <v>209</v>
      </c>
      <c r="AU117" s="206" t="s">
        <v>81</v>
      </c>
      <c r="AY117" s="19" t="s">
        <v>207</v>
      </c>
      <c r="BE117" s="207">
        <f>IF(N117="základní",J117,0)</f>
        <v>0</v>
      </c>
      <c r="BF117" s="207">
        <f>IF(N117="snížená",J117,0)</f>
        <v>0</v>
      </c>
      <c r="BG117" s="207">
        <f>IF(N117="zákl. přenesená",J117,0)</f>
        <v>0</v>
      </c>
      <c r="BH117" s="207">
        <f>IF(N117="sníž. přenesená",J117,0)</f>
        <v>0</v>
      </c>
      <c r="BI117" s="207">
        <f>IF(N117="nulová",J117,0)</f>
        <v>0</v>
      </c>
      <c r="BJ117" s="19" t="s">
        <v>79</v>
      </c>
      <c r="BK117" s="207">
        <f>ROUND(I117*H117,2)</f>
        <v>0</v>
      </c>
      <c r="BL117" s="19" t="s">
        <v>213</v>
      </c>
      <c r="BM117" s="206" t="s">
        <v>224</v>
      </c>
    </row>
    <row r="118" spans="2:51" s="13" customFormat="1" ht="12">
      <c r="B118" s="208"/>
      <c r="C118" s="209"/>
      <c r="D118" s="210" t="s">
        <v>215</v>
      </c>
      <c r="E118" s="211" t="s">
        <v>19</v>
      </c>
      <c r="F118" s="212" t="s">
        <v>225</v>
      </c>
      <c r="G118" s="209"/>
      <c r="H118" s="213">
        <v>667.275</v>
      </c>
      <c r="I118" s="214"/>
      <c r="J118" s="209"/>
      <c r="K118" s="209"/>
      <c r="L118" s="215"/>
      <c r="M118" s="216"/>
      <c r="N118" s="217"/>
      <c r="O118" s="217"/>
      <c r="P118" s="217"/>
      <c r="Q118" s="217"/>
      <c r="R118" s="217"/>
      <c r="S118" s="217"/>
      <c r="T118" s="218"/>
      <c r="AT118" s="219" t="s">
        <v>215</v>
      </c>
      <c r="AU118" s="219" t="s">
        <v>81</v>
      </c>
      <c r="AV118" s="13" t="s">
        <v>81</v>
      </c>
      <c r="AW118" s="13" t="s">
        <v>33</v>
      </c>
      <c r="AX118" s="13" t="s">
        <v>72</v>
      </c>
      <c r="AY118" s="219" t="s">
        <v>207</v>
      </c>
    </row>
    <row r="119" spans="2:51" s="13" customFormat="1" ht="12">
      <c r="B119" s="208"/>
      <c r="C119" s="209"/>
      <c r="D119" s="210" t="s">
        <v>215</v>
      </c>
      <c r="E119" s="211" t="s">
        <v>19</v>
      </c>
      <c r="F119" s="212" t="s">
        <v>226</v>
      </c>
      <c r="G119" s="209"/>
      <c r="H119" s="213">
        <v>580.3</v>
      </c>
      <c r="I119" s="214"/>
      <c r="J119" s="209"/>
      <c r="K119" s="209"/>
      <c r="L119" s="215"/>
      <c r="M119" s="216"/>
      <c r="N119" s="217"/>
      <c r="O119" s="217"/>
      <c r="P119" s="217"/>
      <c r="Q119" s="217"/>
      <c r="R119" s="217"/>
      <c r="S119" s="217"/>
      <c r="T119" s="218"/>
      <c r="AT119" s="219" t="s">
        <v>215</v>
      </c>
      <c r="AU119" s="219" t="s">
        <v>81</v>
      </c>
      <c r="AV119" s="13" t="s">
        <v>81</v>
      </c>
      <c r="AW119" s="13" t="s">
        <v>33</v>
      </c>
      <c r="AX119" s="13" t="s">
        <v>72</v>
      </c>
      <c r="AY119" s="219" t="s">
        <v>207</v>
      </c>
    </row>
    <row r="120" spans="2:51" s="13" customFormat="1" ht="12">
      <c r="B120" s="208"/>
      <c r="C120" s="209"/>
      <c r="D120" s="210" t="s">
        <v>215</v>
      </c>
      <c r="E120" s="211" t="s">
        <v>19</v>
      </c>
      <c r="F120" s="212" t="s">
        <v>227</v>
      </c>
      <c r="G120" s="209"/>
      <c r="H120" s="213">
        <v>42</v>
      </c>
      <c r="I120" s="214"/>
      <c r="J120" s="209"/>
      <c r="K120" s="209"/>
      <c r="L120" s="215"/>
      <c r="M120" s="216"/>
      <c r="N120" s="217"/>
      <c r="O120" s="217"/>
      <c r="P120" s="217"/>
      <c r="Q120" s="217"/>
      <c r="R120" s="217"/>
      <c r="S120" s="217"/>
      <c r="T120" s="218"/>
      <c r="AT120" s="219" t="s">
        <v>215</v>
      </c>
      <c r="AU120" s="219" t="s">
        <v>81</v>
      </c>
      <c r="AV120" s="13" t="s">
        <v>81</v>
      </c>
      <c r="AW120" s="13" t="s">
        <v>33</v>
      </c>
      <c r="AX120" s="13" t="s">
        <v>72</v>
      </c>
      <c r="AY120" s="219" t="s">
        <v>207</v>
      </c>
    </row>
    <row r="121" spans="2:51" s="14" customFormat="1" ht="12">
      <c r="B121" s="220"/>
      <c r="C121" s="221"/>
      <c r="D121" s="210" t="s">
        <v>215</v>
      </c>
      <c r="E121" s="222" t="s">
        <v>49</v>
      </c>
      <c r="F121" s="223" t="s">
        <v>228</v>
      </c>
      <c r="G121" s="221"/>
      <c r="H121" s="224">
        <v>1289.575</v>
      </c>
      <c r="I121" s="225"/>
      <c r="J121" s="221"/>
      <c r="K121" s="221"/>
      <c r="L121" s="226"/>
      <c r="M121" s="227"/>
      <c r="N121" s="228"/>
      <c r="O121" s="228"/>
      <c r="P121" s="228"/>
      <c r="Q121" s="228"/>
      <c r="R121" s="228"/>
      <c r="S121" s="228"/>
      <c r="T121" s="229"/>
      <c r="AT121" s="230" t="s">
        <v>215</v>
      </c>
      <c r="AU121" s="230" t="s">
        <v>81</v>
      </c>
      <c r="AV121" s="14" t="s">
        <v>213</v>
      </c>
      <c r="AW121" s="14" t="s">
        <v>33</v>
      </c>
      <c r="AX121" s="14" t="s">
        <v>72</v>
      </c>
      <c r="AY121" s="230" t="s">
        <v>207</v>
      </c>
    </row>
    <row r="122" spans="2:51" s="13" customFormat="1" ht="12">
      <c r="B122" s="208"/>
      <c r="C122" s="209"/>
      <c r="D122" s="210" t="s">
        <v>215</v>
      </c>
      <c r="E122" s="211" t="s">
        <v>19</v>
      </c>
      <c r="F122" s="212" t="s">
        <v>229</v>
      </c>
      <c r="G122" s="209"/>
      <c r="H122" s="213">
        <v>644.788</v>
      </c>
      <c r="I122" s="214"/>
      <c r="J122" s="209"/>
      <c r="K122" s="209"/>
      <c r="L122" s="215"/>
      <c r="M122" s="216"/>
      <c r="N122" s="217"/>
      <c r="O122" s="217"/>
      <c r="P122" s="217"/>
      <c r="Q122" s="217"/>
      <c r="R122" s="217"/>
      <c r="S122" s="217"/>
      <c r="T122" s="218"/>
      <c r="AT122" s="219" t="s">
        <v>215</v>
      </c>
      <c r="AU122" s="219" t="s">
        <v>81</v>
      </c>
      <c r="AV122" s="13" t="s">
        <v>81</v>
      </c>
      <c r="AW122" s="13" t="s">
        <v>33</v>
      </c>
      <c r="AX122" s="13" t="s">
        <v>79</v>
      </c>
      <c r="AY122" s="219" t="s">
        <v>207</v>
      </c>
    </row>
    <row r="123" spans="1:65" s="2" customFormat="1" ht="48">
      <c r="A123" s="36"/>
      <c r="B123" s="37"/>
      <c r="C123" s="195" t="s">
        <v>213</v>
      </c>
      <c r="D123" s="195" t="s">
        <v>209</v>
      </c>
      <c r="E123" s="196" t="s">
        <v>230</v>
      </c>
      <c r="F123" s="197" t="s">
        <v>231</v>
      </c>
      <c r="G123" s="198" t="s">
        <v>151</v>
      </c>
      <c r="H123" s="199">
        <v>64.479</v>
      </c>
      <c r="I123" s="200"/>
      <c r="J123" s="201">
        <f>ROUND(I123*H123,2)</f>
        <v>0</v>
      </c>
      <c r="K123" s="197" t="s">
        <v>212</v>
      </c>
      <c r="L123" s="41"/>
      <c r="M123" s="202" t="s">
        <v>19</v>
      </c>
      <c r="N123" s="203" t="s">
        <v>43</v>
      </c>
      <c r="O123" s="66"/>
      <c r="P123" s="204">
        <f>O123*H123</f>
        <v>0</v>
      </c>
      <c r="Q123" s="204">
        <v>0</v>
      </c>
      <c r="R123" s="204">
        <f>Q123*H123</f>
        <v>0</v>
      </c>
      <c r="S123" s="204">
        <v>0</v>
      </c>
      <c r="T123" s="205">
        <f>S123*H123</f>
        <v>0</v>
      </c>
      <c r="U123" s="36"/>
      <c r="V123" s="36"/>
      <c r="W123" s="36"/>
      <c r="X123" s="36"/>
      <c r="Y123" s="36"/>
      <c r="Z123" s="36"/>
      <c r="AA123" s="36"/>
      <c r="AB123" s="36"/>
      <c r="AC123" s="36"/>
      <c r="AD123" s="36"/>
      <c r="AE123" s="36"/>
      <c r="AR123" s="206" t="s">
        <v>213</v>
      </c>
      <c r="AT123" s="206" t="s">
        <v>209</v>
      </c>
      <c r="AU123" s="206" t="s">
        <v>81</v>
      </c>
      <c r="AY123" s="19" t="s">
        <v>207</v>
      </c>
      <c r="BE123" s="207">
        <f>IF(N123="základní",J123,0)</f>
        <v>0</v>
      </c>
      <c r="BF123" s="207">
        <f>IF(N123="snížená",J123,0)</f>
        <v>0</v>
      </c>
      <c r="BG123" s="207">
        <f>IF(N123="zákl. přenesená",J123,0)</f>
        <v>0</v>
      </c>
      <c r="BH123" s="207">
        <f>IF(N123="sníž. přenesená",J123,0)</f>
        <v>0</v>
      </c>
      <c r="BI123" s="207">
        <f>IF(N123="nulová",J123,0)</f>
        <v>0</v>
      </c>
      <c r="BJ123" s="19" t="s">
        <v>79</v>
      </c>
      <c r="BK123" s="207">
        <f>ROUND(I123*H123,2)</f>
        <v>0</v>
      </c>
      <c r="BL123" s="19" t="s">
        <v>213</v>
      </c>
      <c r="BM123" s="206" t="s">
        <v>232</v>
      </c>
    </row>
    <row r="124" spans="2:51" s="13" customFormat="1" ht="12">
      <c r="B124" s="208"/>
      <c r="C124" s="209"/>
      <c r="D124" s="210" t="s">
        <v>215</v>
      </c>
      <c r="E124" s="211" t="s">
        <v>19</v>
      </c>
      <c r="F124" s="212" t="s">
        <v>233</v>
      </c>
      <c r="G124" s="209"/>
      <c r="H124" s="213">
        <v>64.479</v>
      </c>
      <c r="I124" s="214"/>
      <c r="J124" s="209"/>
      <c r="K124" s="209"/>
      <c r="L124" s="215"/>
      <c r="M124" s="216"/>
      <c r="N124" s="217"/>
      <c r="O124" s="217"/>
      <c r="P124" s="217"/>
      <c r="Q124" s="217"/>
      <c r="R124" s="217"/>
      <c r="S124" s="217"/>
      <c r="T124" s="218"/>
      <c r="AT124" s="219" t="s">
        <v>215</v>
      </c>
      <c r="AU124" s="219" t="s">
        <v>81</v>
      </c>
      <c r="AV124" s="13" t="s">
        <v>81</v>
      </c>
      <c r="AW124" s="13" t="s">
        <v>33</v>
      </c>
      <c r="AX124" s="13" t="s">
        <v>79</v>
      </c>
      <c r="AY124" s="219" t="s">
        <v>207</v>
      </c>
    </row>
    <row r="125" spans="1:65" s="2" customFormat="1" ht="48">
      <c r="A125" s="36"/>
      <c r="B125" s="37"/>
      <c r="C125" s="195" t="s">
        <v>234</v>
      </c>
      <c r="D125" s="195" t="s">
        <v>209</v>
      </c>
      <c r="E125" s="196" t="s">
        <v>235</v>
      </c>
      <c r="F125" s="197" t="s">
        <v>236</v>
      </c>
      <c r="G125" s="198" t="s">
        <v>151</v>
      </c>
      <c r="H125" s="199">
        <v>64.479</v>
      </c>
      <c r="I125" s="200"/>
      <c r="J125" s="201">
        <f>ROUND(I125*H125,2)</f>
        <v>0</v>
      </c>
      <c r="K125" s="197" t="s">
        <v>212</v>
      </c>
      <c r="L125" s="41"/>
      <c r="M125" s="202" t="s">
        <v>19</v>
      </c>
      <c r="N125" s="203" t="s">
        <v>43</v>
      </c>
      <c r="O125" s="66"/>
      <c r="P125" s="204">
        <f>O125*H125</f>
        <v>0</v>
      </c>
      <c r="Q125" s="204">
        <v>0</v>
      </c>
      <c r="R125" s="204">
        <f>Q125*H125</f>
        <v>0</v>
      </c>
      <c r="S125" s="204">
        <v>0</v>
      </c>
      <c r="T125" s="205">
        <f>S125*H125</f>
        <v>0</v>
      </c>
      <c r="U125" s="36"/>
      <c r="V125" s="36"/>
      <c r="W125" s="36"/>
      <c r="X125" s="36"/>
      <c r="Y125" s="36"/>
      <c r="Z125" s="36"/>
      <c r="AA125" s="36"/>
      <c r="AB125" s="36"/>
      <c r="AC125" s="36"/>
      <c r="AD125" s="36"/>
      <c r="AE125" s="36"/>
      <c r="AR125" s="206" t="s">
        <v>213</v>
      </c>
      <c r="AT125" s="206" t="s">
        <v>209</v>
      </c>
      <c r="AU125" s="206" t="s">
        <v>81</v>
      </c>
      <c r="AY125" s="19" t="s">
        <v>207</v>
      </c>
      <c r="BE125" s="207">
        <f>IF(N125="základní",J125,0)</f>
        <v>0</v>
      </c>
      <c r="BF125" s="207">
        <f>IF(N125="snížená",J125,0)</f>
        <v>0</v>
      </c>
      <c r="BG125" s="207">
        <f>IF(N125="zákl. přenesená",J125,0)</f>
        <v>0</v>
      </c>
      <c r="BH125" s="207">
        <f>IF(N125="sníž. přenesená",J125,0)</f>
        <v>0</v>
      </c>
      <c r="BI125" s="207">
        <f>IF(N125="nulová",J125,0)</f>
        <v>0</v>
      </c>
      <c r="BJ125" s="19" t="s">
        <v>79</v>
      </c>
      <c r="BK125" s="207">
        <f>ROUND(I125*H125,2)</f>
        <v>0</v>
      </c>
      <c r="BL125" s="19" t="s">
        <v>213</v>
      </c>
      <c r="BM125" s="206" t="s">
        <v>237</v>
      </c>
    </row>
    <row r="126" spans="2:51" s="13" customFormat="1" ht="12">
      <c r="B126" s="208"/>
      <c r="C126" s="209"/>
      <c r="D126" s="210" t="s">
        <v>215</v>
      </c>
      <c r="E126" s="211" t="s">
        <v>19</v>
      </c>
      <c r="F126" s="212" t="s">
        <v>233</v>
      </c>
      <c r="G126" s="209"/>
      <c r="H126" s="213">
        <v>64.479</v>
      </c>
      <c r="I126" s="214"/>
      <c r="J126" s="209"/>
      <c r="K126" s="209"/>
      <c r="L126" s="215"/>
      <c r="M126" s="216"/>
      <c r="N126" s="217"/>
      <c r="O126" s="217"/>
      <c r="P126" s="217"/>
      <c r="Q126" s="217"/>
      <c r="R126" s="217"/>
      <c r="S126" s="217"/>
      <c r="T126" s="218"/>
      <c r="AT126" s="219" t="s">
        <v>215</v>
      </c>
      <c r="AU126" s="219" t="s">
        <v>81</v>
      </c>
      <c r="AV126" s="13" t="s">
        <v>81</v>
      </c>
      <c r="AW126" s="13" t="s">
        <v>33</v>
      </c>
      <c r="AX126" s="13" t="s">
        <v>79</v>
      </c>
      <c r="AY126" s="219" t="s">
        <v>207</v>
      </c>
    </row>
    <row r="127" spans="1:65" s="2" customFormat="1" ht="48">
      <c r="A127" s="36"/>
      <c r="B127" s="37"/>
      <c r="C127" s="195" t="s">
        <v>238</v>
      </c>
      <c r="D127" s="195" t="s">
        <v>209</v>
      </c>
      <c r="E127" s="196" t="s">
        <v>239</v>
      </c>
      <c r="F127" s="197" t="s">
        <v>240</v>
      </c>
      <c r="G127" s="198" t="s">
        <v>140</v>
      </c>
      <c r="H127" s="199">
        <v>132</v>
      </c>
      <c r="I127" s="200"/>
      <c r="J127" s="201">
        <f>ROUND(I127*H127,2)</f>
        <v>0</v>
      </c>
      <c r="K127" s="197" t="s">
        <v>212</v>
      </c>
      <c r="L127" s="41"/>
      <c r="M127" s="202" t="s">
        <v>19</v>
      </c>
      <c r="N127" s="203" t="s">
        <v>43</v>
      </c>
      <c r="O127" s="66"/>
      <c r="P127" s="204">
        <f>O127*H127</f>
        <v>0</v>
      </c>
      <c r="Q127" s="204">
        <v>0.00133</v>
      </c>
      <c r="R127" s="204">
        <f>Q127*H127</f>
        <v>0.17556</v>
      </c>
      <c r="S127" s="204">
        <v>0</v>
      </c>
      <c r="T127" s="205">
        <f>S127*H127</f>
        <v>0</v>
      </c>
      <c r="U127" s="36"/>
      <c r="V127" s="36"/>
      <c r="W127" s="36"/>
      <c r="X127" s="36"/>
      <c r="Y127" s="36"/>
      <c r="Z127" s="36"/>
      <c r="AA127" s="36"/>
      <c r="AB127" s="36"/>
      <c r="AC127" s="36"/>
      <c r="AD127" s="36"/>
      <c r="AE127" s="36"/>
      <c r="AR127" s="206" t="s">
        <v>213</v>
      </c>
      <c r="AT127" s="206" t="s">
        <v>209</v>
      </c>
      <c r="AU127" s="206" t="s">
        <v>81</v>
      </c>
      <c r="AY127" s="19" t="s">
        <v>207</v>
      </c>
      <c r="BE127" s="207">
        <f>IF(N127="základní",J127,0)</f>
        <v>0</v>
      </c>
      <c r="BF127" s="207">
        <f>IF(N127="snížená",J127,0)</f>
        <v>0</v>
      </c>
      <c r="BG127" s="207">
        <f>IF(N127="zákl. přenesená",J127,0)</f>
        <v>0</v>
      </c>
      <c r="BH127" s="207">
        <f>IF(N127="sníž. přenesená",J127,0)</f>
        <v>0</v>
      </c>
      <c r="BI127" s="207">
        <f>IF(N127="nulová",J127,0)</f>
        <v>0</v>
      </c>
      <c r="BJ127" s="19" t="s">
        <v>79</v>
      </c>
      <c r="BK127" s="207">
        <f>ROUND(I127*H127,2)</f>
        <v>0</v>
      </c>
      <c r="BL127" s="19" t="s">
        <v>213</v>
      </c>
      <c r="BM127" s="206" t="s">
        <v>241</v>
      </c>
    </row>
    <row r="128" spans="2:51" s="13" customFormat="1" ht="12">
      <c r="B128" s="208"/>
      <c r="C128" s="209"/>
      <c r="D128" s="210" t="s">
        <v>215</v>
      </c>
      <c r="E128" s="211" t="s">
        <v>19</v>
      </c>
      <c r="F128" s="212" t="s">
        <v>242</v>
      </c>
      <c r="G128" s="209"/>
      <c r="H128" s="213">
        <v>132</v>
      </c>
      <c r="I128" s="214"/>
      <c r="J128" s="209"/>
      <c r="K128" s="209"/>
      <c r="L128" s="215"/>
      <c r="M128" s="216"/>
      <c r="N128" s="217"/>
      <c r="O128" s="217"/>
      <c r="P128" s="217"/>
      <c r="Q128" s="217"/>
      <c r="R128" s="217"/>
      <c r="S128" s="217"/>
      <c r="T128" s="218"/>
      <c r="AT128" s="219" t="s">
        <v>215</v>
      </c>
      <c r="AU128" s="219" t="s">
        <v>81</v>
      </c>
      <c r="AV128" s="13" t="s">
        <v>81</v>
      </c>
      <c r="AW128" s="13" t="s">
        <v>33</v>
      </c>
      <c r="AX128" s="13" t="s">
        <v>79</v>
      </c>
      <c r="AY128" s="219" t="s">
        <v>207</v>
      </c>
    </row>
    <row r="129" spans="1:65" s="2" customFormat="1" ht="48">
      <c r="A129" s="36"/>
      <c r="B129" s="37"/>
      <c r="C129" s="195" t="s">
        <v>243</v>
      </c>
      <c r="D129" s="195" t="s">
        <v>209</v>
      </c>
      <c r="E129" s="196" t="s">
        <v>244</v>
      </c>
      <c r="F129" s="197" t="s">
        <v>245</v>
      </c>
      <c r="G129" s="198" t="s">
        <v>140</v>
      </c>
      <c r="H129" s="199">
        <v>96</v>
      </c>
      <c r="I129" s="200"/>
      <c r="J129" s="201">
        <f>ROUND(I129*H129,2)</f>
        <v>0</v>
      </c>
      <c r="K129" s="197" t="s">
        <v>212</v>
      </c>
      <c r="L129" s="41"/>
      <c r="M129" s="202" t="s">
        <v>19</v>
      </c>
      <c r="N129" s="203" t="s">
        <v>43</v>
      </c>
      <c r="O129" s="66"/>
      <c r="P129" s="204">
        <f>O129*H129</f>
        <v>0</v>
      </c>
      <c r="Q129" s="204">
        <v>0.00119</v>
      </c>
      <c r="R129" s="204">
        <f>Q129*H129</f>
        <v>0.11424000000000001</v>
      </c>
      <c r="S129" s="204">
        <v>0</v>
      </c>
      <c r="T129" s="205">
        <f>S129*H129</f>
        <v>0</v>
      </c>
      <c r="U129" s="36"/>
      <c r="V129" s="36"/>
      <c r="W129" s="36"/>
      <c r="X129" s="36"/>
      <c r="Y129" s="36"/>
      <c r="Z129" s="36"/>
      <c r="AA129" s="36"/>
      <c r="AB129" s="36"/>
      <c r="AC129" s="36"/>
      <c r="AD129" s="36"/>
      <c r="AE129" s="36"/>
      <c r="AR129" s="206" t="s">
        <v>213</v>
      </c>
      <c r="AT129" s="206" t="s">
        <v>209</v>
      </c>
      <c r="AU129" s="206" t="s">
        <v>81</v>
      </c>
      <c r="AY129" s="19" t="s">
        <v>207</v>
      </c>
      <c r="BE129" s="207">
        <f>IF(N129="základní",J129,0)</f>
        <v>0</v>
      </c>
      <c r="BF129" s="207">
        <f>IF(N129="snížená",J129,0)</f>
        <v>0</v>
      </c>
      <c r="BG129" s="207">
        <f>IF(N129="zákl. přenesená",J129,0)</f>
        <v>0</v>
      </c>
      <c r="BH129" s="207">
        <f>IF(N129="sníž. přenesená",J129,0)</f>
        <v>0</v>
      </c>
      <c r="BI129" s="207">
        <f>IF(N129="nulová",J129,0)</f>
        <v>0</v>
      </c>
      <c r="BJ129" s="19" t="s">
        <v>79</v>
      </c>
      <c r="BK129" s="207">
        <f>ROUND(I129*H129,2)</f>
        <v>0</v>
      </c>
      <c r="BL129" s="19" t="s">
        <v>213</v>
      </c>
      <c r="BM129" s="206" t="s">
        <v>246</v>
      </c>
    </row>
    <row r="130" spans="2:51" s="13" customFormat="1" ht="12">
      <c r="B130" s="208"/>
      <c r="C130" s="209"/>
      <c r="D130" s="210" t="s">
        <v>215</v>
      </c>
      <c r="E130" s="211" t="s">
        <v>19</v>
      </c>
      <c r="F130" s="212" t="s">
        <v>247</v>
      </c>
      <c r="G130" s="209"/>
      <c r="H130" s="213">
        <v>96</v>
      </c>
      <c r="I130" s="214"/>
      <c r="J130" s="209"/>
      <c r="K130" s="209"/>
      <c r="L130" s="215"/>
      <c r="M130" s="216"/>
      <c r="N130" s="217"/>
      <c r="O130" s="217"/>
      <c r="P130" s="217"/>
      <c r="Q130" s="217"/>
      <c r="R130" s="217"/>
      <c r="S130" s="217"/>
      <c r="T130" s="218"/>
      <c r="AT130" s="219" t="s">
        <v>215</v>
      </c>
      <c r="AU130" s="219" t="s">
        <v>81</v>
      </c>
      <c r="AV130" s="13" t="s">
        <v>81</v>
      </c>
      <c r="AW130" s="13" t="s">
        <v>33</v>
      </c>
      <c r="AX130" s="13" t="s">
        <v>79</v>
      </c>
      <c r="AY130" s="219" t="s">
        <v>207</v>
      </c>
    </row>
    <row r="131" spans="1:65" s="2" customFormat="1" ht="12">
      <c r="A131" s="36"/>
      <c r="B131" s="37"/>
      <c r="C131" s="231" t="s">
        <v>248</v>
      </c>
      <c r="D131" s="231" t="s">
        <v>249</v>
      </c>
      <c r="E131" s="232" t="s">
        <v>250</v>
      </c>
      <c r="F131" s="233" t="s">
        <v>251</v>
      </c>
      <c r="G131" s="234" t="s">
        <v>252</v>
      </c>
      <c r="H131" s="235">
        <v>9.713</v>
      </c>
      <c r="I131" s="236"/>
      <c r="J131" s="237">
        <f>ROUND(I131*H131,2)</f>
        <v>0</v>
      </c>
      <c r="K131" s="233" t="s">
        <v>212</v>
      </c>
      <c r="L131" s="238"/>
      <c r="M131" s="239" t="s">
        <v>19</v>
      </c>
      <c r="N131" s="240" t="s">
        <v>43</v>
      </c>
      <c r="O131" s="66"/>
      <c r="P131" s="204">
        <f>O131*H131</f>
        <v>0</v>
      </c>
      <c r="Q131" s="204">
        <v>1</v>
      </c>
      <c r="R131" s="204">
        <f>Q131*H131</f>
        <v>9.713</v>
      </c>
      <c r="S131" s="204">
        <v>0</v>
      </c>
      <c r="T131" s="205">
        <f>S131*H131</f>
        <v>0</v>
      </c>
      <c r="U131" s="36"/>
      <c r="V131" s="36"/>
      <c r="W131" s="36"/>
      <c r="X131" s="36"/>
      <c r="Y131" s="36"/>
      <c r="Z131" s="36"/>
      <c r="AA131" s="36"/>
      <c r="AB131" s="36"/>
      <c r="AC131" s="36"/>
      <c r="AD131" s="36"/>
      <c r="AE131" s="36"/>
      <c r="AR131" s="206" t="s">
        <v>248</v>
      </c>
      <c r="AT131" s="206" t="s">
        <v>249</v>
      </c>
      <c r="AU131" s="206" t="s">
        <v>81</v>
      </c>
      <c r="AY131" s="19" t="s">
        <v>207</v>
      </c>
      <c r="BE131" s="207">
        <f>IF(N131="základní",J131,0)</f>
        <v>0</v>
      </c>
      <c r="BF131" s="207">
        <f>IF(N131="snížená",J131,0)</f>
        <v>0</v>
      </c>
      <c r="BG131" s="207">
        <f>IF(N131="zákl. přenesená",J131,0)</f>
        <v>0</v>
      </c>
      <c r="BH131" s="207">
        <f>IF(N131="sníž. přenesená",J131,0)</f>
        <v>0</v>
      </c>
      <c r="BI131" s="207">
        <f>IF(N131="nulová",J131,0)</f>
        <v>0</v>
      </c>
      <c r="BJ131" s="19" t="s">
        <v>79</v>
      </c>
      <c r="BK131" s="207">
        <f>ROUND(I131*H131,2)</f>
        <v>0</v>
      </c>
      <c r="BL131" s="19" t="s">
        <v>213</v>
      </c>
      <c r="BM131" s="206" t="s">
        <v>253</v>
      </c>
    </row>
    <row r="132" spans="2:51" s="13" customFormat="1" ht="12">
      <c r="B132" s="208"/>
      <c r="C132" s="209"/>
      <c r="D132" s="210" t="s">
        <v>215</v>
      </c>
      <c r="E132" s="211" t="s">
        <v>19</v>
      </c>
      <c r="F132" s="212" t="s">
        <v>254</v>
      </c>
      <c r="G132" s="209"/>
      <c r="H132" s="213">
        <v>9.713</v>
      </c>
      <c r="I132" s="214"/>
      <c r="J132" s="209"/>
      <c r="K132" s="209"/>
      <c r="L132" s="215"/>
      <c r="M132" s="216"/>
      <c r="N132" s="217"/>
      <c r="O132" s="217"/>
      <c r="P132" s="217"/>
      <c r="Q132" s="217"/>
      <c r="R132" s="217"/>
      <c r="S132" s="217"/>
      <c r="T132" s="218"/>
      <c r="AT132" s="219" t="s">
        <v>215</v>
      </c>
      <c r="AU132" s="219" t="s">
        <v>81</v>
      </c>
      <c r="AV132" s="13" t="s">
        <v>81</v>
      </c>
      <c r="AW132" s="13" t="s">
        <v>33</v>
      </c>
      <c r="AX132" s="13" t="s">
        <v>79</v>
      </c>
      <c r="AY132" s="219" t="s">
        <v>207</v>
      </c>
    </row>
    <row r="133" spans="1:65" s="2" customFormat="1" ht="24">
      <c r="A133" s="36"/>
      <c r="B133" s="37"/>
      <c r="C133" s="195" t="s">
        <v>255</v>
      </c>
      <c r="D133" s="195" t="s">
        <v>209</v>
      </c>
      <c r="E133" s="196" t="s">
        <v>256</v>
      </c>
      <c r="F133" s="197" t="s">
        <v>257</v>
      </c>
      <c r="G133" s="198" t="s">
        <v>144</v>
      </c>
      <c r="H133" s="199">
        <v>68.06</v>
      </c>
      <c r="I133" s="200"/>
      <c r="J133" s="201">
        <f>ROUND(I133*H133,2)</f>
        <v>0</v>
      </c>
      <c r="K133" s="197" t="s">
        <v>212</v>
      </c>
      <c r="L133" s="41"/>
      <c r="M133" s="202" t="s">
        <v>19</v>
      </c>
      <c r="N133" s="203" t="s">
        <v>43</v>
      </c>
      <c r="O133" s="66"/>
      <c r="P133" s="204">
        <f>O133*H133</f>
        <v>0</v>
      </c>
      <c r="Q133" s="204">
        <v>0.0264</v>
      </c>
      <c r="R133" s="204">
        <f>Q133*H133</f>
        <v>1.7967840000000002</v>
      </c>
      <c r="S133" s="204">
        <v>0</v>
      </c>
      <c r="T133" s="205">
        <f>S133*H133</f>
        <v>0</v>
      </c>
      <c r="U133" s="36"/>
      <c r="V133" s="36"/>
      <c r="W133" s="36"/>
      <c r="X133" s="36"/>
      <c r="Y133" s="36"/>
      <c r="Z133" s="36"/>
      <c r="AA133" s="36"/>
      <c r="AB133" s="36"/>
      <c r="AC133" s="36"/>
      <c r="AD133" s="36"/>
      <c r="AE133" s="36"/>
      <c r="AR133" s="206" t="s">
        <v>213</v>
      </c>
      <c r="AT133" s="206" t="s">
        <v>209</v>
      </c>
      <c r="AU133" s="206" t="s">
        <v>81</v>
      </c>
      <c r="AY133" s="19" t="s">
        <v>207</v>
      </c>
      <c r="BE133" s="207">
        <f>IF(N133="základní",J133,0)</f>
        <v>0</v>
      </c>
      <c r="BF133" s="207">
        <f>IF(N133="snížená",J133,0)</f>
        <v>0</v>
      </c>
      <c r="BG133" s="207">
        <f>IF(N133="zákl. přenesená",J133,0)</f>
        <v>0</v>
      </c>
      <c r="BH133" s="207">
        <f>IF(N133="sníž. přenesená",J133,0)</f>
        <v>0</v>
      </c>
      <c r="BI133" s="207">
        <f>IF(N133="nulová",J133,0)</f>
        <v>0</v>
      </c>
      <c r="BJ133" s="19" t="s">
        <v>79</v>
      </c>
      <c r="BK133" s="207">
        <f>ROUND(I133*H133,2)</f>
        <v>0</v>
      </c>
      <c r="BL133" s="19" t="s">
        <v>213</v>
      </c>
      <c r="BM133" s="206" t="s">
        <v>258</v>
      </c>
    </row>
    <row r="134" spans="2:51" s="13" customFormat="1" ht="12">
      <c r="B134" s="208"/>
      <c r="C134" s="209"/>
      <c r="D134" s="210" t="s">
        <v>215</v>
      </c>
      <c r="E134" s="211" t="s">
        <v>19</v>
      </c>
      <c r="F134" s="212" t="s">
        <v>259</v>
      </c>
      <c r="G134" s="209"/>
      <c r="H134" s="213">
        <v>51.26</v>
      </c>
      <c r="I134" s="214"/>
      <c r="J134" s="209"/>
      <c r="K134" s="209"/>
      <c r="L134" s="215"/>
      <c r="M134" s="216"/>
      <c r="N134" s="217"/>
      <c r="O134" s="217"/>
      <c r="P134" s="217"/>
      <c r="Q134" s="217"/>
      <c r="R134" s="217"/>
      <c r="S134" s="217"/>
      <c r="T134" s="218"/>
      <c r="AT134" s="219" t="s">
        <v>215</v>
      </c>
      <c r="AU134" s="219" t="s">
        <v>81</v>
      </c>
      <c r="AV134" s="13" t="s">
        <v>81</v>
      </c>
      <c r="AW134" s="13" t="s">
        <v>33</v>
      </c>
      <c r="AX134" s="13" t="s">
        <v>72</v>
      </c>
      <c r="AY134" s="219" t="s">
        <v>207</v>
      </c>
    </row>
    <row r="135" spans="2:51" s="13" customFormat="1" ht="12">
      <c r="B135" s="208"/>
      <c r="C135" s="209"/>
      <c r="D135" s="210" t="s">
        <v>215</v>
      </c>
      <c r="E135" s="211" t="s">
        <v>19</v>
      </c>
      <c r="F135" s="212" t="s">
        <v>260</v>
      </c>
      <c r="G135" s="209"/>
      <c r="H135" s="213">
        <v>16.8</v>
      </c>
      <c r="I135" s="214"/>
      <c r="J135" s="209"/>
      <c r="K135" s="209"/>
      <c r="L135" s="215"/>
      <c r="M135" s="216"/>
      <c r="N135" s="217"/>
      <c r="O135" s="217"/>
      <c r="P135" s="217"/>
      <c r="Q135" s="217"/>
      <c r="R135" s="217"/>
      <c r="S135" s="217"/>
      <c r="T135" s="218"/>
      <c r="AT135" s="219" t="s">
        <v>215</v>
      </c>
      <c r="AU135" s="219" t="s">
        <v>81</v>
      </c>
      <c r="AV135" s="13" t="s">
        <v>81</v>
      </c>
      <c r="AW135" s="13" t="s">
        <v>33</v>
      </c>
      <c r="AX135" s="13" t="s">
        <v>72</v>
      </c>
      <c r="AY135" s="219" t="s">
        <v>207</v>
      </c>
    </row>
    <row r="136" spans="2:51" s="14" customFormat="1" ht="12">
      <c r="B136" s="220"/>
      <c r="C136" s="221"/>
      <c r="D136" s="210" t="s">
        <v>215</v>
      </c>
      <c r="E136" s="222" t="s">
        <v>19</v>
      </c>
      <c r="F136" s="223" t="s">
        <v>228</v>
      </c>
      <c r="G136" s="221"/>
      <c r="H136" s="224">
        <v>68.06</v>
      </c>
      <c r="I136" s="225"/>
      <c r="J136" s="221"/>
      <c r="K136" s="221"/>
      <c r="L136" s="226"/>
      <c r="M136" s="227"/>
      <c r="N136" s="228"/>
      <c r="O136" s="228"/>
      <c r="P136" s="228"/>
      <c r="Q136" s="228"/>
      <c r="R136" s="228"/>
      <c r="S136" s="228"/>
      <c r="T136" s="229"/>
      <c r="AT136" s="230" t="s">
        <v>215</v>
      </c>
      <c r="AU136" s="230" t="s">
        <v>81</v>
      </c>
      <c r="AV136" s="14" t="s">
        <v>213</v>
      </c>
      <c r="AW136" s="14" t="s">
        <v>33</v>
      </c>
      <c r="AX136" s="14" t="s">
        <v>79</v>
      </c>
      <c r="AY136" s="230" t="s">
        <v>207</v>
      </c>
    </row>
    <row r="137" spans="1:65" s="2" customFormat="1" ht="24">
      <c r="A137" s="36"/>
      <c r="B137" s="37"/>
      <c r="C137" s="195" t="s">
        <v>261</v>
      </c>
      <c r="D137" s="195" t="s">
        <v>209</v>
      </c>
      <c r="E137" s="196" t="s">
        <v>262</v>
      </c>
      <c r="F137" s="197" t="s">
        <v>263</v>
      </c>
      <c r="G137" s="198" t="s">
        <v>264</v>
      </c>
      <c r="H137" s="199">
        <v>30</v>
      </c>
      <c r="I137" s="200"/>
      <c r="J137" s="201">
        <f>ROUND(I137*H137,2)</f>
        <v>0</v>
      </c>
      <c r="K137" s="197" t="s">
        <v>212</v>
      </c>
      <c r="L137" s="41"/>
      <c r="M137" s="202" t="s">
        <v>19</v>
      </c>
      <c r="N137" s="203" t="s">
        <v>43</v>
      </c>
      <c r="O137" s="66"/>
      <c r="P137" s="204">
        <f>O137*H137</f>
        <v>0</v>
      </c>
      <c r="Q137" s="204">
        <v>0.0002</v>
      </c>
      <c r="R137" s="204">
        <f>Q137*H137</f>
        <v>0.006</v>
      </c>
      <c r="S137" s="204">
        <v>0</v>
      </c>
      <c r="T137" s="205">
        <f>S137*H137</f>
        <v>0</v>
      </c>
      <c r="U137" s="36"/>
      <c r="V137" s="36"/>
      <c r="W137" s="36"/>
      <c r="X137" s="36"/>
      <c r="Y137" s="36"/>
      <c r="Z137" s="36"/>
      <c r="AA137" s="36"/>
      <c r="AB137" s="36"/>
      <c r="AC137" s="36"/>
      <c r="AD137" s="36"/>
      <c r="AE137" s="36"/>
      <c r="AR137" s="206" t="s">
        <v>213</v>
      </c>
      <c r="AT137" s="206" t="s">
        <v>209</v>
      </c>
      <c r="AU137" s="206" t="s">
        <v>81</v>
      </c>
      <c r="AY137" s="19" t="s">
        <v>207</v>
      </c>
      <c r="BE137" s="207">
        <f>IF(N137="základní",J137,0)</f>
        <v>0</v>
      </c>
      <c r="BF137" s="207">
        <f>IF(N137="snížená",J137,0)</f>
        <v>0</v>
      </c>
      <c r="BG137" s="207">
        <f>IF(N137="zákl. přenesená",J137,0)</f>
        <v>0</v>
      </c>
      <c r="BH137" s="207">
        <f>IF(N137="sníž. přenesená",J137,0)</f>
        <v>0</v>
      </c>
      <c r="BI137" s="207">
        <f>IF(N137="nulová",J137,0)</f>
        <v>0</v>
      </c>
      <c r="BJ137" s="19" t="s">
        <v>79</v>
      </c>
      <c r="BK137" s="207">
        <f>ROUND(I137*H137,2)</f>
        <v>0</v>
      </c>
      <c r="BL137" s="19" t="s">
        <v>213</v>
      </c>
      <c r="BM137" s="206" t="s">
        <v>265</v>
      </c>
    </row>
    <row r="138" spans="2:51" s="13" customFormat="1" ht="12">
      <c r="B138" s="208"/>
      <c r="C138" s="209"/>
      <c r="D138" s="210" t="s">
        <v>215</v>
      </c>
      <c r="E138" s="211" t="s">
        <v>19</v>
      </c>
      <c r="F138" s="212" t="s">
        <v>266</v>
      </c>
      <c r="G138" s="209"/>
      <c r="H138" s="213">
        <v>30</v>
      </c>
      <c r="I138" s="214"/>
      <c r="J138" s="209"/>
      <c r="K138" s="209"/>
      <c r="L138" s="215"/>
      <c r="M138" s="216"/>
      <c r="N138" s="217"/>
      <c r="O138" s="217"/>
      <c r="P138" s="217"/>
      <c r="Q138" s="217"/>
      <c r="R138" s="217"/>
      <c r="S138" s="217"/>
      <c r="T138" s="218"/>
      <c r="AT138" s="219" t="s">
        <v>215</v>
      </c>
      <c r="AU138" s="219" t="s">
        <v>81</v>
      </c>
      <c r="AV138" s="13" t="s">
        <v>81</v>
      </c>
      <c r="AW138" s="13" t="s">
        <v>33</v>
      </c>
      <c r="AX138" s="13" t="s">
        <v>79</v>
      </c>
      <c r="AY138" s="219" t="s">
        <v>207</v>
      </c>
    </row>
    <row r="139" spans="1:65" s="2" customFormat="1" ht="60">
      <c r="A139" s="36"/>
      <c r="B139" s="37"/>
      <c r="C139" s="195" t="s">
        <v>117</v>
      </c>
      <c r="D139" s="195" t="s">
        <v>209</v>
      </c>
      <c r="E139" s="196" t="s">
        <v>267</v>
      </c>
      <c r="F139" s="197" t="s">
        <v>268</v>
      </c>
      <c r="G139" s="198" t="s">
        <v>151</v>
      </c>
      <c r="H139" s="199">
        <v>1999.784</v>
      </c>
      <c r="I139" s="200"/>
      <c r="J139" s="201">
        <f>ROUND(I139*H139,2)</f>
        <v>0</v>
      </c>
      <c r="K139" s="197" t="s">
        <v>212</v>
      </c>
      <c r="L139" s="41"/>
      <c r="M139" s="202" t="s">
        <v>19</v>
      </c>
      <c r="N139" s="203" t="s">
        <v>43</v>
      </c>
      <c r="O139" s="66"/>
      <c r="P139" s="204">
        <f>O139*H139</f>
        <v>0</v>
      </c>
      <c r="Q139" s="204">
        <v>0</v>
      </c>
      <c r="R139" s="204">
        <f>Q139*H139</f>
        <v>0</v>
      </c>
      <c r="S139" s="204">
        <v>0</v>
      </c>
      <c r="T139" s="205">
        <f>S139*H139</f>
        <v>0</v>
      </c>
      <c r="U139" s="36"/>
      <c r="V139" s="36"/>
      <c r="W139" s="36"/>
      <c r="X139" s="36"/>
      <c r="Y139" s="36"/>
      <c r="Z139" s="36"/>
      <c r="AA139" s="36"/>
      <c r="AB139" s="36"/>
      <c r="AC139" s="36"/>
      <c r="AD139" s="36"/>
      <c r="AE139" s="36"/>
      <c r="AR139" s="206" t="s">
        <v>213</v>
      </c>
      <c r="AT139" s="206" t="s">
        <v>209</v>
      </c>
      <c r="AU139" s="206" t="s">
        <v>81</v>
      </c>
      <c r="AY139" s="19" t="s">
        <v>207</v>
      </c>
      <c r="BE139" s="207">
        <f>IF(N139="základní",J139,0)</f>
        <v>0</v>
      </c>
      <c r="BF139" s="207">
        <f>IF(N139="snížená",J139,0)</f>
        <v>0</v>
      </c>
      <c r="BG139" s="207">
        <f>IF(N139="zákl. přenesená",J139,0)</f>
        <v>0</v>
      </c>
      <c r="BH139" s="207">
        <f>IF(N139="sníž. přenesená",J139,0)</f>
        <v>0</v>
      </c>
      <c r="BI139" s="207">
        <f>IF(N139="nulová",J139,0)</f>
        <v>0</v>
      </c>
      <c r="BJ139" s="19" t="s">
        <v>79</v>
      </c>
      <c r="BK139" s="207">
        <f>ROUND(I139*H139,2)</f>
        <v>0</v>
      </c>
      <c r="BL139" s="19" t="s">
        <v>213</v>
      </c>
      <c r="BM139" s="206" t="s">
        <v>269</v>
      </c>
    </row>
    <row r="140" spans="2:51" s="15" customFormat="1" ht="12">
      <c r="B140" s="241"/>
      <c r="C140" s="242"/>
      <c r="D140" s="210" t="s">
        <v>215</v>
      </c>
      <c r="E140" s="243" t="s">
        <v>19</v>
      </c>
      <c r="F140" s="244" t="s">
        <v>270</v>
      </c>
      <c r="G140" s="242"/>
      <c r="H140" s="243" t="s">
        <v>19</v>
      </c>
      <c r="I140" s="245"/>
      <c r="J140" s="242"/>
      <c r="K140" s="242"/>
      <c r="L140" s="246"/>
      <c r="M140" s="247"/>
      <c r="N140" s="248"/>
      <c r="O140" s="248"/>
      <c r="P140" s="248"/>
      <c r="Q140" s="248"/>
      <c r="R140" s="248"/>
      <c r="S140" s="248"/>
      <c r="T140" s="249"/>
      <c r="AT140" s="250" t="s">
        <v>215</v>
      </c>
      <c r="AU140" s="250" t="s">
        <v>81</v>
      </c>
      <c r="AV140" s="15" t="s">
        <v>79</v>
      </c>
      <c r="AW140" s="15" t="s">
        <v>33</v>
      </c>
      <c r="AX140" s="15" t="s">
        <v>72</v>
      </c>
      <c r="AY140" s="250" t="s">
        <v>207</v>
      </c>
    </row>
    <row r="141" spans="2:51" s="13" customFormat="1" ht="12">
      <c r="B141" s="208"/>
      <c r="C141" s="209"/>
      <c r="D141" s="210" t="s">
        <v>215</v>
      </c>
      <c r="E141" s="211" t="s">
        <v>19</v>
      </c>
      <c r="F141" s="212" t="s">
        <v>271</v>
      </c>
      <c r="G141" s="209"/>
      <c r="H141" s="213">
        <v>1160.618</v>
      </c>
      <c r="I141" s="214"/>
      <c r="J141" s="209"/>
      <c r="K141" s="209"/>
      <c r="L141" s="215"/>
      <c r="M141" s="216"/>
      <c r="N141" s="217"/>
      <c r="O141" s="217"/>
      <c r="P141" s="217"/>
      <c r="Q141" s="217"/>
      <c r="R141" s="217"/>
      <c r="S141" s="217"/>
      <c r="T141" s="218"/>
      <c r="AT141" s="219" t="s">
        <v>215</v>
      </c>
      <c r="AU141" s="219" t="s">
        <v>81</v>
      </c>
      <c r="AV141" s="13" t="s">
        <v>81</v>
      </c>
      <c r="AW141" s="13" t="s">
        <v>33</v>
      </c>
      <c r="AX141" s="13" t="s">
        <v>72</v>
      </c>
      <c r="AY141" s="219" t="s">
        <v>207</v>
      </c>
    </row>
    <row r="142" spans="2:51" s="13" customFormat="1" ht="12">
      <c r="B142" s="208"/>
      <c r="C142" s="209"/>
      <c r="D142" s="210" t="s">
        <v>215</v>
      </c>
      <c r="E142" s="211" t="s">
        <v>19</v>
      </c>
      <c r="F142" s="212" t="s">
        <v>272</v>
      </c>
      <c r="G142" s="209"/>
      <c r="H142" s="213">
        <v>839.166</v>
      </c>
      <c r="I142" s="214"/>
      <c r="J142" s="209"/>
      <c r="K142" s="209"/>
      <c r="L142" s="215"/>
      <c r="M142" s="216"/>
      <c r="N142" s="217"/>
      <c r="O142" s="217"/>
      <c r="P142" s="217"/>
      <c r="Q142" s="217"/>
      <c r="R142" s="217"/>
      <c r="S142" s="217"/>
      <c r="T142" s="218"/>
      <c r="AT142" s="219" t="s">
        <v>215</v>
      </c>
      <c r="AU142" s="219" t="s">
        <v>81</v>
      </c>
      <c r="AV142" s="13" t="s">
        <v>81</v>
      </c>
      <c r="AW142" s="13" t="s">
        <v>33</v>
      </c>
      <c r="AX142" s="13" t="s">
        <v>72</v>
      </c>
      <c r="AY142" s="219" t="s">
        <v>207</v>
      </c>
    </row>
    <row r="143" spans="2:51" s="14" customFormat="1" ht="12">
      <c r="B143" s="220"/>
      <c r="C143" s="221"/>
      <c r="D143" s="210" t="s">
        <v>215</v>
      </c>
      <c r="E143" s="222" t="s">
        <v>19</v>
      </c>
      <c r="F143" s="223" t="s">
        <v>228</v>
      </c>
      <c r="G143" s="221"/>
      <c r="H143" s="224">
        <v>1999.784</v>
      </c>
      <c r="I143" s="225"/>
      <c r="J143" s="221"/>
      <c r="K143" s="221"/>
      <c r="L143" s="226"/>
      <c r="M143" s="227"/>
      <c r="N143" s="228"/>
      <c r="O143" s="228"/>
      <c r="P143" s="228"/>
      <c r="Q143" s="228"/>
      <c r="R143" s="228"/>
      <c r="S143" s="228"/>
      <c r="T143" s="229"/>
      <c r="AT143" s="230" t="s">
        <v>215</v>
      </c>
      <c r="AU143" s="230" t="s">
        <v>81</v>
      </c>
      <c r="AV143" s="14" t="s">
        <v>213</v>
      </c>
      <c r="AW143" s="14" t="s">
        <v>33</v>
      </c>
      <c r="AX143" s="14" t="s">
        <v>79</v>
      </c>
      <c r="AY143" s="230" t="s">
        <v>207</v>
      </c>
    </row>
    <row r="144" spans="1:65" s="2" customFormat="1" ht="60">
      <c r="A144" s="36"/>
      <c r="B144" s="37"/>
      <c r="C144" s="195" t="s">
        <v>134</v>
      </c>
      <c r="D144" s="195" t="s">
        <v>209</v>
      </c>
      <c r="E144" s="196" t="s">
        <v>273</v>
      </c>
      <c r="F144" s="197" t="s">
        <v>274</v>
      </c>
      <c r="G144" s="198" t="s">
        <v>151</v>
      </c>
      <c r="H144" s="199">
        <v>321.452</v>
      </c>
      <c r="I144" s="200"/>
      <c r="J144" s="201">
        <f>ROUND(I144*H144,2)</f>
        <v>0</v>
      </c>
      <c r="K144" s="197" t="s">
        <v>212</v>
      </c>
      <c r="L144" s="41"/>
      <c r="M144" s="202" t="s">
        <v>19</v>
      </c>
      <c r="N144" s="203" t="s">
        <v>43</v>
      </c>
      <c r="O144" s="66"/>
      <c r="P144" s="204">
        <f>O144*H144</f>
        <v>0</v>
      </c>
      <c r="Q144" s="204">
        <v>0</v>
      </c>
      <c r="R144" s="204">
        <f>Q144*H144</f>
        <v>0</v>
      </c>
      <c r="S144" s="204">
        <v>0</v>
      </c>
      <c r="T144" s="205">
        <f>S144*H144</f>
        <v>0</v>
      </c>
      <c r="U144" s="36"/>
      <c r="V144" s="36"/>
      <c r="W144" s="36"/>
      <c r="X144" s="36"/>
      <c r="Y144" s="36"/>
      <c r="Z144" s="36"/>
      <c r="AA144" s="36"/>
      <c r="AB144" s="36"/>
      <c r="AC144" s="36"/>
      <c r="AD144" s="36"/>
      <c r="AE144" s="36"/>
      <c r="AR144" s="206" t="s">
        <v>213</v>
      </c>
      <c r="AT144" s="206" t="s">
        <v>209</v>
      </c>
      <c r="AU144" s="206" t="s">
        <v>81</v>
      </c>
      <c r="AY144" s="19" t="s">
        <v>207</v>
      </c>
      <c r="BE144" s="207">
        <f>IF(N144="základní",J144,0)</f>
        <v>0</v>
      </c>
      <c r="BF144" s="207">
        <f>IF(N144="snížená",J144,0)</f>
        <v>0</v>
      </c>
      <c r="BG144" s="207">
        <f>IF(N144="zákl. přenesená",J144,0)</f>
        <v>0</v>
      </c>
      <c r="BH144" s="207">
        <f>IF(N144="sníž. přenesená",J144,0)</f>
        <v>0</v>
      </c>
      <c r="BI144" s="207">
        <f>IF(N144="nulová",J144,0)</f>
        <v>0</v>
      </c>
      <c r="BJ144" s="19" t="s">
        <v>79</v>
      </c>
      <c r="BK144" s="207">
        <f>ROUND(I144*H144,2)</f>
        <v>0</v>
      </c>
      <c r="BL144" s="19" t="s">
        <v>213</v>
      </c>
      <c r="BM144" s="206" t="s">
        <v>275</v>
      </c>
    </row>
    <row r="145" spans="2:51" s="13" customFormat="1" ht="12">
      <c r="B145" s="208"/>
      <c r="C145" s="209"/>
      <c r="D145" s="210" t="s">
        <v>215</v>
      </c>
      <c r="E145" s="211" t="s">
        <v>19</v>
      </c>
      <c r="F145" s="212" t="s">
        <v>276</v>
      </c>
      <c r="G145" s="209"/>
      <c r="H145" s="213">
        <v>321.452</v>
      </c>
      <c r="I145" s="214"/>
      <c r="J145" s="209"/>
      <c r="K145" s="209"/>
      <c r="L145" s="215"/>
      <c r="M145" s="216"/>
      <c r="N145" s="217"/>
      <c r="O145" s="217"/>
      <c r="P145" s="217"/>
      <c r="Q145" s="217"/>
      <c r="R145" s="217"/>
      <c r="S145" s="217"/>
      <c r="T145" s="218"/>
      <c r="AT145" s="219" t="s">
        <v>215</v>
      </c>
      <c r="AU145" s="219" t="s">
        <v>81</v>
      </c>
      <c r="AV145" s="13" t="s">
        <v>81</v>
      </c>
      <c r="AW145" s="13" t="s">
        <v>33</v>
      </c>
      <c r="AX145" s="13" t="s">
        <v>79</v>
      </c>
      <c r="AY145" s="219" t="s">
        <v>207</v>
      </c>
    </row>
    <row r="146" spans="1:65" s="2" customFormat="1" ht="60">
      <c r="A146" s="36"/>
      <c r="B146" s="37"/>
      <c r="C146" s="195" t="s">
        <v>277</v>
      </c>
      <c r="D146" s="195" t="s">
        <v>209</v>
      </c>
      <c r="E146" s="196" t="s">
        <v>278</v>
      </c>
      <c r="F146" s="197" t="s">
        <v>279</v>
      </c>
      <c r="G146" s="198" t="s">
        <v>151</v>
      </c>
      <c r="H146" s="199">
        <v>128.958</v>
      </c>
      <c r="I146" s="200"/>
      <c r="J146" s="201">
        <f>ROUND(I146*H146,2)</f>
        <v>0</v>
      </c>
      <c r="K146" s="197" t="s">
        <v>212</v>
      </c>
      <c r="L146" s="41"/>
      <c r="M146" s="202" t="s">
        <v>19</v>
      </c>
      <c r="N146" s="203" t="s">
        <v>43</v>
      </c>
      <c r="O146" s="66"/>
      <c r="P146" s="204">
        <f>O146*H146</f>
        <v>0</v>
      </c>
      <c r="Q146" s="204">
        <v>0</v>
      </c>
      <c r="R146" s="204">
        <f>Q146*H146</f>
        <v>0</v>
      </c>
      <c r="S146" s="204">
        <v>0</v>
      </c>
      <c r="T146" s="205">
        <f>S146*H146</f>
        <v>0</v>
      </c>
      <c r="U146" s="36"/>
      <c r="V146" s="36"/>
      <c r="W146" s="36"/>
      <c r="X146" s="36"/>
      <c r="Y146" s="36"/>
      <c r="Z146" s="36"/>
      <c r="AA146" s="36"/>
      <c r="AB146" s="36"/>
      <c r="AC146" s="36"/>
      <c r="AD146" s="36"/>
      <c r="AE146" s="36"/>
      <c r="AR146" s="206" t="s">
        <v>213</v>
      </c>
      <c r="AT146" s="206" t="s">
        <v>209</v>
      </c>
      <c r="AU146" s="206" t="s">
        <v>81</v>
      </c>
      <c r="AY146" s="19" t="s">
        <v>207</v>
      </c>
      <c r="BE146" s="207">
        <f>IF(N146="základní",J146,0)</f>
        <v>0</v>
      </c>
      <c r="BF146" s="207">
        <f>IF(N146="snížená",J146,0)</f>
        <v>0</v>
      </c>
      <c r="BG146" s="207">
        <f>IF(N146="zákl. přenesená",J146,0)</f>
        <v>0</v>
      </c>
      <c r="BH146" s="207">
        <f>IF(N146="sníž. přenesená",J146,0)</f>
        <v>0</v>
      </c>
      <c r="BI146" s="207">
        <f>IF(N146="nulová",J146,0)</f>
        <v>0</v>
      </c>
      <c r="BJ146" s="19" t="s">
        <v>79</v>
      </c>
      <c r="BK146" s="207">
        <f>ROUND(I146*H146,2)</f>
        <v>0</v>
      </c>
      <c r="BL146" s="19" t="s">
        <v>213</v>
      </c>
      <c r="BM146" s="206" t="s">
        <v>280</v>
      </c>
    </row>
    <row r="147" spans="2:51" s="13" customFormat="1" ht="12">
      <c r="B147" s="208"/>
      <c r="C147" s="209"/>
      <c r="D147" s="210" t="s">
        <v>215</v>
      </c>
      <c r="E147" s="211" t="s">
        <v>19</v>
      </c>
      <c r="F147" s="212" t="s">
        <v>281</v>
      </c>
      <c r="G147" s="209"/>
      <c r="H147" s="213">
        <v>128.958</v>
      </c>
      <c r="I147" s="214"/>
      <c r="J147" s="209"/>
      <c r="K147" s="209"/>
      <c r="L147" s="215"/>
      <c r="M147" s="216"/>
      <c r="N147" s="217"/>
      <c r="O147" s="217"/>
      <c r="P147" s="217"/>
      <c r="Q147" s="217"/>
      <c r="R147" s="217"/>
      <c r="S147" s="217"/>
      <c r="T147" s="218"/>
      <c r="AT147" s="219" t="s">
        <v>215</v>
      </c>
      <c r="AU147" s="219" t="s">
        <v>81</v>
      </c>
      <c r="AV147" s="13" t="s">
        <v>81</v>
      </c>
      <c r="AW147" s="13" t="s">
        <v>33</v>
      </c>
      <c r="AX147" s="13" t="s">
        <v>79</v>
      </c>
      <c r="AY147" s="219" t="s">
        <v>207</v>
      </c>
    </row>
    <row r="148" spans="1:65" s="2" customFormat="1" ht="48">
      <c r="A148" s="36"/>
      <c r="B148" s="37"/>
      <c r="C148" s="195" t="s">
        <v>282</v>
      </c>
      <c r="D148" s="195" t="s">
        <v>209</v>
      </c>
      <c r="E148" s="196" t="s">
        <v>283</v>
      </c>
      <c r="F148" s="197" t="s">
        <v>284</v>
      </c>
      <c r="G148" s="198" t="s">
        <v>151</v>
      </c>
      <c r="H148" s="199">
        <v>1160.618</v>
      </c>
      <c r="I148" s="200"/>
      <c r="J148" s="201">
        <f>ROUND(I148*H148,2)</f>
        <v>0</v>
      </c>
      <c r="K148" s="197" t="s">
        <v>212</v>
      </c>
      <c r="L148" s="41"/>
      <c r="M148" s="202" t="s">
        <v>19</v>
      </c>
      <c r="N148" s="203" t="s">
        <v>43</v>
      </c>
      <c r="O148" s="66"/>
      <c r="P148" s="204">
        <f>O148*H148</f>
        <v>0</v>
      </c>
      <c r="Q148" s="204">
        <v>0</v>
      </c>
      <c r="R148" s="204">
        <f>Q148*H148</f>
        <v>0</v>
      </c>
      <c r="S148" s="204">
        <v>0</v>
      </c>
      <c r="T148" s="205">
        <f>S148*H148</f>
        <v>0</v>
      </c>
      <c r="U148" s="36"/>
      <c r="V148" s="36"/>
      <c r="W148" s="36"/>
      <c r="X148" s="36"/>
      <c r="Y148" s="36"/>
      <c r="Z148" s="36"/>
      <c r="AA148" s="36"/>
      <c r="AB148" s="36"/>
      <c r="AC148" s="36"/>
      <c r="AD148" s="36"/>
      <c r="AE148" s="36"/>
      <c r="AR148" s="206" t="s">
        <v>213</v>
      </c>
      <c r="AT148" s="206" t="s">
        <v>209</v>
      </c>
      <c r="AU148" s="206" t="s">
        <v>81</v>
      </c>
      <c r="AY148" s="19" t="s">
        <v>207</v>
      </c>
      <c r="BE148" s="207">
        <f>IF(N148="základní",J148,0)</f>
        <v>0</v>
      </c>
      <c r="BF148" s="207">
        <f>IF(N148="snížená",J148,0)</f>
        <v>0</v>
      </c>
      <c r="BG148" s="207">
        <f>IF(N148="zákl. přenesená",J148,0)</f>
        <v>0</v>
      </c>
      <c r="BH148" s="207">
        <f>IF(N148="sníž. přenesená",J148,0)</f>
        <v>0</v>
      </c>
      <c r="BI148" s="207">
        <f>IF(N148="nulová",J148,0)</f>
        <v>0</v>
      </c>
      <c r="BJ148" s="19" t="s">
        <v>79</v>
      </c>
      <c r="BK148" s="207">
        <f>ROUND(I148*H148,2)</f>
        <v>0</v>
      </c>
      <c r="BL148" s="19" t="s">
        <v>213</v>
      </c>
      <c r="BM148" s="206" t="s">
        <v>285</v>
      </c>
    </row>
    <row r="149" spans="2:51" s="13" customFormat="1" ht="22.5">
      <c r="B149" s="208"/>
      <c r="C149" s="209"/>
      <c r="D149" s="210" t="s">
        <v>215</v>
      </c>
      <c r="E149" s="211" t="s">
        <v>19</v>
      </c>
      <c r="F149" s="212" t="s">
        <v>286</v>
      </c>
      <c r="G149" s="209"/>
      <c r="H149" s="213">
        <v>1160.618</v>
      </c>
      <c r="I149" s="214"/>
      <c r="J149" s="209"/>
      <c r="K149" s="209"/>
      <c r="L149" s="215"/>
      <c r="M149" s="216"/>
      <c r="N149" s="217"/>
      <c r="O149" s="217"/>
      <c r="P149" s="217"/>
      <c r="Q149" s="217"/>
      <c r="R149" s="217"/>
      <c r="S149" s="217"/>
      <c r="T149" s="218"/>
      <c r="AT149" s="219" t="s">
        <v>215</v>
      </c>
      <c r="AU149" s="219" t="s">
        <v>81</v>
      </c>
      <c r="AV149" s="13" t="s">
        <v>81</v>
      </c>
      <c r="AW149" s="13" t="s">
        <v>33</v>
      </c>
      <c r="AX149" s="13" t="s">
        <v>79</v>
      </c>
      <c r="AY149" s="219" t="s">
        <v>207</v>
      </c>
    </row>
    <row r="150" spans="1:65" s="2" customFormat="1" ht="36">
      <c r="A150" s="36"/>
      <c r="B150" s="37"/>
      <c r="C150" s="195" t="s">
        <v>8</v>
      </c>
      <c r="D150" s="195" t="s">
        <v>209</v>
      </c>
      <c r="E150" s="196" t="s">
        <v>287</v>
      </c>
      <c r="F150" s="197" t="s">
        <v>288</v>
      </c>
      <c r="G150" s="198" t="s">
        <v>151</v>
      </c>
      <c r="H150" s="199">
        <v>450.409</v>
      </c>
      <c r="I150" s="200"/>
      <c r="J150" s="201">
        <f>ROUND(I150*H150,2)</f>
        <v>0</v>
      </c>
      <c r="K150" s="197" t="s">
        <v>212</v>
      </c>
      <c r="L150" s="41"/>
      <c r="M150" s="202" t="s">
        <v>19</v>
      </c>
      <c r="N150" s="203" t="s">
        <v>43</v>
      </c>
      <c r="O150" s="66"/>
      <c r="P150" s="204">
        <f>O150*H150</f>
        <v>0</v>
      </c>
      <c r="Q150" s="204">
        <v>0</v>
      </c>
      <c r="R150" s="204">
        <f>Q150*H150</f>
        <v>0</v>
      </c>
      <c r="S150" s="204">
        <v>0</v>
      </c>
      <c r="T150" s="205">
        <f>S150*H150</f>
        <v>0</v>
      </c>
      <c r="U150" s="36"/>
      <c r="V150" s="36"/>
      <c r="W150" s="36"/>
      <c r="X150" s="36"/>
      <c r="Y150" s="36"/>
      <c r="Z150" s="36"/>
      <c r="AA150" s="36"/>
      <c r="AB150" s="36"/>
      <c r="AC150" s="36"/>
      <c r="AD150" s="36"/>
      <c r="AE150" s="36"/>
      <c r="AR150" s="206" t="s">
        <v>213</v>
      </c>
      <c r="AT150" s="206" t="s">
        <v>209</v>
      </c>
      <c r="AU150" s="206" t="s">
        <v>81</v>
      </c>
      <c r="AY150" s="19" t="s">
        <v>207</v>
      </c>
      <c r="BE150" s="207">
        <f>IF(N150="základní",J150,0)</f>
        <v>0</v>
      </c>
      <c r="BF150" s="207">
        <f>IF(N150="snížená",J150,0)</f>
        <v>0</v>
      </c>
      <c r="BG150" s="207">
        <f>IF(N150="zákl. přenesená",J150,0)</f>
        <v>0</v>
      </c>
      <c r="BH150" s="207">
        <f>IF(N150="sníž. přenesená",J150,0)</f>
        <v>0</v>
      </c>
      <c r="BI150" s="207">
        <f>IF(N150="nulová",J150,0)</f>
        <v>0</v>
      </c>
      <c r="BJ150" s="19" t="s">
        <v>79</v>
      </c>
      <c r="BK150" s="207">
        <f>ROUND(I150*H150,2)</f>
        <v>0</v>
      </c>
      <c r="BL150" s="19" t="s">
        <v>213</v>
      </c>
      <c r="BM150" s="206" t="s">
        <v>289</v>
      </c>
    </row>
    <row r="151" spans="2:51" s="13" customFormat="1" ht="12">
      <c r="B151" s="208"/>
      <c r="C151" s="209"/>
      <c r="D151" s="210" t="s">
        <v>215</v>
      </c>
      <c r="E151" s="211" t="s">
        <v>19</v>
      </c>
      <c r="F151" s="212" t="s">
        <v>290</v>
      </c>
      <c r="G151" s="209"/>
      <c r="H151" s="213">
        <v>500.409</v>
      </c>
      <c r="I151" s="214"/>
      <c r="J151" s="209"/>
      <c r="K151" s="209"/>
      <c r="L151" s="215"/>
      <c r="M151" s="216"/>
      <c r="N151" s="217"/>
      <c r="O151" s="217"/>
      <c r="P151" s="217"/>
      <c r="Q151" s="217"/>
      <c r="R151" s="217"/>
      <c r="S151" s="217"/>
      <c r="T151" s="218"/>
      <c r="AT151" s="219" t="s">
        <v>215</v>
      </c>
      <c r="AU151" s="219" t="s">
        <v>81</v>
      </c>
      <c r="AV151" s="13" t="s">
        <v>81</v>
      </c>
      <c r="AW151" s="13" t="s">
        <v>33</v>
      </c>
      <c r="AX151" s="13" t="s">
        <v>72</v>
      </c>
      <c r="AY151" s="219" t="s">
        <v>207</v>
      </c>
    </row>
    <row r="152" spans="2:51" s="13" customFormat="1" ht="12">
      <c r="B152" s="208"/>
      <c r="C152" s="209"/>
      <c r="D152" s="210" t="s">
        <v>215</v>
      </c>
      <c r="E152" s="211" t="s">
        <v>19</v>
      </c>
      <c r="F152" s="212" t="s">
        <v>291</v>
      </c>
      <c r="G152" s="209"/>
      <c r="H152" s="213">
        <v>-50</v>
      </c>
      <c r="I152" s="214"/>
      <c r="J152" s="209"/>
      <c r="K152" s="209"/>
      <c r="L152" s="215"/>
      <c r="M152" s="216"/>
      <c r="N152" s="217"/>
      <c r="O152" s="217"/>
      <c r="P152" s="217"/>
      <c r="Q152" s="217"/>
      <c r="R152" s="217"/>
      <c r="S152" s="217"/>
      <c r="T152" s="218"/>
      <c r="AT152" s="219" t="s">
        <v>215</v>
      </c>
      <c r="AU152" s="219" t="s">
        <v>81</v>
      </c>
      <c r="AV152" s="13" t="s">
        <v>81</v>
      </c>
      <c r="AW152" s="13" t="s">
        <v>33</v>
      </c>
      <c r="AX152" s="13" t="s">
        <v>72</v>
      </c>
      <c r="AY152" s="219" t="s">
        <v>207</v>
      </c>
    </row>
    <row r="153" spans="2:51" s="14" customFormat="1" ht="12">
      <c r="B153" s="220"/>
      <c r="C153" s="221"/>
      <c r="D153" s="210" t="s">
        <v>215</v>
      </c>
      <c r="E153" s="222" t="s">
        <v>153</v>
      </c>
      <c r="F153" s="223" t="s">
        <v>228</v>
      </c>
      <c r="G153" s="221"/>
      <c r="H153" s="224">
        <v>450.409</v>
      </c>
      <c r="I153" s="225"/>
      <c r="J153" s="221"/>
      <c r="K153" s="221"/>
      <c r="L153" s="226"/>
      <c r="M153" s="227"/>
      <c r="N153" s="228"/>
      <c r="O153" s="228"/>
      <c r="P153" s="228"/>
      <c r="Q153" s="228"/>
      <c r="R153" s="228"/>
      <c r="S153" s="228"/>
      <c r="T153" s="229"/>
      <c r="AT153" s="230" t="s">
        <v>215</v>
      </c>
      <c r="AU153" s="230" t="s">
        <v>81</v>
      </c>
      <c r="AV153" s="14" t="s">
        <v>213</v>
      </c>
      <c r="AW153" s="14" t="s">
        <v>33</v>
      </c>
      <c r="AX153" s="14" t="s">
        <v>79</v>
      </c>
      <c r="AY153" s="230" t="s">
        <v>207</v>
      </c>
    </row>
    <row r="154" spans="1:65" s="2" customFormat="1" ht="36">
      <c r="A154" s="36"/>
      <c r="B154" s="37"/>
      <c r="C154" s="195" t="s">
        <v>292</v>
      </c>
      <c r="D154" s="195" t="s">
        <v>209</v>
      </c>
      <c r="E154" s="196" t="s">
        <v>293</v>
      </c>
      <c r="F154" s="197" t="s">
        <v>294</v>
      </c>
      <c r="G154" s="198" t="s">
        <v>252</v>
      </c>
      <c r="H154" s="199">
        <v>720.654</v>
      </c>
      <c r="I154" s="200"/>
      <c r="J154" s="201">
        <f>ROUND(I154*H154,2)</f>
        <v>0</v>
      </c>
      <c r="K154" s="197" t="s">
        <v>212</v>
      </c>
      <c r="L154" s="41"/>
      <c r="M154" s="202" t="s">
        <v>19</v>
      </c>
      <c r="N154" s="203" t="s">
        <v>43</v>
      </c>
      <c r="O154" s="66"/>
      <c r="P154" s="204">
        <f>O154*H154</f>
        <v>0</v>
      </c>
      <c r="Q154" s="204">
        <v>0</v>
      </c>
      <c r="R154" s="204">
        <f>Q154*H154</f>
        <v>0</v>
      </c>
      <c r="S154" s="204">
        <v>0</v>
      </c>
      <c r="T154" s="205">
        <f>S154*H154</f>
        <v>0</v>
      </c>
      <c r="U154" s="36"/>
      <c r="V154" s="36"/>
      <c r="W154" s="36"/>
      <c r="X154" s="36"/>
      <c r="Y154" s="36"/>
      <c r="Z154" s="36"/>
      <c r="AA154" s="36"/>
      <c r="AB154" s="36"/>
      <c r="AC154" s="36"/>
      <c r="AD154" s="36"/>
      <c r="AE154" s="36"/>
      <c r="AR154" s="206" t="s">
        <v>213</v>
      </c>
      <c r="AT154" s="206" t="s">
        <v>209</v>
      </c>
      <c r="AU154" s="206" t="s">
        <v>81</v>
      </c>
      <c r="AY154" s="19" t="s">
        <v>207</v>
      </c>
      <c r="BE154" s="207">
        <f>IF(N154="základní",J154,0)</f>
        <v>0</v>
      </c>
      <c r="BF154" s="207">
        <f>IF(N154="snížená",J154,0)</f>
        <v>0</v>
      </c>
      <c r="BG154" s="207">
        <f>IF(N154="zákl. přenesená",J154,0)</f>
        <v>0</v>
      </c>
      <c r="BH154" s="207">
        <f>IF(N154="sníž. přenesená",J154,0)</f>
        <v>0</v>
      </c>
      <c r="BI154" s="207">
        <f>IF(N154="nulová",J154,0)</f>
        <v>0</v>
      </c>
      <c r="BJ154" s="19" t="s">
        <v>79</v>
      </c>
      <c r="BK154" s="207">
        <f>ROUND(I154*H154,2)</f>
        <v>0</v>
      </c>
      <c r="BL154" s="19" t="s">
        <v>213</v>
      </c>
      <c r="BM154" s="206" t="s">
        <v>295</v>
      </c>
    </row>
    <row r="155" spans="2:51" s="13" customFormat="1" ht="12">
      <c r="B155" s="208"/>
      <c r="C155" s="209"/>
      <c r="D155" s="210" t="s">
        <v>215</v>
      </c>
      <c r="E155" s="209"/>
      <c r="F155" s="212" t="s">
        <v>296</v>
      </c>
      <c r="G155" s="209"/>
      <c r="H155" s="213">
        <v>720.654</v>
      </c>
      <c r="I155" s="214"/>
      <c r="J155" s="209"/>
      <c r="K155" s="209"/>
      <c r="L155" s="215"/>
      <c r="M155" s="216"/>
      <c r="N155" s="217"/>
      <c r="O155" s="217"/>
      <c r="P155" s="217"/>
      <c r="Q155" s="217"/>
      <c r="R155" s="217"/>
      <c r="S155" s="217"/>
      <c r="T155" s="218"/>
      <c r="AT155" s="219" t="s">
        <v>215</v>
      </c>
      <c r="AU155" s="219" t="s">
        <v>81</v>
      </c>
      <c r="AV155" s="13" t="s">
        <v>81</v>
      </c>
      <c r="AW155" s="13" t="s">
        <v>4</v>
      </c>
      <c r="AX155" s="13" t="s">
        <v>79</v>
      </c>
      <c r="AY155" s="219" t="s">
        <v>207</v>
      </c>
    </row>
    <row r="156" spans="1:65" s="2" customFormat="1" ht="36">
      <c r="A156" s="36"/>
      <c r="B156" s="37"/>
      <c r="C156" s="195" t="s">
        <v>297</v>
      </c>
      <c r="D156" s="195" t="s">
        <v>209</v>
      </c>
      <c r="E156" s="196" t="s">
        <v>298</v>
      </c>
      <c r="F156" s="197" t="s">
        <v>299</v>
      </c>
      <c r="G156" s="198" t="s">
        <v>151</v>
      </c>
      <c r="H156" s="199">
        <v>839.166</v>
      </c>
      <c r="I156" s="200"/>
      <c r="J156" s="201">
        <f>ROUND(I156*H156,2)</f>
        <v>0</v>
      </c>
      <c r="K156" s="197" t="s">
        <v>212</v>
      </c>
      <c r="L156" s="41"/>
      <c r="M156" s="202" t="s">
        <v>19</v>
      </c>
      <c r="N156" s="203" t="s">
        <v>43</v>
      </c>
      <c r="O156" s="66"/>
      <c r="P156" s="204">
        <f>O156*H156</f>
        <v>0</v>
      </c>
      <c r="Q156" s="204">
        <v>0</v>
      </c>
      <c r="R156" s="204">
        <f>Q156*H156</f>
        <v>0</v>
      </c>
      <c r="S156" s="204">
        <v>0</v>
      </c>
      <c r="T156" s="205">
        <f>S156*H156</f>
        <v>0</v>
      </c>
      <c r="U156" s="36"/>
      <c r="V156" s="36"/>
      <c r="W156" s="36"/>
      <c r="X156" s="36"/>
      <c r="Y156" s="36"/>
      <c r="Z156" s="36"/>
      <c r="AA156" s="36"/>
      <c r="AB156" s="36"/>
      <c r="AC156" s="36"/>
      <c r="AD156" s="36"/>
      <c r="AE156" s="36"/>
      <c r="AR156" s="206" t="s">
        <v>213</v>
      </c>
      <c r="AT156" s="206" t="s">
        <v>209</v>
      </c>
      <c r="AU156" s="206" t="s">
        <v>81</v>
      </c>
      <c r="AY156" s="19" t="s">
        <v>207</v>
      </c>
      <c r="BE156" s="207">
        <f>IF(N156="základní",J156,0)</f>
        <v>0</v>
      </c>
      <c r="BF156" s="207">
        <f>IF(N156="snížená",J156,0)</f>
        <v>0</v>
      </c>
      <c r="BG156" s="207">
        <f>IF(N156="zákl. přenesená",J156,0)</f>
        <v>0</v>
      </c>
      <c r="BH156" s="207">
        <f>IF(N156="sníž. přenesená",J156,0)</f>
        <v>0</v>
      </c>
      <c r="BI156" s="207">
        <f>IF(N156="nulová",J156,0)</f>
        <v>0</v>
      </c>
      <c r="BJ156" s="19" t="s">
        <v>79</v>
      </c>
      <c r="BK156" s="207">
        <f>ROUND(I156*H156,2)</f>
        <v>0</v>
      </c>
      <c r="BL156" s="19" t="s">
        <v>213</v>
      </c>
      <c r="BM156" s="206" t="s">
        <v>300</v>
      </c>
    </row>
    <row r="157" spans="2:51" s="13" customFormat="1" ht="12">
      <c r="B157" s="208"/>
      <c r="C157" s="209"/>
      <c r="D157" s="210" t="s">
        <v>215</v>
      </c>
      <c r="E157" s="211" t="s">
        <v>19</v>
      </c>
      <c r="F157" s="212" t="s">
        <v>301</v>
      </c>
      <c r="G157" s="209"/>
      <c r="H157" s="213">
        <v>839.166</v>
      </c>
      <c r="I157" s="214"/>
      <c r="J157" s="209"/>
      <c r="K157" s="209"/>
      <c r="L157" s="215"/>
      <c r="M157" s="216"/>
      <c r="N157" s="217"/>
      <c r="O157" s="217"/>
      <c r="P157" s="217"/>
      <c r="Q157" s="217"/>
      <c r="R157" s="217"/>
      <c r="S157" s="217"/>
      <c r="T157" s="218"/>
      <c r="AT157" s="219" t="s">
        <v>215</v>
      </c>
      <c r="AU157" s="219" t="s">
        <v>81</v>
      </c>
      <c r="AV157" s="13" t="s">
        <v>81</v>
      </c>
      <c r="AW157" s="13" t="s">
        <v>33</v>
      </c>
      <c r="AX157" s="13" t="s">
        <v>72</v>
      </c>
      <c r="AY157" s="219" t="s">
        <v>207</v>
      </c>
    </row>
    <row r="158" spans="2:51" s="14" customFormat="1" ht="12">
      <c r="B158" s="220"/>
      <c r="C158" s="221"/>
      <c r="D158" s="210" t="s">
        <v>215</v>
      </c>
      <c r="E158" s="222" t="s">
        <v>156</v>
      </c>
      <c r="F158" s="223" t="s">
        <v>228</v>
      </c>
      <c r="G158" s="221"/>
      <c r="H158" s="224">
        <v>839.166</v>
      </c>
      <c r="I158" s="225"/>
      <c r="J158" s="221"/>
      <c r="K158" s="221"/>
      <c r="L158" s="226"/>
      <c r="M158" s="227"/>
      <c r="N158" s="228"/>
      <c r="O158" s="228"/>
      <c r="P158" s="228"/>
      <c r="Q158" s="228"/>
      <c r="R158" s="228"/>
      <c r="S158" s="228"/>
      <c r="T158" s="229"/>
      <c r="AT158" s="230" t="s">
        <v>215</v>
      </c>
      <c r="AU158" s="230" t="s">
        <v>81</v>
      </c>
      <c r="AV158" s="14" t="s">
        <v>213</v>
      </c>
      <c r="AW158" s="14" t="s">
        <v>33</v>
      </c>
      <c r="AX158" s="14" t="s">
        <v>79</v>
      </c>
      <c r="AY158" s="230" t="s">
        <v>207</v>
      </c>
    </row>
    <row r="159" spans="2:63" s="12" customFormat="1" ht="12.75">
      <c r="B159" s="179"/>
      <c r="C159" s="180"/>
      <c r="D159" s="181" t="s">
        <v>71</v>
      </c>
      <c r="E159" s="193" t="s">
        <v>81</v>
      </c>
      <c r="F159" s="193" t="s">
        <v>302</v>
      </c>
      <c r="G159" s="180"/>
      <c r="H159" s="180"/>
      <c r="I159" s="183"/>
      <c r="J159" s="194">
        <f>BK159</f>
        <v>0</v>
      </c>
      <c r="K159" s="180"/>
      <c r="L159" s="185"/>
      <c r="M159" s="186"/>
      <c r="N159" s="187"/>
      <c r="O159" s="187"/>
      <c r="P159" s="188">
        <f>SUM(P160:P183)</f>
        <v>0</v>
      </c>
      <c r="Q159" s="187"/>
      <c r="R159" s="188">
        <f>SUM(R160:R183)</f>
        <v>243.01922428</v>
      </c>
      <c r="S159" s="187"/>
      <c r="T159" s="189">
        <f>SUM(T160:T183)</f>
        <v>0</v>
      </c>
      <c r="AR159" s="190" t="s">
        <v>79</v>
      </c>
      <c r="AT159" s="191" t="s">
        <v>71</v>
      </c>
      <c r="AU159" s="191" t="s">
        <v>79</v>
      </c>
      <c r="AY159" s="190" t="s">
        <v>207</v>
      </c>
      <c r="BK159" s="192">
        <f>SUM(BK160:BK183)</f>
        <v>0</v>
      </c>
    </row>
    <row r="160" spans="1:65" s="2" customFormat="1" ht="36">
      <c r="A160" s="36"/>
      <c r="B160" s="37"/>
      <c r="C160" s="195" t="s">
        <v>303</v>
      </c>
      <c r="D160" s="195" t="s">
        <v>209</v>
      </c>
      <c r="E160" s="196" t="s">
        <v>304</v>
      </c>
      <c r="F160" s="197" t="s">
        <v>305</v>
      </c>
      <c r="G160" s="198" t="s">
        <v>140</v>
      </c>
      <c r="H160" s="199">
        <v>112.5</v>
      </c>
      <c r="I160" s="200"/>
      <c r="J160" s="201">
        <f>ROUND(I160*H160,2)</f>
        <v>0</v>
      </c>
      <c r="K160" s="197" t="s">
        <v>212</v>
      </c>
      <c r="L160" s="41"/>
      <c r="M160" s="202" t="s">
        <v>19</v>
      </c>
      <c r="N160" s="203" t="s">
        <v>43</v>
      </c>
      <c r="O160" s="66"/>
      <c r="P160" s="204">
        <f>O160*H160</f>
        <v>0</v>
      </c>
      <c r="Q160" s="204">
        <v>0.00019</v>
      </c>
      <c r="R160" s="204">
        <f>Q160*H160</f>
        <v>0.021375</v>
      </c>
      <c r="S160" s="204">
        <v>0</v>
      </c>
      <c r="T160" s="205">
        <f>S160*H160</f>
        <v>0</v>
      </c>
      <c r="U160" s="36"/>
      <c r="V160" s="36"/>
      <c r="W160" s="36"/>
      <c r="X160" s="36"/>
      <c r="Y160" s="36"/>
      <c r="Z160" s="36"/>
      <c r="AA160" s="36"/>
      <c r="AB160" s="36"/>
      <c r="AC160" s="36"/>
      <c r="AD160" s="36"/>
      <c r="AE160" s="36"/>
      <c r="AR160" s="206" t="s">
        <v>213</v>
      </c>
      <c r="AT160" s="206" t="s">
        <v>209</v>
      </c>
      <c r="AU160" s="206" t="s">
        <v>81</v>
      </c>
      <c r="AY160" s="19" t="s">
        <v>207</v>
      </c>
      <c r="BE160" s="207">
        <f>IF(N160="základní",J160,0)</f>
        <v>0</v>
      </c>
      <c r="BF160" s="207">
        <f>IF(N160="snížená",J160,0)</f>
        <v>0</v>
      </c>
      <c r="BG160" s="207">
        <f>IF(N160="zákl. přenesená",J160,0)</f>
        <v>0</v>
      </c>
      <c r="BH160" s="207">
        <f>IF(N160="sníž. přenesená",J160,0)</f>
        <v>0</v>
      </c>
      <c r="BI160" s="207">
        <f>IF(N160="nulová",J160,0)</f>
        <v>0</v>
      </c>
      <c r="BJ160" s="19" t="s">
        <v>79</v>
      </c>
      <c r="BK160" s="207">
        <f>ROUND(I160*H160,2)</f>
        <v>0</v>
      </c>
      <c r="BL160" s="19" t="s">
        <v>213</v>
      </c>
      <c r="BM160" s="206" t="s">
        <v>306</v>
      </c>
    </row>
    <row r="161" spans="2:51" s="13" customFormat="1" ht="12">
      <c r="B161" s="208"/>
      <c r="C161" s="209"/>
      <c r="D161" s="210" t="s">
        <v>215</v>
      </c>
      <c r="E161" s="211" t="s">
        <v>19</v>
      </c>
      <c r="F161" s="212" t="s">
        <v>307</v>
      </c>
      <c r="G161" s="209"/>
      <c r="H161" s="213">
        <v>52</v>
      </c>
      <c r="I161" s="214"/>
      <c r="J161" s="209"/>
      <c r="K161" s="209"/>
      <c r="L161" s="215"/>
      <c r="M161" s="216"/>
      <c r="N161" s="217"/>
      <c r="O161" s="217"/>
      <c r="P161" s="217"/>
      <c r="Q161" s="217"/>
      <c r="R161" s="217"/>
      <c r="S161" s="217"/>
      <c r="T161" s="218"/>
      <c r="AT161" s="219" t="s">
        <v>215</v>
      </c>
      <c r="AU161" s="219" t="s">
        <v>81</v>
      </c>
      <c r="AV161" s="13" t="s">
        <v>81</v>
      </c>
      <c r="AW161" s="13" t="s">
        <v>33</v>
      </c>
      <c r="AX161" s="13" t="s">
        <v>72</v>
      </c>
      <c r="AY161" s="219" t="s">
        <v>207</v>
      </c>
    </row>
    <row r="162" spans="2:51" s="13" customFormat="1" ht="12">
      <c r="B162" s="208"/>
      <c r="C162" s="209"/>
      <c r="D162" s="210" t="s">
        <v>215</v>
      </c>
      <c r="E162" s="211" t="s">
        <v>19</v>
      </c>
      <c r="F162" s="212" t="s">
        <v>308</v>
      </c>
      <c r="G162" s="209"/>
      <c r="H162" s="213">
        <v>60.5</v>
      </c>
      <c r="I162" s="214"/>
      <c r="J162" s="209"/>
      <c r="K162" s="209"/>
      <c r="L162" s="215"/>
      <c r="M162" s="216"/>
      <c r="N162" s="217"/>
      <c r="O162" s="217"/>
      <c r="P162" s="217"/>
      <c r="Q162" s="217"/>
      <c r="R162" s="217"/>
      <c r="S162" s="217"/>
      <c r="T162" s="218"/>
      <c r="AT162" s="219" t="s">
        <v>215</v>
      </c>
      <c r="AU162" s="219" t="s">
        <v>81</v>
      </c>
      <c r="AV162" s="13" t="s">
        <v>81</v>
      </c>
      <c r="AW162" s="13" t="s">
        <v>33</v>
      </c>
      <c r="AX162" s="13" t="s">
        <v>72</v>
      </c>
      <c r="AY162" s="219" t="s">
        <v>207</v>
      </c>
    </row>
    <row r="163" spans="2:51" s="14" customFormat="1" ht="12">
      <c r="B163" s="220"/>
      <c r="C163" s="221"/>
      <c r="D163" s="210" t="s">
        <v>215</v>
      </c>
      <c r="E163" s="222" t="s">
        <v>19</v>
      </c>
      <c r="F163" s="223" t="s">
        <v>228</v>
      </c>
      <c r="G163" s="221"/>
      <c r="H163" s="224">
        <v>112.5</v>
      </c>
      <c r="I163" s="225"/>
      <c r="J163" s="221"/>
      <c r="K163" s="221"/>
      <c r="L163" s="226"/>
      <c r="M163" s="227"/>
      <c r="N163" s="228"/>
      <c r="O163" s="228"/>
      <c r="P163" s="228"/>
      <c r="Q163" s="228"/>
      <c r="R163" s="228"/>
      <c r="S163" s="228"/>
      <c r="T163" s="229"/>
      <c r="AT163" s="230" t="s">
        <v>215</v>
      </c>
      <c r="AU163" s="230" t="s">
        <v>81</v>
      </c>
      <c r="AV163" s="14" t="s">
        <v>213</v>
      </c>
      <c r="AW163" s="14" t="s">
        <v>33</v>
      </c>
      <c r="AX163" s="14" t="s">
        <v>79</v>
      </c>
      <c r="AY163" s="230" t="s">
        <v>207</v>
      </c>
    </row>
    <row r="164" spans="1:65" s="2" customFormat="1" ht="36">
      <c r="A164" s="36"/>
      <c r="B164" s="37"/>
      <c r="C164" s="195" t="s">
        <v>309</v>
      </c>
      <c r="D164" s="195" t="s">
        <v>209</v>
      </c>
      <c r="E164" s="196" t="s">
        <v>310</v>
      </c>
      <c r="F164" s="197" t="s">
        <v>311</v>
      </c>
      <c r="G164" s="198" t="s">
        <v>140</v>
      </c>
      <c r="H164" s="199">
        <v>115.5</v>
      </c>
      <c r="I164" s="200"/>
      <c r="J164" s="201">
        <f>ROUND(I164*H164,2)</f>
        <v>0</v>
      </c>
      <c r="K164" s="197" t="s">
        <v>212</v>
      </c>
      <c r="L164" s="41"/>
      <c r="M164" s="202" t="s">
        <v>19</v>
      </c>
      <c r="N164" s="203" t="s">
        <v>43</v>
      </c>
      <c r="O164" s="66"/>
      <c r="P164" s="204">
        <f>O164*H164</f>
        <v>0</v>
      </c>
      <c r="Q164" s="204">
        <v>0.0004</v>
      </c>
      <c r="R164" s="204">
        <f>Q164*H164</f>
        <v>0.046200000000000005</v>
      </c>
      <c r="S164" s="204">
        <v>0</v>
      </c>
      <c r="T164" s="205">
        <f>S164*H164</f>
        <v>0</v>
      </c>
      <c r="U164" s="36"/>
      <c r="V164" s="36"/>
      <c r="W164" s="36"/>
      <c r="X164" s="36"/>
      <c r="Y164" s="36"/>
      <c r="Z164" s="36"/>
      <c r="AA164" s="36"/>
      <c r="AB164" s="36"/>
      <c r="AC164" s="36"/>
      <c r="AD164" s="36"/>
      <c r="AE164" s="36"/>
      <c r="AR164" s="206" t="s">
        <v>213</v>
      </c>
      <c r="AT164" s="206" t="s">
        <v>209</v>
      </c>
      <c r="AU164" s="206" t="s">
        <v>81</v>
      </c>
      <c r="AY164" s="19" t="s">
        <v>207</v>
      </c>
      <c r="BE164" s="207">
        <f>IF(N164="základní",J164,0)</f>
        <v>0</v>
      </c>
      <c r="BF164" s="207">
        <f>IF(N164="snížená",J164,0)</f>
        <v>0</v>
      </c>
      <c r="BG164" s="207">
        <f>IF(N164="zákl. přenesená",J164,0)</f>
        <v>0</v>
      </c>
      <c r="BH164" s="207">
        <f>IF(N164="sníž. přenesená",J164,0)</f>
        <v>0</v>
      </c>
      <c r="BI164" s="207">
        <f>IF(N164="nulová",J164,0)</f>
        <v>0</v>
      </c>
      <c r="BJ164" s="19" t="s">
        <v>79</v>
      </c>
      <c r="BK164" s="207">
        <f>ROUND(I164*H164,2)</f>
        <v>0</v>
      </c>
      <c r="BL164" s="19" t="s">
        <v>213</v>
      </c>
      <c r="BM164" s="206" t="s">
        <v>312</v>
      </c>
    </row>
    <row r="165" spans="2:51" s="13" customFormat="1" ht="12">
      <c r="B165" s="208"/>
      <c r="C165" s="209"/>
      <c r="D165" s="210" t="s">
        <v>215</v>
      </c>
      <c r="E165" s="211" t="s">
        <v>19</v>
      </c>
      <c r="F165" s="212" t="s">
        <v>313</v>
      </c>
      <c r="G165" s="209"/>
      <c r="H165" s="213">
        <v>44</v>
      </c>
      <c r="I165" s="214"/>
      <c r="J165" s="209"/>
      <c r="K165" s="209"/>
      <c r="L165" s="215"/>
      <c r="M165" s="216"/>
      <c r="N165" s="217"/>
      <c r="O165" s="217"/>
      <c r="P165" s="217"/>
      <c r="Q165" s="217"/>
      <c r="R165" s="217"/>
      <c r="S165" s="217"/>
      <c r="T165" s="218"/>
      <c r="AT165" s="219" t="s">
        <v>215</v>
      </c>
      <c r="AU165" s="219" t="s">
        <v>81</v>
      </c>
      <c r="AV165" s="13" t="s">
        <v>81</v>
      </c>
      <c r="AW165" s="13" t="s">
        <v>33</v>
      </c>
      <c r="AX165" s="13" t="s">
        <v>72</v>
      </c>
      <c r="AY165" s="219" t="s">
        <v>207</v>
      </c>
    </row>
    <row r="166" spans="2:51" s="13" customFormat="1" ht="12">
      <c r="B166" s="208"/>
      <c r="C166" s="209"/>
      <c r="D166" s="210" t="s">
        <v>215</v>
      </c>
      <c r="E166" s="211" t="s">
        <v>19</v>
      </c>
      <c r="F166" s="212" t="s">
        <v>314</v>
      </c>
      <c r="G166" s="209"/>
      <c r="H166" s="213">
        <v>71.5</v>
      </c>
      <c r="I166" s="214"/>
      <c r="J166" s="209"/>
      <c r="K166" s="209"/>
      <c r="L166" s="215"/>
      <c r="M166" s="216"/>
      <c r="N166" s="217"/>
      <c r="O166" s="217"/>
      <c r="P166" s="217"/>
      <c r="Q166" s="217"/>
      <c r="R166" s="217"/>
      <c r="S166" s="217"/>
      <c r="T166" s="218"/>
      <c r="AT166" s="219" t="s">
        <v>215</v>
      </c>
      <c r="AU166" s="219" t="s">
        <v>81</v>
      </c>
      <c r="AV166" s="13" t="s">
        <v>81</v>
      </c>
      <c r="AW166" s="13" t="s">
        <v>33</v>
      </c>
      <c r="AX166" s="13" t="s">
        <v>72</v>
      </c>
      <c r="AY166" s="219" t="s">
        <v>207</v>
      </c>
    </row>
    <row r="167" spans="2:51" s="14" customFormat="1" ht="12">
      <c r="B167" s="220"/>
      <c r="C167" s="221"/>
      <c r="D167" s="210" t="s">
        <v>215</v>
      </c>
      <c r="E167" s="222" t="s">
        <v>19</v>
      </c>
      <c r="F167" s="223" t="s">
        <v>228</v>
      </c>
      <c r="G167" s="221"/>
      <c r="H167" s="224">
        <v>115.5</v>
      </c>
      <c r="I167" s="225"/>
      <c r="J167" s="221"/>
      <c r="K167" s="221"/>
      <c r="L167" s="226"/>
      <c r="M167" s="227"/>
      <c r="N167" s="228"/>
      <c r="O167" s="228"/>
      <c r="P167" s="228"/>
      <c r="Q167" s="228"/>
      <c r="R167" s="228"/>
      <c r="S167" s="228"/>
      <c r="T167" s="229"/>
      <c r="AT167" s="230" t="s">
        <v>215</v>
      </c>
      <c r="AU167" s="230" t="s">
        <v>81</v>
      </c>
      <c r="AV167" s="14" t="s">
        <v>213</v>
      </c>
      <c r="AW167" s="14" t="s">
        <v>33</v>
      </c>
      <c r="AX167" s="14" t="s">
        <v>79</v>
      </c>
      <c r="AY167" s="230" t="s">
        <v>207</v>
      </c>
    </row>
    <row r="168" spans="1:65" s="2" customFormat="1" ht="36">
      <c r="A168" s="36"/>
      <c r="B168" s="37"/>
      <c r="C168" s="195" t="s">
        <v>315</v>
      </c>
      <c r="D168" s="195" t="s">
        <v>209</v>
      </c>
      <c r="E168" s="196" t="s">
        <v>316</v>
      </c>
      <c r="F168" s="197" t="s">
        <v>317</v>
      </c>
      <c r="G168" s="198" t="s">
        <v>151</v>
      </c>
      <c r="H168" s="199">
        <v>19.803</v>
      </c>
      <c r="I168" s="200"/>
      <c r="J168" s="201">
        <f>ROUND(I168*H168,2)</f>
        <v>0</v>
      </c>
      <c r="K168" s="197" t="s">
        <v>212</v>
      </c>
      <c r="L168" s="41"/>
      <c r="M168" s="202" t="s">
        <v>19</v>
      </c>
      <c r="N168" s="203" t="s">
        <v>43</v>
      </c>
      <c r="O168" s="66"/>
      <c r="P168" s="204">
        <f>O168*H168</f>
        <v>0</v>
      </c>
      <c r="Q168" s="204">
        <v>2.16</v>
      </c>
      <c r="R168" s="204">
        <f>Q168*H168</f>
        <v>42.774480000000004</v>
      </c>
      <c r="S168" s="204">
        <v>0</v>
      </c>
      <c r="T168" s="205">
        <f>S168*H168</f>
        <v>0</v>
      </c>
      <c r="U168" s="36"/>
      <c r="V168" s="36"/>
      <c r="W168" s="36"/>
      <c r="X168" s="36"/>
      <c r="Y168" s="36"/>
      <c r="Z168" s="36"/>
      <c r="AA168" s="36"/>
      <c r="AB168" s="36"/>
      <c r="AC168" s="36"/>
      <c r="AD168" s="36"/>
      <c r="AE168" s="36"/>
      <c r="AR168" s="206" t="s">
        <v>213</v>
      </c>
      <c r="AT168" s="206" t="s">
        <v>209</v>
      </c>
      <c r="AU168" s="206" t="s">
        <v>81</v>
      </c>
      <c r="AY168" s="19" t="s">
        <v>207</v>
      </c>
      <c r="BE168" s="207">
        <f>IF(N168="základní",J168,0)</f>
        <v>0</v>
      </c>
      <c r="BF168" s="207">
        <f>IF(N168="snížená",J168,0)</f>
        <v>0</v>
      </c>
      <c r="BG168" s="207">
        <f>IF(N168="zákl. přenesená",J168,0)</f>
        <v>0</v>
      </c>
      <c r="BH168" s="207">
        <f>IF(N168="sníž. přenesená",J168,0)</f>
        <v>0</v>
      </c>
      <c r="BI168" s="207">
        <f>IF(N168="nulová",J168,0)</f>
        <v>0</v>
      </c>
      <c r="BJ168" s="19" t="s">
        <v>79</v>
      </c>
      <c r="BK168" s="207">
        <f>ROUND(I168*H168,2)</f>
        <v>0</v>
      </c>
      <c r="BL168" s="19" t="s">
        <v>213</v>
      </c>
      <c r="BM168" s="206" t="s">
        <v>318</v>
      </c>
    </row>
    <row r="169" spans="2:51" s="13" customFormat="1" ht="12">
      <c r="B169" s="208"/>
      <c r="C169" s="209"/>
      <c r="D169" s="210" t="s">
        <v>215</v>
      </c>
      <c r="E169" s="211" t="s">
        <v>19</v>
      </c>
      <c r="F169" s="212" t="s">
        <v>319</v>
      </c>
      <c r="G169" s="209"/>
      <c r="H169" s="213">
        <v>19.596</v>
      </c>
      <c r="I169" s="214"/>
      <c r="J169" s="209"/>
      <c r="K169" s="209"/>
      <c r="L169" s="215"/>
      <c r="M169" s="216"/>
      <c r="N169" s="217"/>
      <c r="O169" s="217"/>
      <c r="P169" s="217"/>
      <c r="Q169" s="217"/>
      <c r="R169" s="217"/>
      <c r="S169" s="217"/>
      <c r="T169" s="218"/>
      <c r="AT169" s="219" t="s">
        <v>215</v>
      </c>
      <c r="AU169" s="219" t="s">
        <v>81</v>
      </c>
      <c r="AV169" s="13" t="s">
        <v>81</v>
      </c>
      <c r="AW169" s="13" t="s">
        <v>33</v>
      </c>
      <c r="AX169" s="13" t="s">
        <v>72</v>
      </c>
      <c r="AY169" s="219" t="s">
        <v>207</v>
      </c>
    </row>
    <row r="170" spans="2:51" s="13" customFormat="1" ht="12">
      <c r="B170" s="208"/>
      <c r="C170" s="209"/>
      <c r="D170" s="210" t="s">
        <v>215</v>
      </c>
      <c r="E170" s="211" t="s">
        <v>19</v>
      </c>
      <c r="F170" s="212" t="s">
        <v>320</v>
      </c>
      <c r="G170" s="209"/>
      <c r="H170" s="213">
        <v>0.207</v>
      </c>
      <c r="I170" s="214"/>
      <c r="J170" s="209"/>
      <c r="K170" s="209"/>
      <c r="L170" s="215"/>
      <c r="M170" s="216"/>
      <c r="N170" s="217"/>
      <c r="O170" s="217"/>
      <c r="P170" s="217"/>
      <c r="Q170" s="217"/>
      <c r="R170" s="217"/>
      <c r="S170" s="217"/>
      <c r="T170" s="218"/>
      <c r="AT170" s="219" t="s">
        <v>215</v>
      </c>
      <c r="AU170" s="219" t="s">
        <v>81</v>
      </c>
      <c r="AV170" s="13" t="s">
        <v>81</v>
      </c>
      <c r="AW170" s="13" t="s">
        <v>33</v>
      </c>
      <c r="AX170" s="13" t="s">
        <v>72</v>
      </c>
      <c r="AY170" s="219" t="s">
        <v>207</v>
      </c>
    </row>
    <row r="171" spans="2:51" s="14" customFormat="1" ht="12">
      <c r="B171" s="220"/>
      <c r="C171" s="221"/>
      <c r="D171" s="210" t="s">
        <v>215</v>
      </c>
      <c r="E171" s="222" t="s">
        <v>19</v>
      </c>
      <c r="F171" s="223" t="s">
        <v>228</v>
      </c>
      <c r="G171" s="221"/>
      <c r="H171" s="224">
        <v>19.803</v>
      </c>
      <c r="I171" s="225"/>
      <c r="J171" s="221"/>
      <c r="K171" s="221"/>
      <c r="L171" s="226"/>
      <c r="M171" s="227"/>
      <c r="N171" s="228"/>
      <c r="O171" s="228"/>
      <c r="P171" s="228"/>
      <c r="Q171" s="228"/>
      <c r="R171" s="228"/>
      <c r="S171" s="228"/>
      <c r="T171" s="229"/>
      <c r="AT171" s="230" t="s">
        <v>215</v>
      </c>
      <c r="AU171" s="230" t="s">
        <v>81</v>
      </c>
      <c r="AV171" s="14" t="s">
        <v>213</v>
      </c>
      <c r="AW171" s="14" t="s">
        <v>33</v>
      </c>
      <c r="AX171" s="14" t="s">
        <v>79</v>
      </c>
      <c r="AY171" s="230" t="s">
        <v>207</v>
      </c>
    </row>
    <row r="172" spans="1:65" s="2" customFormat="1" ht="24">
      <c r="A172" s="36"/>
      <c r="B172" s="37"/>
      <c r="C172" s="195" t="s">
        <v>7</v>
      </c>
      <c r="D172" s="195" t="s">
        <v>209</v>
      </c>
      <c r="E172" s="196" t="s">
        <v>321</v>
      </c>
      <c r="F172" s="197" t="s">
        <v>322</v>
      </c>
      <c r="G172" s="198" t="s">
        <v>151</v>
      </c>
      <c r="H172" s="199">
        <v>13.064</v>
      </c>
      <c r="I172" s="200"/>
      <c r="J172" s="201">
        <f>ROUND(I172*H172,2)</f>
        <v>0</v>
      </c>
      <c r="K172" s="197" t="s">
        <v>212</v>
      </c>
      <c r="L172" s="41"/>
      <c r="M172" s="202" t="s">
        <v>19</v>
      </c>
      <c r="N172" s="203" t="s">
        <v>43</v>
      </c>
      <c r="O172" s="66"/>
      <c r="P172" s="204">
        <f>O172*H172</f>
        <v>0</v>
      </c>
      <c r="Q172" s="204">
        <v>2.25634</v>
      </c>
      <c r="R172" s="204">
        <f>Q172*H172</f>
        <v>29.476825759999997</v>
      </c>
      <c r="S172" s="204">
        <v>0</v>
      </c>
      <c r="T172" s="205">
        <f>S172*H172</f>
        <v>0</v>
      </c>
      <c r="U172" s="36"/>
      <c r="V172" s="36"/>
      <c r="W172" s="36"/>
      <c r="X172" s="36"/>
      <c r="Y172" s="36"/>
      <c r="Z172" s="36"/>
      <c r="AA172" s="36"/>
      <c r="AB172" s="36"/>
      <c r="AC172" s="36"/>
      <c r="AD172" s="36"/>
      <c r="AE172" s="36"/>
      <c r="AR172" s="206" t="s">
        <v>213</v>
      </c>
      <c r="AT172" s="206" t="s">
        <v>209</v>
      </c>
      <c r="AU172" s="206" t="s">
        <v>81</v>
      </c>
      <c r="AY172" s="19" t="s">
        <v>207</v>
      </c>
      <c r="BE172" s="207">
        <f>IF(N172="základní",J172,0)</f>
        <v>0</v>
      </c>
      <c r="BF172" s="207">
        <f>IF(N172="snížená",J172,0)</f>
        <v>0</v>
      </c>
      <c r="BG172" s="207">
        <f>IF(N172="zákl. přenesená",J172,0)</f>
        <v>0</v>
      </c>
      <c r="BH172" s="207">
        <f>IF(N172="sníž. přenesená",J172,0)</f>
        <v>0</v>
      </c>
      <c r="BI172" s="207">
        <f>IF(N172="nulová",J172,0)</f>
        <v>0</v>
      </c>
      <c r="BJ172" s="19" t="s">
        <v>79</v>
      </c>
      <c r="BK172" s="207">
        <f>ROUND(I172*H172,2)</f>
        <v>0</v>
      </c>
      <c r="BL172" s="19" t="s">
        <v>213</v>
      </c>
      <c r="BM172" s="206" t="s">
        <v>323</v>
      </c>
    </row>
    <row r="173" spans="2:51" s="13" customFormat="1" ht="12">
      <c r="B173" s="208"/>
      <c r="C173" s="209"/>
      <c r="D173" s="210" t="s">
        <v>215</v>
      </c>
      <c r="E173" s="211" t="s">
        <v>19</v>
      </c>
      <c r="F173" s="212" t="s">
        <v>324</v>
      </c>
      <c r="G173" s="209"/>
      <c r="H173" s="213">
        <v>13.064</v>
      </c>
      <c r="I173" s="214"/>
      <c r="J173" s="209"/>
      <c r="K173" s="209"/>
      <c r="L173" s="215"/>
      <c r="M173" s="216"/>
      <c r="N173" s="217"/>
      <c r="O173" s="217"/>
      <c r="P173" s="217"/>
      <c r="Q173" s="217"/>
      <c r="R173" s="217"/>
      <c r="S173" s="217"/>
      <c r="T173" s="218"/>
      <c r="AT173" s="219" t="s">
        <v>215</v>
      </c>
      <c r="AU173" s="219" t="s">
        <v>81</v>
      </c>
      <c r="AV173" s="13" t="s">
        <v>81</v>
      </c>
      <c r="AW173" s="13" t="s">
        <v>33</v>
      </c>
      <c r="AX173" s="13" t="s">
        <v>79</v>
      </c>
      <c r="AY173" s="219" t="s">
        <v>207</v>
      </c>
    </row>
    <row r="174" spans="1:65" s="2" customFormat="1" ht="12">
      <c r="A174" s="36"/>
      <c r="B174" s="37"/>
      <c r="C174" s="195" t="s">
        <v>325</v>
      </c>
      <c r="D174" s="195" t="s">
        <v>209</v>
      </c>
      <c r="E174" s="196" t="s">
        <v>326</v>
      </c>
      <c r="F174" s="197" t="s">
        <v>327</v>
      </c>
      <c r="G174" s="198" t="s">
        <v>144</v>
      </c>
      <c r="H174" s="199">
        <v>4.68</v>
      </c>
      <c r="I174" s="200"/>
      <c r="J174" s="201">
        <f>ROUND(I174*H174,2)</f>
        <v>0</v>
      </c>
      <c r="K174" s="197" t="s">
        <v>212</v>
      </c>
      <c r="L174" s="41"/>
      <c r="M174" s="202" t="s">
        <v>19</v>
      </c>
      <c r="N174" s="203" t="s">
        <v>43</v>
      </c>
      <c r="O174" s="66"/>
      <c r="P174" s="204">
        <f>O174*H174</f>
        <v>0</v>
      </c>
      <c r="Q174" s="204">
        <v>0.00247</v>
      </c>
      <c r="R174" s="204">
        <f>Q174*H174</f>
        <v>0.0115596</v>
      </c>
      <c r="S174" s="204">
        <v>0</v>
      </c>
      <c r="T174" s="205">
        <f>S174*H174</f>
        <v>0</v>
      </c>
      <c r="U174" s="36"/>
      <c r="V174" s="36"/>
      <c r="W174" s="36"/>
      <c r="X174" s="36"/>
      <c r="Y174" s="36"/>
      <c r="Z174" s="36"/>
      <c r="AA174" s="36"/>
      <c r="AB174" s="36"/>
      <c r="AC174" s="36"/>
      <c r="AD174" s="36"/>
      <c r="AE174" s="36"/>
      <c r="AR174" s="206" t="s">
        <v>213</v>
      </c>
      <c r="AT174" s="206" t="s">
        <v>209</v>
      </c>
      <c r="AU174" s="206" t="s">
        <v>81</v>
      </c>
      <c r="AY174" s="19" t="s">
        <v>207</v>
      </c>
      <c r="BE174" s="207">
        <f>IF(N174="základní",J174,0)</f>
        <v>0</v>
      </c>
      <c r="BF174" s="207">
        <f>IF(N174="snížená",J174,0)</f>
        <v>0</v>
      </c>
      <c r="BG174" s="207">
        <f>IF(N174="zákl. přenesená",J174,0)</f>
        <v>0</v>
      </c>
      <c r="BH174" s="207">
        <f>IF(N174="sníž. přenesená",J174,0)</f>
        <v>0</v>
      </c>
      <c r="BI174" s="207">
        <f>IF(N174="nulová",J174,0)</f>
        <v>0</v>
      </c>
      <c r="BJ174" s="19" t="s">
        <v>79</v>
      </c>
      <c r="BK174" s="207">
        <f>ROUND(I174*H174,2)</f>
        <v>0</v>
      </c>
      <c r="BL174" s="19" t="s">
        <v>213</v>
      </c>
      <c r="BM174" s="206" t="s">
        <v>328</v>
      </c>
    </row>
    <row r="175" spans="2:51" s="13" customFormat="1" ht="12">
      <c r="B175" s="208"/>
      <c r="C175" s="209"/>
      <c r="D175" s="210" t="s">
        <v>215</v>
      </c>
      <c r="E175" s="211" t="s">
        <v>19</v>
      </c>
      <c r="F175" s="212" t="s">
        <v>329</v>
      </c>
      <c r="G175" s="209"/>
      <c r="H175" s="213">
        <v>4.68</v>
      </c>
      <c r="I175" s="214"/>
      <c r="J175" s="209"/>
      <c r="K175" s="209"/>
      <c r="L175" s="215"/>
      <c r="M175" s="216"/>
      <c r="N175" s="217"/>
      <c r="O175" s="217"/>
      <c r="P175" s="217"/>
      <c r="Q175" s="217"/>
      <c r="R175" s="217"/>
      <c r="S175" s="217"/>
      <c r="T175" s="218"/>
      <c r="AT175" s="219" t="s">
        <v>215</v>
      </c>
      <c r="AU175" s="219" t="s">
        <v>81</v>
      </c>
      <c r="AV175" s="13" t="s">
        <v>81</v>
      </c>
      <c r="AW175" s="13" t="s">
        <v>33</v>
      </c>
      <c r="AX175" s="13" t="s">
        <v>79</v>
      </c>
      <c r="AY175" s="219" t="s">
        <v>207</v>
      </c>
    </row>
    <row r="176" spans="1:65" s="2" customFormat="1" ht="12">
      <c r="A176" s="36"/>
      <c r="B176" s="37"/>
      <c r="C176" s="195" t="s">
        <v>330</v>
      </c>
      <c r="D176" s="195" t="s">
        <v>209</v>
      </c>
      <c r="E176" s="196" t="s">
        <v>331</v>
      </c>
      <c r="F176" s="197" t="s">
        <v>332</v>
      </c>
      <c r="G176" s="198" t="s">
        <v>144</v>
      </c>
      <c r="H176" s="199">
        <v>4.68</v>
      </c>
      <c r="I176" s="200"/>
      <c r="J176" s="201">
        <f>ROUND(I176*H176,2)</f>
        <v>0</v>
      </c>
      <c r="K176" s="197" t="s">
        <v>212</v>
      </c>
      <c r="L176" s="41"/>
      <c r="M176" s="202" t="s">
        <v>19</v>
      </c>
      <c r="N176" s="203" t="s">
        <v>43</v>
      </c>
      <c r="O176" s="66"/>
      <c r="P176" s="204">
        <f>O176*H176</f>
        <v>0</v>
      </c>
      <c r="Q176" s="204">
        <v>0</v>
      </c>
      <c r="R176" s="204">
        <f>Q176*H176</f>
        <v>0</v>
      </c>
      <c r="S176" s="204">
        <v>0</v>
      </c>
      <c r="T176" s="205">
        <f>S176*H176</f>
        <v>0</v>
      </c>
      <c r="U176" s="36"/>
      <c r="V176" s="36"/>
      <c r="W176" s="36"/>
      <c r="X176" s="36"/>
      <c r="Y176" s="36"/>
      <c r="Z176" s="36"/>
      <c r="AA176" s="36"/>
      <c r="AB176" s="36"/>
      <c r="AC176" s="36"/>
      <c r="AD176" s="36"/>
      <c r="AE176" s="36"/>
      <c r="AR176" s="206" t="s">
        <v>213</v>
      </c>
      <c r="AT176" s="206" t="s">
        <v>209</v>
      </c>
      <c r="AU176" s="206" t="s">
        <v>81</v>
      </c>
      <c r="AY176" s="19" t="s">
        <v>207</v>
      </c>
      <c r="BE176" s="207">
        <f>IF(N176="základní",J176,0)</f>
        <v>0</v>
      </c>
      <c r="BF176" s="207">
        <f>IF(N176="snížená",J176,0)</f>
        <v>0</v>
      </c>
      <c r="BG176" s="207">
        <f>IF(N176="zákl. přenesená",J176,0)</f>
        <v>0</v>
      </c>
      <c r="BH176" s="207">
        <f>IF(N176="sníž. přenesená",J176,0)</f>
        <v>0</v>
      </c>
      <c r="BI176" s="207">
        <f>IF(N176="nulová",J176,0)</f>
        <v>0</v>
      </c>
      <c r="BJ176" s="19" t="s">
        <v>79</v>
      </c>
      <c r="BK176" s="207">
        <f>ROUND(I176*H176,2)</f>
        <v>0</v>
      </c>
      <c r="BL176" s="19" t="s">
        <v>213</v>
      </c>
      <c r="BM176" s="206" t="s">
        <v>333</v>
      </c>
    </row>
    <row r="177" spans="1:65" s="2" customFormat="1" ht="24">
      <c r="A177" s="36"/>
      <c r="B177" s="37"/>
      <c r="C177" s="195" t="s">
        <v>334</v>
      </c>
      <c r="D177" s="195" t="s">
        <v>209</v>
      </c>
      <c r="E177" s="196" t="s">
        <v>335</v>
      </c>
      <c r="F177" s="197" t="s">
        <v>336</v>
      </c>
      <c r="G177" s="198" t="s">
        <v>151</v>
      </c>
      <c r="H177" s="199">
        <v>68.084</v>
      </c>
      <c r="I177" s="200"/>
      <c r="J177" s="201">
        <f>ROUND(I177*H177,2)</f>
        <v>0</v>
      </c>
      <c r="K177" s="197" t="s">
        <v>212</v>
      </c>
      <c r="L177" s="41"/>
      <c r="M177" s="202" t="s">
        <v>19</v>
      </c>
      <c r="N177" s="203" t="s">
        <v>43</v>
      </c>
      <c r="O177" s="66"/>
      <c r="P177" s="204">
        <f>O177*H177</f>
        <v>0</v>
      </c>
      <c r="Q177" s="204">
        <v>2.45329</v>
      </c>
      <c r="R177" s="204">
        <f>Q177*H177</f>
        <v>167.02979636</v>
      </c>
      <c r="S177" s="204">
        <v>0</v>
      </c>
      <c r="T177" s="205">
        <f>S177*H177</f>
        <v>0</v>
      </c>
      <c r="U177" s="36"/>
      <c r="V177" s="36"/>
      <c r="W177" s="36"/>
      <c r="X177" s="36"/>
      <c r="Y177" s="36"/>
      <c r="Z177" s="36"/>
      <c r="AA177" s="36"/>
      <c r="AB177" s="36"/>
      <c r="AC177" s="36"/>
      <c r="AD177" s="36"/>
      <c r="AE177" s="36"/>
      <c r="AR177" s="206" t="s">
        <v>213</v>
      </c>
      <c r="AT177" s="206" t="s">
        <v>209</v>
      </c>
      <c r="AU177" s="206" t="s">
        <v>81</v>
      </c>
      <c r="AY177" s="19" t="s">
        <v>207</v>
      </c>
      <c r="BE177" s="207">
        <f>IF(N177="základní",J177,0)</f>
        <v>0</v>
      </c>
      <c r="BF177" s="207">
        <f>IF(N177="snížená",J177,0)</f>
        <v>0</v>
      </c>
      <c r="BG177" s="207">
        <f>IF(N177="zákl. přenesená",J177,0)</f>
        <v>0</v>
      </c>
      <c r="BH177" s="207">
        <f>IF(N177="sníž. přenesená",J177,0)</f>
        <v>0</v>
      </c>
      <c r="BI177" s="207">
        <f>IF(N177="nulová",J177,0)</f>
        <v>0</v>
      </c>
      <c r="BJ177" s="19" t="s">
        <v>79</v>
      </c>
      <c r="BK177" s="207">
        <f>ROUND(I177*H177,2)</f>
        <v>0</v>
      </c>
      <c r="BL177" s="19" t="s">
        <v>213</v>
      </c>
      <c r="BM177" s="206" t="s">
        <v>337</v>
      </c>
    </row>
    <row r="178" spans="2:51" s="13" customFormat="1" ht="22.5">
      <c r="B178" s="208"/>
      <c r="C178" s="209"/>
      <c r="D178" s="210" t="s">
        <v>215</v>
      </c>
      <c r="E178" s="211" t="s">
        <v>19</v>
      </c>
      <c r="F178" s="212" t="s">
        <v>338</v>
      </c>
      <c r="G178" s="209"/>
      <c r="H178" s="213">
        <v>68.084</v>
      </c>
      <c r="I178" s="214"/>
      <c r="J178" s="209"/>
      <c r="K178" s="209"/>
      <c r="L178" s="215"/>
      <c r="M178" s="216"/>
      <c r="N178" s="217"/>
      <c r="O178" s="217"/>
      <c r="P178" s="217"/>
      <c r="Q178" s="217"/>
      <c r="R178" s="217"/>
      <c r="S178" s="217"/>
      <c r="T178" s="218"/>
      <c r="AT178" s="219" t="s">
        <v>215</v>
      </c>
      <c r="AU178" s="219" t="s">
        <v>81</v>
      </c>
      <c r="AV178" s="13" t="s">
        <v>81</v>
      </c>
      <c r="AW178" s="13" t="s">
        <v>33</v>
      </c>
      <c r="AX178" s="13" t="s">
        <v>79</v>
      </c>
      <c r="AY178" s="219" t="s">
        <v>207</v>
      </c>
    </row>
    <row r="179" spans="1:65" s="2" customFormat="1" ht="72">
      <c r="A179" s="36"/>
      <c r="B179" s="37"/>
      <c r="C179" s="195" t="s">
        <v>339</v>
      </c>
      <c r="D179" s="195" t="s">
        <v>209</v>
      </c>
      <c r="E179" s="196" t="s">
        <v>340</v>
      </c>
      <c r="F179" s="197" t="s">
        <v>341</v>
      </c>
      <c r="G179" s="198" t="s">
        <v>151</v>
      </c>
      <c r="H179" s="199">
        <v>0.528</v>
      </c>
      <c r="I179" s="200"/>
      <c r="J179" s="201">
        <f>ROUND(I179*H179,2)</f>
        <v>0</v>
      </c>
      <c r="K179" s="197" t="s">
        <v>212</v>
      </c>
      <c r="L179" s="41"/>
      <c r="M179" s="202" t="s">
        <v>19</v>
      </c>
      <c r="N179" s="203" t="s">
        <v>43</v>
      </c>
      <c r="O179" s="66"/>
      <c r="P179" s="204">
        <f>O179*H179</f>
        <v>0</v>
      </c>
      <c r="Q179" s="204">
        <v>2.82298</v>
      </c>
      <c r="R179" s="204">
        <f>Q179*H179</f>
        <v>1.4905334399999999</v>
      </c>
      <c r="S179" s="204">
        <v>0</v>
      </c>
      <c r="T179" s="205">
        <f>S179*H179</f>
        <v>0</v>
      </c>
      <c r="U179" s="36"/>
      <c r="V179" s="36"/>
      <c r="W179" s="36"/>
      <c r="X179" s="36"/>
      <c r="Y179" s="36"/>
      <c r="Z179" s="36"/>
      <c r="AA179" s="36"/>
      <c r="AB179" s="36"/>
      <c r="AC179" s="36"/>
      <c r="AD179" s="36"/>
      <c r="AE179" s="36"/>
      <c r="AR179" s="206" t="s">
        <v>213</v>
      </c>
      <c r="AT179" s="206" t="s">
        <v>209</v>
      </c>
      <c r="AU179" s="206" t="s">
        <v>81</v>
      </c>
      <c r="AY179" s="19" t="s">
        <v>207</v>
      </c>
      <c r="BE179" s="207">
        <f>IF(N179="základní",J179,0)</f>
        <v>0</v>
      </c>
      <c r="BF179" s="207">
        <f>IF(N179="snížená",J179,0)</f>
        <v>0</v>
      </c>
      <c r="BG179" s="207">
        <f>IF(N179="zákl. přenesená",J179,0)</f>
        <v>0</v>
      </c>
      <c r="BH179" s="207">
        <f>IF(N179="sníž. přenesená",J179,0)</f>
        <v>0</v>
      </c>
      <c r="BI179" s="207">
        <f>IF(N179="nulová",J179,0)</f>
        <v>0</v>
      </c>
      <c r="BJ179" s="19" t="s">
        <v>79</v>
      </c>
      <c r="BK179" s="207">
        <f>ROUND(I179*H179,2)</f>
        <v>0</v>
      </c>
      <c r="BL179" s="19" t="s">
        <v>213</v>
      </c>
      <c r="BM179" s="206" t="s">
        <v>342</v>
      </c>
    </row>
    <row r="180" spans="2:51" s="13" customFormat="1" ht="12">
      <c r="B180" s="208"/>
      <c r="C180" s="209"/>
      <c r="D180" s="210" t="s">
        <v>215</v>
      </c>
      <c r="E180" s="211" t="s">
        <v>19</v>
      </c>
      <c r="F180" s="212" t="s">
        <v>343</v>
      </c>
      <c r="G180" s="209"/>
      <c r="H180" s="213">
        <v>0.528</v>
      </c>
      <c r="I180" s="214"/>
      <c r="J180" s="209"/>
      <c r="K180" s="209"/>
      <c r="L180" s="215"/>
      <c r="M180" s="216"/>
      <c r="N180" s="217"/>
      <c r="O180" s="217"/>
      <c r="P180" s="217"/>
      <c r="Q180" s="217"/>
      <c r="R180" s="217"/>
      <c r="S180" s="217"/>
      <c r="T180" s="218"/>
      <c r="AT180" s="219" t="s">
        <v>215</v>
      </c>
      <c r="AU180" s="219" t="s">
        <v>81</v>
      </c>
      <c r="AV180" s="13" t="s">
        <v>81</v>
      </c>
      <c r="AW180" s="13" t="s">
        <v>33</v>
      </c>
      <c r="AX180" s="13" t="s">
        <v>72</v>
      </c>
      <c r="AY180" s="219" t="s">
        <v>207</v>
      </c>
    </row>
    <row r="181" spans="2:51" s="14" customFormat="1" ht="12">
      <c r="B181" s="220"/>
      <c r="C181" s="221"/>
      <c r="D181" s="210" t="s">
        <v>215</v>
      </c>
      <c r="E181" s="222" t="s">
        <v>19</v>
      </c>
      <c r="F181" s="223" t="s">
        <v>228</v>
      </c>
      <c r="G181" s="221"/>
      <c r="H181" s="224">
        <v>0.528</v>
      </c>
      <c r="I181" s="225"/>
      <c r="J181" s="221"/>
      <c r="K181" s="221"/>
      <c r="L181" s="226"/>
      <c r="M181" s="227"/>
      <c r="N181" s="228"/>
      <c r="O181" s="228"/>
      <c r="P181" s="228"/>
      <c r="Q181" s="228"/>
      <c r="R181" s="228"/>
      <c r="S181" s="228"/>
      <c r="T181" s="229"/>
      <c r="AT181" s="230" t="s">
        <v>215</v>
      </c>
      <c r="AU181" s="230" t="s">
        <v>81</v>
      </c>
      <c r="AV181" s="14" t="s">
        <v>213</v>
      </c>
      <c r="AW181" s="14" t="s">
        <v>33</v>
      </c>
      <c r="AX181" s="14" t="s">
        <v>79</v>
      </c>
      <c r="AY181" s="230" t="s">
        <v>207</v>
      </c>
    </row>
    <row r="182" spans="1:65" s="2" customFormat="1" ht="72">
      <c r="A182" s="36"/>
      <c r="B182" s="37"/>
      <c r="C182" s="195" t="s">
        <v>344</v>
      </c>
      <c r="D182" s="195" t="s">
        <v>209</v>
      </c>
      <c r="E182" s="196" t="s">
        <v>345</v>
      </c>
      <c r="F182" s="197" t="s">
        <v>341</v>
      </c>
      <c r="G182" s="198" t="s">
        <v>151</v>
      </c>
      <c r="H182" s="199">
        <v>0.812</v>
      </c>
      <c r="I182" s="200"/>
      <c r="J182" s="201">
        <f>ROUND(I182*H182,2)</f>
        <v>0</v>
      </c>
      <c r="K182" s="197" t="s">
        <v>212</v>
      </c>
      <c r="L182" s="41"/>
      <c r="M182" s="202" t="s">
        <v>19</v>
      </c>
      <c r="N182" s="203" t="s">
        <v>43</v>
      </c>
      <c r="O182" s="66"/>
      <c r="P182" s="204">
        <f>O182*H182</f>
        <v>0</v>
      </c>
      <c r="Q182" s="204">
        <v>2.67051</v>
      </c>
      <c r="R182" s="204">
        <f>Q182*H182</f>
        <v>2.1684541200000003</v>
      </c>
      <c r="S182" s="204">
        <v>0</v>
      </c>
      <c r="T182" s="205">
        <f>S182*H182</f>
        <v>0</v>
      </c>
      <c r="U182" s="36"/>
      <c r="V182" s="36"/>
      <c r="W182" s="36"/>
      <c r="X182" s="36"/>
      <c r="Y182" s="36"/>
      <c r="Z182" s="36"/>
      <c r="AA182" s="36"/>
      <c r="AB182" s="36"/>
      <c r="AC182" s="36"/>
      <c r="AD182" s="36"/>
      <c r="AE182" s="36"/>
      <c r="AR182" s="206" t="s">
        <v>213</v>
      </c>
      <c r="AT182" s="206" t="s">
        <v>209</v>
      </c>
      <c r="AU182" s="206" t="s">
        <v>81</v>
      </c>
      <c r="AY182" s="19" t="s">
        <v>207</v>
      </c>
      <c r="BE182" s="207">
        <f>IF(N182="základní",J182,0)</f>
        <v>0</v>
      </c>
      <c r="BF182" s="207">
        <f>IF(N182="snížená",J182,0)</f>
        <v>0</v>
      </c>
      <c r="BG182" s="207">
        <f>IF(N182="zákl. přenesená",J182,0)</f>
        <v>0</v>
      </c>
      <c r="BH182" s="207">
        <f>IF(N182="sníž. přenesená",J182,0)</f>
        <v>0</v>
      </c>
      <c r="BI182" s="207">
        <f>IF(N182="nulová",J182,0)</f>
        <v>0</v>
      </c>
      <c r="BJ182" s="19" t="s">
        <v>79</v>
      </c>
      <c r="BK182" s="207">
        <f>ROUND(I182*H182,2)</f>
        <v>0</v>
      </c>
      <c r="BL182" s="19" t="s">
        <v>213</v>
      </c>
      <c r="BM182" s="206" t="s">
        <v>346</v>
      </c>
    </row>
    <row r="183" spans="2:51" s="13" customFormat="1" ht="12">
      <c r="B183" s="208"/>
      <c r="C183" s="209"/>
      <c r="D183" s="210" t="s">
        <v>215</v>
      </c>
      <c r="E183" s="211" t="s">
        <v>19</v>
      </c>
      <c r="F183" s="212" t="s">
        <v>347</v>
      </c>
      <c r="G183" s="209"/>
      <c r="H183" s="213">
        <v>0.812</v>
      </c>
      <c r="I183" s="214"/>
      <c r="J183" s="209"/>
      <c r="K183" s="209"/>
      <c r="L183" s="215"/>
      <c r="M183" s="216"/>
      <c r="N183" s="217"/>
      <c r="O183" s="217"/>
      <c r="P183" s="217"/>
      <c r="Q183" s="217"/>
      <c r="R183" s="217"/>
      <c r="S183" s="217"/>
      <c r="T183" s="218"/>
      <c r="AT183" s="219" t="s">
        <v>215</v>
      </c>
      <c r="AU183" s="219" t="s">
        <v>81</v>
      </c>
      <c r="AV183" s="13" t="s">
        <v>81</v>
      </c>
      <c r="AW183" s="13" t="s">
        <v>33</v>
      </c>
      <c r="AX183" s="13" t="s">
        <v>79</v>
      </c>
      <c r="AY183" s="219" t="s">
        <v>207</v>
      </c>
    </row>
    <row r="184" spans="2:63" s="12" customFormat="1" ht="12.75">
      <c r="B184" s="179"/>
      <c r="C184" s="180"/>
      <c r="D184" s="181" t="s">
        <v>71</v>
      </c>
      <c r="E184" s="193" t="s">
        <v>221</v>
      </c>
      <c r="F184" s="193" t="s">
        <v>348</v>
      </c>
      <c r="G184" s="180"/>
      <c r="H184" s="180"/>
      <c r="I184" s="183"/>
      <c r="J184" s="194">
        <f>BK184</f>
        <v>0</v>
      </c>
      <c r="K184" s="180"/>
      <c r="L184" s="185"/>
      <c r="M184" s="186"/>
      <c r="N184" s="187"/>
      <c r="O184" s="187"/>
      <c r="P184" s="188">
        <f>SUM(P185:P242)</f>
        <v>0</v>
      </c>
      <c r="Q184" s="187"/>
      <c r="R184" s="188">
        <f>SUM(R185:R242)</f>
        <v>342.75119085999995</v>
      </c>
      <c r="S184" s="187"/>
      <c r="T184" s="189">
        <f>SUM(T185:T242)</f>
        <v>0</v>
      </c>
      <c r="AR184" s="190" t="s">
        <v>79</v>
      </c>
      <c r="AT184" s="191" t="s">
        <v>71</v>
      </c>
      <c r="AU184" s="191" t="s">
        <v>79</v>
      </c>
      <c r="AY184" s="190" t="s">
        <v>207</v>
      </c>
      <c r="BK184" s="192">
        <f>SUM(BK185:BK242)</f>
        <v>0</v>
      </c>
    </row>
    <row r="185" spans="1:65" s="2" customFormat="1" ht="24">
      <c r="A185" s="36"/>
      <c r="B185" s="37"/>
      <c r="C185" s="195" t="s">
        <v>349</v>
      </c>
      <c r="D185" s="195" t="s">
        <v>209</v>
      </c>
      <c r="E185" s="196" t="s">
        <v>350</v>
      </c>
      <c r="F185" s="197" t="s">
        <v>351</v>
      </c>
      <c r="G185" s="198" t="s">
        <v>144</v>
      </c>
      <c r="H185" s="199">
        <v>190.155</v>
      </c>
      <c r="I185" s="200"/>
      <c r="J185" s="201">
        <f>ROUND(I185*H185,2)</f>
        <v>0</v>
      </c>
      <c r="K185" s="197" t="s">
        <v>212</v>
      </c>
      <c r="L185" s="41"/>
      <c r="M185" s="202" t="s">
        <v>19</v>
      </c>
      <c r="N185" s="203" t="s">
        <v>43</v>
      </c>
      <c r="O185" s="66"/>
      <c r="P185" s="204">
        <f>O185*H185</f>
        <v>0</v>
      </c>
      <c r="Q185" s="204">
        <v>0.33293</v>
      </c>
      <c r="R185" s="204">
        <f>Q185*H185</f>
        <v>63.30830415</v>
      </c>
      <c r="S185" s="204">
        <v>0</v>
      </c>
      <c r="T185" s="205">
        <f>S185*H185</f>
        <v>0</v>
      </c>
      <c r="U185" s="36"/>
      <c r="V185" s="36"/>
      <c r="W185" s="36"/>
      <c r="X185" s="36"/>
      <c r="Y185" s="36"/>
      <c r="Z185" s="36"/>
      <c r="AA185" s="36"/>
      <c r="AB185" s="36"/>
      <c r="AC185" s="36"/>
      <c r="AD185" s="36"/>
      <c r="AE185" s="36"/>
      <c r="AR185" s="206" t="s">
        <v>213</v>
      </c>
      <c r="AT185" s="206" t="s">
        <v>209</v>
      </c>
      <c r="AU185" s="206" t="s">
        <v>81</v>
      </c>
      <c r="AY185" s="19" t="s">
        <v>207</v>
      </c>
      <c r="BE185" s="207">
        <f>IF(N185="základní",J185,0)</f>
        <v>0</v>
      </c>
      <c r="BF185" s="207">
        <f>IF(N185="snížená",J185,0)</f>
        <v>0</v>
      </c>
      <c r="BG185" s="207">
        <f>IF(N185="zákl. přenesená",J185,0)</f>
        <v>0</v>
      </c>
      <c r="BH185" s="207">
        <f>IF(N185="sníž. přenesená",J185,0)</f>
        <v>0</v>
      </c>
      <c r="BI185" s="207">
        <f>IF(N185="nulová",J185,0)</f>
        <v>0</v>
      </c>
      <c r="BJ185" s="19" t="s">
        <v>79</v>
      </c>
      <c r="BK185" s="207">
        <f>ROUND(I185*H185,2)</f>
        <v>0</v>
      </c>
      <c r="BL185" s="19" t="s">
        <v>213</v>
      </c>
      <c r="BM185" s="206" t="s">
        <v>352</v>
      </c>
    </row>
    <row r="186" spans="2:51" s="13" customFormat="1" ht="12">
      <c r="B186" s="208"/>
      <c r="C186" s="209"/>
      <c r="D186" s="210" t="s">
        <v>215</v>
      </c>
      <c r="E186" s="211" t="s">
        <v>19</v>
      </c>
      <c r="F186" s="212" t="s">
        <v>353</v>
      </c>
      <c r="G186" s="209"/>
      <c r="H186" s="213">
        <v>166.38</v>
      </c>
      <c r="I186" s="214"/>
      <c r="J186" s="209"/>
      <c r="K186" s="209"/>
      <c r="L186" s="215"/>
      <c r="M186" s="216"/>
      <c r="N186" s="217"/>
      <c r="O186" s="217"/>
      <c r="P186" s="217"/>
      <c r="Q186" s="217"/>
      <c r="R186" s="217"/>
      <c r="S186" s="217"/>
      <c r="T186" s="218"/>
      <c r="AT186" s="219" t="s">
        <v>215</v>
      </c>
      <c r="AU186" s="219" t="s">
        <v>81</v>
      </c>
      <c r="AV186" s="13" t="s">
        <v>81</v>
      </c>
      <c r="AW186" s="13" t="s">
        <v>33</v>
      </c>
      <c r="AX186" s="13" t="s">
        <v>72</v>
      </c>
      <c r="AY186" s="219" t="s">
        <v>207</v>
      </c>
    </row>
    <row r="187" spans="2:51" s="13" customFormat="1" ht="12">
      <c r="B187" s="208"/>
      <c r="C187" s="209"/>
      <c r="D187" s="210" t="s">
        <v>215</v>
      </c>
      <c r="E187" s="211" t="s">
        <v>19</v>
      </c>
      <c r="F187" s="212" t="s">
        <v>354</v>
      </c>
      <c r="G187" s="209"/>
      <c r="H187" s="213">
        <v>23.775</v>
      </c>
      <c r="I187" s="214"/>
      <c r="J187" s="209"/>
      <c r="K187" s="209"/>
      <c r="L187" s="215"/>
      <c r="M187" s="216"/>
      <c r="N187" s="217"/>
      <c r="O187" s="217"/>
      <c r="P187" s="217"/>
      <c r="Q187" s="217"/>
      <c r="R187" s="217"/>
      <c r="S187" s="217"/>
      <c r="T187" s="218"/>
      <c r="AT187" s="219" t="s">
        <v>215</v>
      </c>
      <c r="AU187" s="219" t="s">
        <v>81</v>
      </c>
      <c r="AV187" s="13" t="s">
        <v>81</v>
      </c>
      <c r="AW187" s="13" t="s">
        <v>33</v>
      </c>
      <c r="AX187" s="13" t="s">
        <v>72</v>
      </c>
      <c r="AY187" s="219" t="s">
        <v>207</v>
      </c>
    </row>
    <row r="188" spans="2:51" s="14" customFormat="1" ht="12">
      <c r="B188" s="220"/>
      <c r="C188" s="221"/>
      <c r="D188" s="210" t="s">
        <v>215</v>
      </c>
      <c r="E188" s="222" t="s">
        <v>19</v>
      </c>
      <c r="F188" s="223" t="s">
        <v>228</v>
      </c>
      <c r="G188" s="221"/>
      <c r="H188" s="224">
        <v>190.155</v>
      </c>
      <c r="I188" s="225"/>
      <c r="J188" s="221"/>
      <c r="K188" s="221"/>
      <c r="L188" s="226"/>
      <c r="M188" s="227"/>
      <c r="N188" s="228"/>
      <c r="O188" s="228"/>
      <c r="P188" s="228"/>
      <c r="Q188" s="228"/>
      <c r="R188" s="228"/>
      <c r="S188" s="228"/>
      <c r="T188" s="229"/>
      <c r="AT188" s="230" t="s">
        <v>215</v>
      </c>
      <c r="AU188" s="230" t="s">
        <v>81</v>
      </c>
      <c r="AV188" s="14" t="s">
        <v>213</v>
      </c>
      <c r="AW188" s="14" t="s">
        <v>33</v>
      </c>
      <c r="AX188" s="14" t="s">
        <v>79</v>
      </c>
      <c r="AY188" s="230" t="s">
        <v>207</v>
      </c>
    </row>
    <row r="189" spans="2:51" s="13" customFormat="1" ht="12">
      <c r="B189" s="208"/>
      <c r="C189" s="209"/>
      <c r="D189" s="210" t="s">
        <v>215</v>
      </c>
      <c r="E189" s="211" t="s">
        <v>138</v>
      </c>
      <c r="F189" s="212" t="s">
        <v>355</v>
      </c>
      <c r="G189" s="209"/>
      <c r="H189" s="213">
        <v>45.6</v>
      </c>
      <c r="I189" s="214"/>
      <c r="J189" s="209"/>
      <c r="K189" s="209"/>
      <c r="L189" s="215"/>
      <c r="M189" s="216"/>
      <c r="N189" s="217"/>
      <c r="O189" s="217"/>
      <c r="P189" s="217"/>
      <c r="Q189" s="217"/>
      <c r="R189" s="217"/>
      <c r="S189" s="217"/>
      <c r="T189" s="218"/>
      <c r="AT189" s="219" t="s">
        <v>215</v>
      </c>
      <c r="AU189" s="219" t="s">
        <v>81</v>
      </c>
      <c r="AV189" s="13" t="s">
        <v>81</v>
      </c>
      <c r="AW189" s="13" t="s">
        <v>33</v>
      </c>
      <c r="AX189" s="13" t="s">
        <v>72</v>
      </c>
      <c r="AY189" s="219" t="s">
        <v>207</v>
      </c>
    </row>
    <row r="190" spans="1:65" s="2" customFormat="1" ht="36">
      <c r="A190" s="36"/>
      <c r="B190" s="37"/>
      <c r="C190" s="195" t="s">
        <v>356</v>
      </c>
      <c r="D190" s="195" t="s">
        <v>209</v>
      </c>
      <c r="E190" s="196" t="s">
        <v>357</v>
      </c>
      <c r="F190" s="197" t="s">
        <v>358</v>
      </c>
      <c r="G190" s="198" t="s">
        <v>144</v>
      </c>
      <c r="H190" s="199">
        <v>24.863</v>
      </c>
      <c r="I190" s="200"/>
      <c r="J190" s="201">
        <f>ROUND(I190*H190,2)</f>
        <v>0</v>
      </c>
      <c r="K190" s="197" t="s">
        <v>212</v>
      </c>
      <c r="L190" s="41"/>
      <c r="M190" s="202" t="s">
        <v>19</v>
      </c>
      <c r="N190" s="203" t="s">
        <v>43</v>
      </c>
      <c r="O190" s="66"/>
      <c r="P190" s="204">
        <f>O190*H190</f>
        <v>0</v>
      </c>
      <c r="Q190" s="204">
        <v>0.08731</v>
      </c>
      <c r="R190" s="204">
        <f>Q190*H190</f>
        <v>2.17078853</v>
      </c>
      <c r="S190" s="204">
        <v>0</v>
      </c>
      <c r="T190" s="205">
        <f>S190*H190</f>
        <v>0</v>
      </c>
      <c r="U190" s="36"/>
      <c r="V190" s="36"/>
      <c r="W190" s="36"/>
      <c r="X190" s="36"/>
      <c r="Y190" s="36"/>
      <c r="Z190" s="36"/>
      <c r="AA190" s="36"/>
      <c r="AB190" s="36"/>
      <c r="AC190" s="36"/>
      <c r="AD190" s="36"/>
      <c r="AE190" s="36"/>
      <c r="AR190" s="206" t="s">
        <v>213</v>
      </c>
      <c r="AT190" s="206" t="s">
        <v>209</v>
      </c>
      <c r="AU190" s="206" t="s">
        <v>81</v>
      </c>
      <c r="AY190" s="19" t="s">
        <v>207</v>
      </c>
      <c r="BE190" s="207">
        <f>IF(N190="základní",J190,0)</f>
        <v>0</v>
      </c>
      <c r="BF190" s="207">
        <f>IF(N190="snížená",J190,0)</f>
        <v>0</v>
      </c>
      <c r="BG190" s="207">
        <f>IF(N190="zákl. přenesená",J190,0)</f>
        <v>0</v>
      </c>
      <c r="BH190" s="207">
        <f>IF(N190="sníž. přenesená",J190,0)</f>
        <v>0</v>
      </c>
      <c r="BI190" s="207">
        <f>IF(N190="nulová",J190,0)</f>
        <v>0</v>
      </c>
      <c r="BJ190" s="19" t="s">
        <v>79</v>
      </c>
      <c r="BK190" s="207">
        <f>ROUND(I190*H190,2)</f>
        <v>0</v>
      </c>
      <c r="BL190" s="19" t="s">
        <v>213</v>
      </c>
      <c r="BM190" s="206" t="s">
        <v>359</v>
      </c>
    </row>
    <row r="191" spans="2:51" s="13" customFormat="1" ht="12">
      <c r="B191" s="208"/>
      <c r="C191" s="209"/>
      <c r="D191" s="210" t="s">
        <v>215</v>
      </c>
      <c r="E191" s="211" t="s">
        <v>19</v>
      </c>
      <c r="F191" s="212" t="s">
        <v>360</v>
      </c>
      <c r="G191" s="209"/>
      <c r="H191" s="213">
        <v>24.863</v>
      </c>
      <c r="I191" s="214"/>
      <c r="J191" s="209"/>
      <c r="K191" s="209"/>
      <c r="L191" s="215"/>
      <c r="M191" s="216"/>
      <c r="N191" s="217"/>
      <c r="O191" s="217"/>
      <c r="P191" s="217"/>
      <c r="Q191" s="217"/>
      <c r="R191" s="217"/>
      <c r="S191" s="217"/>
      <c r="T191" s="218"/>
      <c r="AT191" s="219" t="s">
        <v>215</v>
      </c>
      <c r="AU191" s="219" t="s">
        <v>81</v>
      </c>
      <c r="AV191" s="13" t="s">
        <v>81</v>
      </c>
      <c r="AW191" s="13" t="s">
        <v>33</v>
      </c>
      <c r="AX191" s="13" t="s">
        <v>79</v>
      </c>
      <c r="AY191" s="219" t="s">
        <v>207</v>
      </c>
    </row>
    <row r="192" spans="1:65" s="2" customFormat="1" ht="36">
      <c r="A192" s="36"/>
      <c r="B192" s="37"/>
      <c r="C192" s="195" t="s">
        <v>361</v>
      </c>
      <c r="D192" s="195" t="s">
        <v>209</v>
      </c>
      <c r="E192" s="196" t="s">
        <v>362</v>
      </c>
      <c r="F192" s="197" t="s">
        <v>363</v>
      </c>
      <c r="G192" s="198" t="s">
        <v>264</v>
      </c>
      <c r="H192" s="199">
        <v>2</v>
      </c>
      <c r="I192" s="200"/>
      <c r="J192" s="201">
        <f>ROUND(I192*H192,2)</f>
        <v>0</v>
      </c>
      <c r="K192" s="197" t="s">
        <v>212</v>
      </c>
      <c r="L192" s="41"/>
      <c r="M192" s="202" t="s">
        <v>19</v>
      </c>
      <c r="N192" s="203" t="s">
        <v>43</v>
      </c>
      <c r="O192" s="66"/>
      <c r="P192" s="204">
        <f>O192*H192</f>
        <v>0</v>
      </c>
      <c r="Q192" s="204">
        <v>0.01794</v>
      </c>
      <c r="R192" s="204">
        <f>Q192*H192</f>
        <v>0.03588</v>
      </c>
      <c r="S192" s="204">
        <v>0</v>
      </c>
      <c r="T192" s="205">
        <f>S192*H192</f>
        <v>0</v>
      </c>
      <c r="U192" s="36"/>
      <c r="V192" s="36"/>
      <c r="W192" s="36"/>
      <c r="X192" s="36"/>
      <c r="Y192" s="36"/>
      <c r="Z192" s="36"/>
      <c r="AA192" s="36"/>
      <c r="AB192" s="36"/>
      <c r="AC192" s="36"/>
      <c r="AD192" s="36"/>
      <c r="AE192" s="36"/>
      <c r="AR192" s="206" t="s">
        <v>213</v>
      </c>
      <c r="AT192" s="206" t="s">
        <v>209</v>
      </c>
      <c r="AU192" s="206" t="s">
        <v>81</v>
      </c>
      <c r="AY192" s="19" t="s">
        <v>207</v>
      </c>
      <c r="BE192" s="207">
        <f>IF(N192="základní",J192,0)</f>
        <v>0</v>
      </c>
      <c r="BF192" s="207">
        <f>IF(N192="snížená",J192,0)</f>
        <v>0</v>
      </c>
      <c r="BG192" s="207">
        <f>IF(N192="zákl. přenesená",J192,0)</f>
        <v>0</v>
      </c>
      <c r="BH192" s="207">
        <f>IF(N192="sníž. přenesená",J192,0)</f>
        <v>0</v>
      </c>
      <c r="BI192" s="207">
        <f>IF(N192="nulová",J192,0)</f>
        <v>0</v>
      </c>
      <c r="BJ192" s="19" t="s">
        <v>79</v>
      </c>
      <c r="BK192" s="207">
        <f>ROUND(I192*H192,2)</f>
        <v>0</v>
      </c>
      <c r="BL192" s="19" t="s">
        <v>213</v>
      </c>
      <c r="BM192" s="206" t="s">
        <v>364</v>
      </c>
    </row>
    <row r="193" spans="2:51" s="13" customFormat="1" ht="12">
      <c r="B193" s="208"/>
      <c r="C193" s="209"/>
      <c r="D193" s="210" t="s">
        <v>215</v>
      </c>
      <c r="E193" s="211" t="s">
        <v>19</v>
      </c>
      <c r="F193" s="212" t="s">
        <v>365</v>
      </c>
      <c r="G193" s="209"/>
      <c r="H193" s="213">
        <v>2</v>
      </c>
      <c r="I193" s="214"/>
      <c r="J193" s="209"/>
      <c r="K193" s="209"/>
      <c r="L193" s="215"/>
      <c r="M193" s="216"/>
      <c r="N193" s="217"/>
      <c r="O193" s="217"/>
      <c r="P193" s="217"/>
      <c r="Q193" s="217"/>
      <c r="R193" s="217"/>
      <c r="S193" s="217"/>
      <c r="T193" s="218"/>
      <c r="AT193" s="219" t="s">
        <v>215</v>
      </c>
      <c r="AU193" s="219" t="s">
        <v>81</v>
      </c>
      <c r="AV193" s="13" t="s">
        <v>81</v>
      </c>
      <c r="AW193" s="13" t="s">
        <v>33</v>
      </c>
      <c r="AX193" s="13" t="s">
        <v>79</v>
      </c>
      <c r="AY193" s="219" t="s">
        <v>207</v>
      </c>
    </row>
    <row r="194" spans="1:65" s="2" customFormat="1" ht="12">
      <c r="A194" s="36"/>
      <c r="B194" s="37"/>
      <c r="C194" s="195" t="s">
        <v>366</v>
      </c>
      <c r="D194" s="195" t="s">
        <v>209</v>
      </c>
      <c r="E194" s="196" t="s">
        <v>367</v>
      </c>
      <c r="F194" s="197" t="s">
        <v>368</v>
      </c>
      <c r="G194" s="198" t="s">
        <v>151</v>
      </c>
      <c r="H194" s="199">
        <v>1.576</v>
      </c>
      <c r="I194" s="200"/>
      <c r="J194" s="201">
        <f>ROUND(I194*H194,2)</f>
        <v>0</v>
      </c>
      <c r="K194" s="197" t="s">
        <v>212</v>
      </c>
      <c r="L194" s="41"/>
      <c r="M194" s="202" t="s">
        <v>19</v>
      </c>
      <c r="N194" s="203" t="s">
        <v>43</v>
      </c>
      <c r="O194" s="66"/>
      <c r="P194" s="204">
        <f>O194*H194</f>
        <v>0</v>
      </c>
      <c r="Q194" s="204">
        <v>2.4533</v>
      </c>
      <c r="R194" s="204">
        <f>Q194*H194</f>
        <v>3.8664008</v>
      </c>
      <c r="S194" s="204">
        <v>0</v>
      </c>
      <c r="T194" s="205">
        <f>S194*H194</f>
        <v>0</v>
      </c>
      <c r="U194" s="36"/>
      <c r="V194" s="36"/>
      <c r="W194" s="36"/>
      <c r="X194" s="36"/>
      <c r="Y194" s="36"/>
      <c r="Z194" s="36"/>
      <c r="AA194" s="36"/>
      <c r="AB194" s="36"/>
      <c r="AC194" s="36"/>
      <c r="AD194" s="36"/>
      <c r="AE194" s="36"/>
      <c r="AR194" s="206" t="s">
        <v>213</v>
      </c>
      <c r="AT194" s="206" t="s">
        <v>209</v>
      </c>
      <c r="AU194" s="206" t="s">
        <v>81</v>
      </c>
      <c r="AY194" s="19" t="s">
        <v>207</v>
      </c>
      <c r="BE194" s="207">
        <f>IF(N194="základní",J194,0)</f>
        <v>0</v>
      </c>
      <c r="BF194" s="207">
        <f>IF(N194="snížená",J194,0)</f>
        <v>0</v>
      </c>
      <c r="BG194" s="207">
        <f>IF(N194="zákl. přenesená",J194,0)</f>
        <v>0</v>
      </c>
      <c r="BH194" s="207">
        <f>IF(N194="sníž. přenesená",J194,0)</f>
        <v>0</v>
      </c>
      <c r="BI194" s="207">
        <f>IF(N194="nulová",J194,0)</f>
        <v>0</v>
      </c>
      <c r="BJ194" s="19" t="s">
        <v>79</v>
      </c>
      <c r="BK194" s="207">
        <f>ROUND(I194*H194,2)</f>
        <v>0</v>
      </c>
      <c r="BL194" s="19" t="s">
        <v>213</v>
      </c>
      <c r="BM194" s="206" t="s">
        <v>369</v>
      </c>
    </row>
    <row r="195" spans="2:51" s="13" customFormat="1" ht="12">
      <c r="B195" s="208"/>
      <c r="C195" s="209"/>
      <c r="D195" s="210" t="s">
        <v>215</v>
      </c>
      <c r="E195" s="211" t="s">
        <v>19</v>
      </c>
      <c r="F195" s="212" t="s">
        <v>370</v>
      </c>
      <c r="G195" s="209"/>
      <c r="H195" s="213">
        <v>0.225</v>
      </c>
      <c r="I195" s="214"/>
      <c r="J195" s="209"/>
      <c r="K195" s="209"/>
      <c r="L195" s="215"/>
      <c r="M195" s="216"/>
      <c r="N195" s="217"/>
      <c r="O195" s="217"/>
      <c r="P195" s="217"/>
      <c r="Q195" s="217"/>
      <c r="R195" s="217"/>
      <c r="S195" s="217"/>
      <c r="T195" s="218"/>
      <c r="AT195" s="219" t="s">
        <v>215</v>
      </c>
      <c r="AU195" s="219" t="s">
        <v>81</v>
      </c>
      <c r="AV195" s="13" t="s">
        <v>81</v>
      </c>
      <c r="AW195" s="13" t="s">
        <v>33</v>
      </c>
      <c r="AX195" s="13" t="s">
        <v>72</v>
      </c>
      <c r="AY195" s="219" t="s">
        <v>207</v>
      </c>
    </row>
    <row r="196" spans="2:51" s="13" customFormat="1" ht="12">
      <c r="B196" s="208"/>
      <c r="C196" s="209"/>
      <c r="D196" s="210" t="s">
        <v>215</v>
      </c>
      <c r="E196" s="211" t="s">
        <v>19</v>
      </c>
      <c r="F196" s="212" t="s">
        <v>371</v>
      </c>
      <c r="G196" s="209"/>
      <c r="H196" s="213">
        <v>1.013</v>
      </c>
      <c r="I196" s="214"/>
      <c r="J196" s="209"/>
      <c r="K196" s="209"/>
      <c r="L196" s="215"/>
      <c r="M196" s="216"/>
      <c r="N196" s="217"/>
      <c r="O196" s="217"/>
      <c r="P196" s="217"/>
      <c r="Q196" s="217"/>
      <c r="R196" s="217"/>
      <c r="S196" s="217"/>
      <c r="T196" s="218"/>
      <c r="AT196" s="219" t="s">
        <v>215</v>
      </c>
      <c r="AU196" s="219" t="s">
        <v>81</v>
      </c>
      <c r="AV196" s="13" t="s">
        <v>81</v>
      </c>
      <c r="AW196" s="13" t="s">
        <v>33</v>
      </c>
      <c r="AX196" s="13" t="s">
        <v>72</v>
      </c>
      <c r="AY196" s="219" t="s">
        <v>207</v>
      </c>
    </row>
    <row r="197" spans="2:51" s="13" customFormat="1" ht="12">
      <c r="B197" s="208"/>
      <c r="C197" s="209"/>
      <c r="D197" s="210" t="s">
        <v>215</v>
      </c>
      <c r="E197" s="211" t="s">
        <v>19</v>
      </c>
      <c r="F197" s="212" t="s">
        <v>372</v>
      </c>
      <c r="G197" s="209"/>
      <c r="H197" s="213">
        <v>0.338</v>
      </c>
      <c r="I197" s="214"/>
      <c r="J197" s="209"/>
      <c r="K197" s="209"/>
      <c r="L197" s="215"/>
      <c r="M197" s="216"/>
      <c r="N197" s="217"/>
      <c r="O197" s="217"/>
      <c r="P197" s="217"/>
      <c r="Q197" s="217"/>
      <c r="R197" s="217"/>
      <c r="S197" s="217"/>
      <c r="T197" s="218"/>
      <c r="AT197" s="219" t="s">
        <v>215</v>
      </c>
      <c r="AU197" s="219" t="s">
        <v>81</v>
      </c>
      <c r="AV197" s="13" t="s">
        <v>81</v>
      </c>
      <c r="AW197" s="13" t="s">
        <v>33</v>
      </c>
      <c r="AX197" s="13" t="s">
        <v>72</v>
      </c>
      <c r="AY197" s="219" t="s">
        <v>207</v>
      </c>
    </row>
    <row r="198" spans="2:51" s="14" customFormat="1" ht="12">
      <c r="B198" s="220"/>
      <c r="C198" s="221"/>
      <c r="D198" s="210" t="s">
        <v>215</v>
      </c>
      <c r="E198" s="222" t="s">
        <v>19</v>
      </c>
      <c r="F198" s="223" t="s">
        <v>228</v>
      </c>
      <c r="G198" s="221"/>
      <c r="H198" s="224">
        <v>1.576</v>
      </c>
      <c r="I198" s="225"/>
      <c r="J198" s="221"/>
      <c r="K198" s="221"/>
      <c r="L198" s="226"/>
      <c r="M198" s="227"/>
      <c r="N198" s="228"/>
      <c r="O198" s="228"/>
      <c r="P198" s="228"/>
      <c r="Q198" s="228"/>
      <c r="R198" s="228"/>
      <c r="S198" s="228"/>
      <c r="T198" s="229"/>
      <c r="AT198" s="230" t="s">
        <v>215</v>
      </c>
      <c r="AU198" s="230" t="s">
        <v>81</v>
      </c>
      <c r="AV198" s="14" t="s">
        <v>213</v>
      </c>
      <c r="AW198" s="14" t="s">
        <v>33</v>
      </c>
      <c r="AX198" s="14" t="s">
        <v>79</v>
      </c>
      <c r="AY198" s="230" t="s">
        <v>207</v>
      </c>
    </row>
    <row r="199" spans="1:65" s="2" customFormat="1" ht="36">
      <c r="A199" s="36"/>
      <c r="B199" s="37"/>
      <c r="C199" s="195" t="s">
        <v>373</v>
      </c>
      <c r="D199" s="195" t="s">
        <v>209</v>
      </c>
      <c r="E199" s="196" t="s">
        <v>374</v>
      </c>
      <c r="F199" s="197" t="s">
        <v>375</v>
      </c>
      <c r="G199" s="198" t="s">
        <v>144</v>
      </c>
      <c r="H199" s="199">
        <v>7.9</v>
      </c>
      <c r="I199" s="200"/>
      <c r="J199" s="201">
        <f>ROUND(I199*H199,2)</f>
        <v>0</v>
      </c>
      <c r="K199" s="197" t="s">
        <v>212</v>
      </c>
      <c r="L199" s="41"/>
      <c r="M199" s="202" t="s">
        <v>19</v>
      </c>
      <c r="N199" s="203" t="s">
        <v>43</v>
      </c>
      <c r="O199" s="66"/>
      <c r="P199" s="204">
        <f>O199*H199</f>
        <v>0</v>
      </c>
      <c r="Q199" s="204">
        <v>0.00955</v>
      </c>
      <c r="R199" s="204">
        <f>Q199*H199</f>
        <v>0.075445</v>
      </c>
      <c r="S199" s="204">
        <v>0</v>
      </c>
      <c r="T199" s="205">
        <f>S199*H199</f>
        <v>0</v>
      </c>
      <c r="U199" s="36"/>
      <c r="V199" s="36"/>
      <c r="W199" s="36"/>
      <c r="X199" s="36"/>
      <c r="Y199" s="36"/>
      <c r="Z199" s="36"/>
      <c r="AA199" s="36"/>
      <c r="AB199" s="36"/>
      <c r="AC199" s="36"/>
      <c r="AD199" s="36"/>
      <c r="AE199" s="36"/>
      <c r="AR199" s="206" t="s">
        <v>213</v>
      </c>
      <c r="AT199" s="206" t="s">
        <v>209</v>
      </c>
      <c r="AU199" s="206" t="s">
        <v>81</v>
      </c>
      <c r="AY199" s="19" t="s">
        <v>207</v>
      </c>
      <c r="BE199" s="207">
        <f>IF(N199="základní",J199,0)</f>
        <v>0</v>
      </c>
      <c r="BF199" s="207">
        <f>IF(N199="snížená",J199,0)</f>
        <v>0</v>
      </c>
      <c r="BG199" s="207">
        <f>IF(N199="zákl. přenesená",J199,0)</f>
        <v>0</v>
      </c>
      <c r="BH199" s="207">
        <f>IF(N199="sníž. přenesená",J199,0)</f>
        <v>0</v>
      </c>
      <c r="BI199" s="207">
        <f>IF(N199="nulová",J199,0)</f>
        <v>0</v>
      </c>
      <c r="BJ199" s="19" t="s">
        <v>79</v>
      </c>
      <c r="BK199" s="207">
        <f>ROUND(I199*H199,2)</f>
        <v>0</v>
      </c>
      <c r="BL199" s="19" t="s">
        <v>213</v>
      </c>
      <c r="BM199" s="206" t="s">
        <v>376</v>
      </c>
    </row>
    <row r="200" spans="2:51" s="13" customFormat="1" ht="12">
      <c r="B200" s="208"/>
      <c r="C200" s="209"/>
      <c r="D200" s="210" t="s">
        <v>215</v>
      </c>
      <c r="E200" s="211" t="s">
        <v>19</v>
      </c>
      <c r="F200" s="212" t="s">
        <v>377</v>
      </c>
      <c r="G200" s="209"/>
      <c r="H200" s="213">
        <v>1.9</v>
      </c>
      <c r="I200" s="214"/>
      <c r="J200" s="209"/>
      <c r="K200" s="209"/>
      <c r="L200" s="215"/>
      <c r="M200" s="216"/>
      <c r="N200" s="217"/>
      <c r="O200" s="217"/>
      <c r="P200" s="217"/>
      <c r="Q200" s="217"/>
      <c r="R200" s="217"/>
      <c r="S200" s="217"/>
      <c r="T200" s="218"/>
      <c r="AT200" s="219" t="s">
        <v>215</v>
      </c>
      <c r="AU200" s="219" t="s">
        <v>81</v>
      </c>
      <c r="AV200" s="13" t="s">
        <v>81</v>
      </c>
      <c r="AW200" s="13" t="s">
        <v>33</v>
      </c>
      <c r="AX200" s="13" t="s">
        <v>72</v>
      </c>
      <c r="AY200" s="219" t="s">
        <v>207</v>
      </c>
    </row>
    <row r="201" spans="2:51" s="13" customFormat="1" ht="12">
      <c r="B201" s="208"/>
      <c r="C201" s="209"/>
      <c r="D201" s="210" t="s">
        <v>215</v>
      </c>
      <c r="E201" s="211" t="s">
        <v>19</v>
      </c>
      <c r="F201" s="212" t="s">
        <v>378</v>
      </c>
      <c r="G201" s="209"/>
      <c r="H201" s="213">
        <v>4.5</v>
      </c>
      <c r="I201" s="214"/>
      <c r="J201" s="209"/>
      <c r="K201" s="209"/>
      <c r="L201" s="215"/>
      <c r="M201" s="216"/>
      <c r="N201" s="217"/>
      <c r="O201" s="217"/>
      <c r="P201" s="217"/>
      <c r="Q201" s="217"/>
      <c r="R201" s="217"/>
      <c r="S201" s="217"/>
      <c r="T201" s="218"/>
      <c r="AT201" s="219" t="s">
        <v>215</v>
      </c>
      <c r="AU201" s="219" t="s">
        <v>81</v>
      </c>
      <c r="AV201" s="13" t="s">
        <v>81</v>
      </c>
      <c r="AW201" s="13" t="s">
        <v>33</v>
      </c>
      <c r="AX201" s="13" t="s">
        <v>72</v>
      </c>
      <c r="AY201" s="219" t="s">
        <v>207</v>
      </c>
    </row>
    <row r="202" spans="2:51" s="13" customFormat="1" ht="12">
      <c r="B202" s="208"/>
      <c r="C202" s="209"/>
      <c r="D202" s="210" t="s">
        <v>215</v>
      </c>
      <c r="E202" s="211" t="s">
        <v>19</v>
      </c>
      <c r="F202" s="212" t="s">
        <v>379</v>
      </c>
      <c r="G202" s="209"/>
      <c r="H202" s="213">
        <v>1.5</v>
      </c>
      <c r="I202" s="214"/>
      <c r="J202" s="209"/>
      <c r="K202" s="209"/>
      <c r="L202" s="215"/>
      <c r="M202" s="216"/>
      <c r="N202" s="217"/>
      <c r="O202" s="217"/>
      <c r="P202" s="217"/>
      <c r="Q202" s="217"/>
      <c r="R202" s="217"/>
      <c r="S202" s="217"/>
      <c r="T202" s="218"/>
      <c r="AT202" s="219" t="s">
        <v>215</v>
      </c>
      <c r="AU202" s="219" t="s">
        <v>81</v>
      </c>
      <c r="AV202" s="13" t="s">
        <v>81</v>
      </c>
      <c r="AW202" s="13" t="s">
        <v>33</v>
      </c>
      <c r="AX202" s="13" t="s">
        <v>72</v>
      </c>
      <c r="AY202" s="219" t="s">
        <v>207</v>
      </c>
    </row>
    <row r="203" spans="2:51" s="14" customFormat="1" ht="12">
      <c r="B203" s="220"/>
      <c r="C203" s="221"/>
      <c r="D203" s="210" t="s">
        <v>215</v>
      </c>
      <c r="E203" s="222" t="s">
        <v>19</v>
      </c>
      <c r="F203" s="223" t="s">
        <v>228</v>
      </c>
      <c r="G203" s="221"/>
      <c r="H203" s="224">
        <v>7.9</v>
      </c>
      <c r="I203" s="225"/>
      <c r="J203" s="221"/>
      <c r="K203" s="221"/>
      <c r="L203" s="226"/>
      <c r="M203" s="227"/>
      <c r="N203" s="228"/>
      <c r="O203" s="228"/>
      <c r="P203" s="228"/>
      <c r="Q203" s="228"/>
      <c r="R203" s="228"/>
      <c r="S203" s="228"/>
      <c r="T203" s="229"/>
      <c r="AT203" s="230" t="s">
        <v>215</v>
      </c>
      <c r="AU203" s="230" t="s">
        <v>81</v>
      </c>
      <c r="AV203" s="14" t="s">
        <v>213</v>
      </c>
      <c r="AW203" s="14" t="s">
        <v>33</v>
      </c>
      <c r="AX203" s="14" t="s">
        <v>79</v>
      </c>
      <c r="AY203" s="230" t="s">
        <v>207</v>
      </c>
    </row>
    <row r="204" spans="1:65" s="2" customFormat="1" ht="36">
      <c r="A204" s="36"/>
      <c r="B204" s="37"/>
      <c r="C204" s="195" t="s">
        <v>380</v>
      </c>
      <c r="D204" s="195" t="s">
        <v>209</v>
      </c>
      <c r="E204" s="196" t="s">
        <v>381</v>
      </c>
      <c r="F204" s="197" t="s">
        <v>382</v>
      </c>
      <c r="G204" s="198" t="s">
        <v>144</v>
      </c>
      <c r="H204" s="199">
        <v>7.9</v>
      </c>
      <c r="I204" s="200"/>
      <c r="J204" s="201">
        <f>ROUND(I204*H204,2)</f>
        <v>0</v>
      </c>
      <c r="K204" s="197" t="s">
        <v>212</v>
      </c>
      <c r="L204" s="41"/>
      <c r="M204" s="202" t="s">
        <v>19</v>
      </c>
      <c r="N204" s="203" t="s">
        <v>43</v>
      </c>
      <c r="O204" s="66"/>
      <c r="P204" s="204">
        <f>O204*H204</f>
        <v>0</v>
      </c>
      <c r="Q204" s="204">
        <v>0</v>
      </c>
      <c r="R204" s="204">
        <f>Q204*H204</f>
        <v>0</v>
      </c>
      <c r="S204" s="204">
        <v>0</v>
      </c>
      <c r="T204" s="205">
        <f>S204*H204</f>
        <v>0</v>
      </c>
      <c r="U204" s="36"/>
      <c r="V204" s="36"/>
      <c r="W204" s="36"/>
      <c r="X204" s="36"/>
      <c r="Y204" s="36"/>
      <c r="Z204" s="36"/>
      <c r="AA204" s="36"/>
      <c r="AB204" s="36"/>
      <c r="AC204" s="36"/>
      <c r="AD204" s="36"/>
      <c r="AE204" s="36"/>
      <c r="AR204" s="206" t="s">
        <v>213</v>
      </c>
      <c r="AT204" s="206" t="s">
        <v>209</v>
      </c>
      <c r="AU204" s="206" t="s">
        <v>81</v>
      </c>
      <c r="AY204" s="19" t="s">
        <v>207</v>
      </c>
      <c r="BE204" s="207">
        <f>IF(N204="základní",J204,0)</f>
        <v>0</v>
      </c>
      <c r="BF204" s="207">
        <f>IF(N204="snížená",J204,0)</f>
        <v>0</v>
      </c>
      <c r="BG204" s="207">
        <f>IF(N204="zákl. přenesená",J204,0)</f>
        <v>0</v>
      </c>
      <c r="BH204" s="207">
        <f>IF(N204="sníž. přenesená",J204,0)</f>
        <v>0</v>
      </c>
      <c r="BI204" s="207">
        <f>IF(N204="nulová",J204,0)</f>
        <v>0</v>
      </c>
      <c r="BJ204" s="19" t="s">
        <v>79</v>
      </c>
      <c r="BK204" s="207">
        <f>ROUND(I204*H204,2)</f>
        <v>0</v>
      </c>
      <c r="BL204" s="19" t="s">
        <v>213</v>
      </c>
      <c r="BM204" s="206" t="s">
        <v>383</v>
      </c>
    </row>
    <row r="205" spans="1:65" s="2" customFormat="1" ht="36">
      <c r="A205" s="36"/>
      <c r="B205" s="37"/>
      <c r="C205" s="195" t="s">
        <v>384</v>
      </c>
      <c r="D205" s="195" t="s">
        <v>209</v>
      </c>
      <c r="E205" s="196" t="s">
        <v>385</v>
      </c>
      <c r="F205" s="197" t="s">
        <v>386</v>
      </c>
      <c r="G205" s="198" t="s">
        <v>252</v>
      </c>
      <c r="H205" s="199">
        <v>0.189</v>
      </c>
      <c r="I205" s="200"/>
      <c r="J205" s="201">
        <f>ROUND(I205*H205,2)</f>
        <v>0</v>
      </c>
      <c r="K205" s="197" t="s">
        <v>212</v>
      </c>
      <c r="L205" s="41"/>
      <c r="M205" s="202" t="s">
        <v>19</v>
      </c>
      <c r="N205" s="203" t="s">
        <v>43</v>
      </c>
      <c r="O205" s="66"/>
      <c r="P205" s="204">
        <f>O205*H205</f>
        <v>0</v>
      </c>
      <c r="Q205" s="204">
        <v>1.04528</v>
      </c>
      <c r="R205" s="204">
        <f>Q205*H205</f>
        <v>0.19755792</v>
      </c>
      <c r="S205" s="204">
        <v>0</v>
      </c>
      <c r="T205" s="205">
        <f>S205*H205</f>
        <v>0</v>
      </c>
      <c r="U205" s="36"/>
      <c r="V205" s="36"/>
      <c r="W205" s="36"/>
      <c r="X205" s="36"/>
      <c r="Y205" s="36"/>
      <c r="Z205" s="36"/>
      <c r="AA205" s="36"/>
      <c r="AB205" s="36"/>
      <c r="AC205" s="36"/>
      <c r="AD205" s="36"/>
      <c r="AE205" s="36"/>
      <c r="AR205" s="206" t="s">
        <v>213</v>
      </c>
      <c r="AT205" s="206" t="s">
        <v>209</v>
      </c>
      <c r="AU205" s="206" t="s">
        <v>81</v>
      </c>
      <c r="AY205" s="19" t="s">
        <v>207</v>
      </c>
      <c r="BE205" s="207">
        <f>IF(N205="základní",J205,0)</f>
        <v>0</v>
      </c>
      <c r="BF205" s="207">
        <f>IF(N205="snížená",J205,0)</f>
        <v>0</v>
      </c>
      <c r="BG205" s="207">
        <f>IF(N205="zákl. přenesená",J205,0)</f>
        <v>0</v>
      </c>
      <c r="BH205" s="207">
        <f>IF(N205="sníž. přenesená",J205,0)</f>
        <v>0</v>
      </c>
      <c r="BI205" s="207">
        <f>IF(N205="nulová",J205,0)</f>
        <v>0</v>
      </c>
      <c r="BJ205" s="19" t="s">
        <v>79</v>
      </c>
      <c r="BK205" s="207">
        <f>ROUND(I205*H205,2)</f>
        <v>0</v>
      </c>
      <c r="BL205" s="19" t="s">
        <v>213</v>
      </c>
      <c r="BM205" s="206" t="s">
        <v>387</v>
      </c>
    </row>
    <row r="206" spans="2:51" s="13" customFormat="1" ht="12">
      <c r="B206" s="208"/>
      <c r="C206" s="209"/>
      <c r="D206" s="210" t="s">
        <v>215</v>
      </c>
      <c r="E206" s="211" t="s">
        <v>19</v>
      </c>
      <c r="F206" s="212" t="s">
        <v>388</v>
      </c>
      <c r="G206" s="209"/>
      <c r="H206" s="213">
        <v>0.189</v>
      </c>
      <c r="I206" s="214"/>
      <c r="J206" s="209"/>
      <c r="K206" s="209"/>
      <c r="L206" s="215"/>
      <c r="M206" s="216"/>
      <c r="N206" s="217"/>
      <c r="O206" s="217"/>
      <c r="P206" s="217"/>
      <c r="Q206" s="217"/>
      <c r="R206" s="217"/>
      <c r="S206" s="217"/>
      <c r="T206" s="218"/>
      <c r="AT206" s="219" t="s">
        <v>215</v>
      </c>
      <c r="AU206" s="219" t="s">
        <v>81</v>
      </c>
      <c r="AV206" s="13" t="s">
        <v>81</v>
      </c>
      <c r="AW206" s="13" t="s">
        <v>33</v>
      </c>
      <c r="AX206" s="13" t="s">
        <v>79</v>
      </c>
      <c r="AY206" s="219" t="s">
        <v>207</v>
      </c>
    </row>
    <row r="207" spans="1:65" s="2" customFormat="1" ht="36">
      <c r="A207" s="36"/>
      <c r="B207" s="37"/>
      <c r="C207" s="195" t="s">
        <v>389</v>
      </c>
      <c r="D207" s="195" t="s">
        <v>209</v>
      </c>
      <c r="E207" s="196" t="s">
        <v>390</v>
      </c>
      <c r="F207" s="197" t="s">
        <v>391</v>
      </c>
      <c r="G207" s="198" t="s">
        <v>252</v>
      </c>
      <c r="H207" s="199">
        <v>0.687</v>
      </c>
      <c r="I207" s="200"/>
      <c r="J207" s="201">
        <f>ROUND(I207*H207,2)</f>
        <v>0</v>
      </c>
      <c r="K207" s="197" t="s">
        <v>212</v>
      </c>
      <c r="L207" s="41"/>
      <c r="M207" s="202" t="s">
        <v>19</v>
      </c>
      <c r="N207" s="203" t="s">
        <v>43</v>
      </c>
      <c r="O207" s="66"/>
      <c r="P207" s="204">
        <f>O207*H207</f>
        <v>0</v>
      </c>
      <c r="Q207" s="204">
        <v>0.01709</v>
      </c>
      <c r="R207" s="204">
        <f>Q207*H207</f>
        <v>0.011740830000000002</v>
      </c>
      <c r="S207" s="204">
        <v>0</v>
      </c>
      <c r="T207" s="205">
        <f>S207*H207</f>
        <v>0</v>
      </c>
      <c r="U207" s="36"/>
      <c r="V207" s="36"/>
      <c r="W207" s="36"/>
      <c r="X207" s="36"/>
      <c r="Y207" s="36"/>
      <c r="Z207" s="36"/>
      <c r="AA207" s="36"/>
      <c r="AB207" s="36"/>
      <c r="AC207" s="36"/>
      <c r="AD207" s="36"/>
      <c r="AE207" s="36"/>
      <c r="AR207" s="206" t="s">
        <v>213</v>
      </c>
      <c r="AT207" s="206" t="s">
        <v>209</v>
      </c>
      <c r="AU207" s="206" t="s">
        <v>81</v>
      </c>
      <c r="AY207" s="19" t="s">
        <v>207</v>
      </c>
      <c r="BE207" s="207">
        <f>IF(N207="základní",J207,0)</f>
        <v>0</v>
      </c>
      <c r="BF207" s="207">
        <f>IF(N207="snížená",J207,0)</f>
        <v>0</v>
      </c>
      <c r="BG207" s="207">
        <f>IF(N207="zákl. přenesená",J207,0)</f>
        <v>0</v>
      </c>
      <c r="BH207" s="207">
        <f>IF(N207="sníž. přenesená",J207,0)</f>
        <v>0</v>
      </c>
      <c r="BI207" s="207">
        <f>IF(N207="nulová",J207,0)</f>
        <v>0</v>
      </c>
      <c r="BJ207" s="19" t="s">
        <v>79</v>
      </c>
      <c r="BK207" s="207">
        <f>ROUND(I207*H207,2)</f>
        <v>0</v>
      </c>
      <c r="BL207" s="19" t="s">
        <v>213</v>
      </c>
      <c r="BM207" s="206" t="s">
        <v>392</v>
      </c>
    </row>
    <row r="208" spans="2:51" s="13" customFormat="1" ht="12">
      <c r="B208" s="208"/>
      <c r="C208" s="209"/>
      <c r="D208" s="210" t="s">
        <v>215</v>
      </c>
      <c r="E208" s="211" t="s">
        <v>19</v>
      </c>
      <c r="F208" s="212" t="s">
        <v>393</v>
      </c>
      <c r="G208" s="209"/>
      <c r="H208" s="213">
        <v>0.423</v>
      </c>
      <c r="I208" s="214"/>
      <c r="J208" s="209"/>
      <c r="K208" s="209"/>
      <c r="L208" s="215"/>
      <c r="M208" s="216"/>
      <c r="N208" s="217"/>
      <c r="O208" s="217"/>
      <c r="P208" s="217"/>
      <c r="Q208" s="217"/>
      <c r="R208" s="217"/>
      <c r="S208" s="217"/>
      <c r="T208" s="218"/>
      <c r="AT208" s="219" t="s">
        <v>215</v>
      </c>
      <c r="AU208" s="219" t="s">
        <v>81</v>
      </c>
      <c r="AV208" s="13" t="s">
        <v>81</v>
      </c>
      <c r="AW208" s="13" t="s">
        <v>33</v>
      </c>
      <c r="AX208" s="13" t="s">
        <v>72</v>
      </c>
      <c r="AY208" s="219" t="s">
        <v>207</v>
      </c>
    </row>
    <row r="209" spans="2:51" s="13" customFormat="1" ht="12">
      <c r="B209" s="208"/>
      <c r="C209" s="209"/>
      <c r="D209" s="210" t="s">
        <v>215</v>
      </c>
      <c r="E209" s="211" t="s">
        <v>19</v>
      </c>
      <c r="F209" s="212" t="s">
        <v>394</v>
      </c>
      <c r="G209" s="209"/>
      <c r="H209" s="213">
        <v>0.264</v>
      </c>
      <c r="I209" s="214"/>
      <c r="J209" s="209"/>
      <c r="K209" s="209"/>
      <c r="L209" s="215"/>
      <c r="M209" s="216"/>
      <c r="N209" s="217"/>
      <c r="O209" s="217"/>
      <c r="P209" s="217"/>
      <c r="Q209" s="217"/>
      <c r="R209" s="217"/>
      <c r="S209" s="217"/>
      <c r="T209" s="218"/>
      <c r="AT209" s="219" t="s">
        <v>215</v>
      </c>
      <c r="AU209" s="219" t="s">
        <v>81</v>
      </c>
      <c r="AV209" s="13" t="s">
        <v>81</v>
      </c>
      <c r="AW209" s="13" t="s">
        <v>33</v>
      </c>
      <c r="AX209" s="13" t="s">
        <v>72</v>
      </c>
      <c r="AY209" s="219" t="s">
        <v>207</v>
      </c>
    </row>
    <row r="210" spans="2:51" s="14" customFormat="1" ht="12">
      <c r="B210" s="220"/>
      <c r="C210" s="221"/>
      <c r="D210" s="210" t="s">
        <v>215</v>
      </c>
      <c r="E210" s="222" t="s">
        <v>19</v>
      </c>
      <c r="F210" s="223" t="s">
        <v>228</v>
      </c>
      <c r="G210" s="221"/>
      <c r="H210" s="224">
        <v>0.687</v>
      </c>
      <c r="I210" s="225"/>
      <c r="J210" s="221"/>
      <c r="K210" s="221"/>
      <c r="L210" s="226"/>
      <c r="M210" s="227"/>
      <c r="N210" s="228"/>
      <c r="O210" s="228"/>
      <c r="P210" s="228"/>
      <c r="Q210" s="228"/>
      <c r="R210" s="228"/>
      <c r="S210" s="228"/>
      <c r="T210" s="229"/>
      <c r="AT210" s="230" t="s">
        <v>215</v>
      </c>
      <c r="AU210" s="230" t="s">
        <v>81</v>
      </c>
      <c r="AV210" s="14" t="s">
        <v>213</v>
      </c>
      <c r="AW210" s="14" t="s">
        <v>33</v>
      </c>
      <c r="AX210" s="14" t="s">
        <v>79</v>
      </c>
      <c r="AY210" s="230" t="s">
        <v>207</v>
      </c>
    </row>
    <row r="211" spans="1:65" s="2" customFormat="1" ht="12">
      <c r="A211" s="36"/>
      <c r="B211" s="37"/>
      <c r="C211" s="231" t="s">
        <v>395</v>
      </c>
      <c r="D211" s="231" t="s">
        <v>249</v>
      </c>
      <c r="E211" s="232" t="s">
        <v>396</v>
      </c>
      <c r="F211" s="233" t="s">
        <v>397</v>
      </c>
      <c r="G211" s="234" t="s">
        <v>252</v>
      </c>
      <c r="H211" s="235">
        <v>0.687</v>
      </c>
      <c r="I211" s="236"/>
      <c r="J211" s="237">
        <f>ROUND(I211*H211,2)</f>
        <v>0</v>
      </c>
      <c r="K211" s="233" t="s">
        <v>212</v>
      </c>
      <c r="L211" s="238"/>
      <c r="M211" s="239" t="s">
        <v>19</v>
      </c>
      <c r="N211" s="240" t="s">
        <v>43</v>
      </c>
      <c r="O211" s="66"/>
      <c r="P211" s="204">
        <f>O211*H211</f>
        <v>0</v>
      </c>
      <c r="Q211" s="204">
        <v>1</v>
      </c>
      <c r="R211" s="204">
        <f>Q211*H211</f>
        <v>0.687</v>
      </c>
      <c r="S211" s="204">
        <v>0</v>
      </c>
      <c r="T211" s="205">
        <f>S211*H211</f>
        <v>0</v>
      </c>
      <c r="U211" s="36"/>
      <c r="V211" s="36"/>
      <c r="W211" s="36"/>
      <c r="X211" s="36"/>
      <c r="Y211" s="36"/>
      <c r="Z211" s="36"/>
      <c r="AA211" s="36"/>
      <c r="AB211" s="36"/>
      <c r="AC211" s="36"/>
      <c r="AD211" s="36"/>
      <c r="AE211" s="36"/>
      <c r="AR211" s="206" t="s">
        <v>248</v>
      </c>
      <c r="AT211" s="206" t="s">
        <v>249</v>
      </c>
      <c r="AU211" s="206" t="s">
        <v>81</v>
      </c>
      <c r="AY211" s="19" t="s">
        <v>207</v>
      </c>
      <c r="BE211" s="207">
        <f>IF(N211="základní",J211,0)</f>
        <v>0</v>
      </c>
      <c r="BF211" s="207">
        <f>IF(N211="snížená",J211,0)</f>
        <v>0</v>
      </c>
      <c r="BG211" s="207">
        <f>IF(N211="zákl. přenesená",J211,0)</f>
        <v>0</v>
      </c>
      <c r="BH211" s="207">
        <f>IF(N211="sníž. přenesená",J211,0)</f>
        <v>0</v>
      </c>
      <c r="BI211" s="207">
        <f>IF(N211="nulová",J211,0)</f>
        <v>0</v>
      </c>
      <c r="BJ211" s="19" t="s">
        <v>79</v>
      </c>
      <c r="BK211" s="207">
        <f>ROUND(I211*H211,2)</f>
        <v>0</v>
      </c>
      <c r="BL211" s="19" t="s">
        <v>213</v>
      </c>
      <c r="BM211" s="206" t="s">
        <v>398</v>
      </c>
    </row>
    <row r="212" spans="1:65" s="2" customFormat="1" ht="36">
      <c r="A212" s="36"/>
      <c r="B212" s="37"/>
      <c r="C212" s="195" t="s">
        <v>399</v>
      </c>
      <c r="D212" s="195" t="s">
        <v>209</v>
      </c>
      <c r="E212" s="196" t="s">
        <v>400</v>
      </c>
      <c r="F212" s="197" t="s">
        <v>401</v>
      </c>
      <c r="G212" s="198" t="s">
        <v>252</v>
      </c>
      <c r="H212" s="199">
        <v>1.068</v>
      </c>
      <c r="I212" s="200"/>
      <c r="J212" s="201">
        <f>ROUND(I212*H212,2)</f>
        <v>0</v>
      </c>
      <c r="K212" s="197" t="s">
        <v>212</v>
      </c>
      <c r="L212" s="41"/>
      <c r="M212" s="202" t="s">
        <v>19</v>
      </c>
      <c r="N212" s="203" t="s">
        <v>43</v>
      </c>
      <c r="O212" s="66"/>
      <c r="P212" s="204">
        <f>O212*H212</f>
        <v>0</v>
      </c>
      <c r="Q212" s="204">
        <v>0.01221</v>
      </c>
      <c r="R212" s="204">
        <f>Q212*H212</f>
        <v>0.013040280000000001</v>
      </c>
      <c r="S212" s="204">
        <v>0</v>
      </c>
      <c r="T212" s="205">
        <f>S212*H212</f>
        <v>0</v>
      </c>
      <c r="U212" s="36"/>
      <c r="V212" s="36"/>
      <c r="W212" s="36"/>
      <c r="X212" s="36"/>
      <c r="Y212" s="36"/>
      <c r="Z212" s="36"/>
      <c r="AA212" s="36"/>
      <c r="AB212" s="36"/>
      <c r="AC212" s="36"/>
      <c r="AD212" s="36"/>
      <c r="AE212" s="36"/>
      <c r="AR212" s="206" t="s">
        <v>213</v>
      </c>
      <c r="AT212" s="206" t="s">
        <v>209</v>
      </c>
      <c r="AU212" s="206" t="s">
        <v>81</v>
      </c>
      <c r="AY212" s="19" t="s">
        <v>207</v>
      </c>
      <c r="BE212" s="207">
        <f>IF(N212="základní",J212,0)</f>
        <v>0</v>
      </c>
      <c r="BF212" s="207">
        <f>IF(N212="snížená",J212,0)</f>
        <v>0</v>
      </c>
      <c r="BG212" s="207">
        <f>IF(N212="zákl. přenesená",J212,0)</f>
        <v>0</v>
      </c>
      <c r="BH212" s="207">
        <f>IF(N212="sníž. přenesená",J212,0)</f>
        <v>0</v>
      </c>
      <c r="BI212" s="207">
        <f>IF(N212="nulová",J212,0)</f>
        <v>0</v>
      </c>
      <c r="BJ212" s="19" t="s">
        <v>79</v>
      </c>
      <c r="BK212" s="207">
        <f>ROUND(I212*H212,2)</f>
        <v>0</v>
      </c>
      <c r="BL212" s="19" t="s">
        <v>213</v>
      </c>
      <c r="BM212" s="206" t="s">
        <v>402</v>
      </c>
    </row>
    <row r="213" spans="2:51" s="13" customFormat="1" ht="12">
      <c r="B213" s="208"/>
      <c r="C213" s="209"/>
      <c r="D213" s="210" t="s">
        <v>215</v>
      </c>
      <c r="E213" s="211" t="s">
        <v>19</v>
      </c>
      <c r="F213" s="212" t="s">
        <v>403</v>
      </c>
      <c r="G213" s="209"/>
      <c r="H213" s="213">
        <v>1.068</v>
      </c>
      <c r="I213" s="214"/>
      <c r="J213" s="209"/>
      <c r="K213" s="209"/>
      <c r="L213" s="215"/>
      <c r="M213" s="216"/>
      <c r="N213" s="217"/>
      <c r="O213" s="217"/>
      <c r="P213" s="217"/>
      <c r="Q213" s="217"/>
      <c r="R213" s="217"/>
      <c r="S213" s="217"/>
      <c r="T213" s="218"/>
      <c r="AT213" s="219" t="s">
        <v>215</v>
      </c>
      <c r="AU213" s="219" t="s">
        <v>81</v>
      </c>
      <c r="AV213" s="13" t="s">
        <v>81</v>
      </c>
      <c r="AW213" s="13" t="s">
        <v>33</v>
      </c>
      <c r="AX213" s="13" t="s">
        <v>79</v>
      </c>
      <c r="AY213" s="219" t="s">
        <v>207</v>
      </c>
    </row>
    <row r="214" spans="1:65" s="2" customFormat="1" ht="12">
      <c r="A214" s="36"/>
      <c r="B214" s="37"/>
      <c r="C214" s="231" t="s">
        <v>404</v>
      </c>
      <c r="D214" s="231" t="s">
        <v>249</v>
      </c>
      <c r="E214" s="232" t="s">
        <v>405</v>
      </c>
      <c r="F214" s="233" t="s">
        <v>406</v>
      </c>
      <c r="G214" s="234" t="s">
        <v>252</v>
      </c>
      <c r="H214" s="235">
        <v>1.068</v>
      </c>
      <c r="I214" s="236"/>
      <c r="J214" s="237">
        <f>ROUND(I214*H214,2)</f>
        <v>0</v>
      </c>
      <c r="K214" s="233" t="s">
        <v>212</v>
      </c>
      <c r="L214" s="238"/>
      <c r="M214" s="239" t="s">
        <v>19</v>
      </c>
      <c r="N214" s="240" t="s">
        <v>43</v>
      </c>
      <c r="O214" s="66"/>
      <c r="P214" s="204">
        <f>O214*H214</f>
        <v>0</v>
      </c>
      <c r="Q214" s="204">
        <v>1</v>
      </c>
      <c r="R214" s="204">
        <f>Q214*H214</f>
        <v>1.068</v>
      </c>
      <c r="S214" s="204">
        <v>0</v>
      </c>
      <c r="T214" s="205">
        <f>S214*H214</f>
        <v>0</v>
      </c>
      <c r="U214" s="36"/>
      <c r="V214" s="36"/>
      <c r="W214" s="36"/>
      <c r="X214" s="36"/>
      <c r="Y214" s="36"/>
      <c r="Z214" s="36"/>
      <c r="AA214" s="36"/>
      <c r="AB214" s="36"/>
      <c r="AC214" s="36"/>
      <c r="AD214" s="36"/>
      <c r="AE214" s="36"/>
      <c r="AR214" s="206" t="s">
        <v>248</v>
      </c>
      <c r="AT214" s="206" t="s">
        <v>249</v>
      </c>
      <c r="AU214" s="206" t="s">
        <v>81</v>
      </c>
      <c r="AY214" s="19" t="s">
        <v>207</v>
      </c>
      <c r="BE214" s="207">
        <f>IF(N214="základní",J214,0)</f>
        <v>0</v>
      </c>
      <c r="BF214" s="207">
        <f>IF(N214="snížená",J214,0)</f>
        <v>0</v>
      </c>
      <c r="BG214" s="207">
        <f>IF(N214="zákl. přenesená",J214,0)</f>
        <v>0</v>
      </c>
      <c r="BH214" s="207">
        <f>IF(N214="sníž. přenesená",J214,0)</f>
        <v>0</v>
      </c>
      <c r="BI214" s="207">
        <f>IF(N214="nulová",J214,0)</f>
        <v>0</v>
      </c>
      <c r="BJ214" s="19" t="s">
        <v>79</v>
      </c>
      <c r="BK214" s="207">
        <f>ROUND(I214*H214,2)</f>
        <v>0</v>
      </c>
      <c r="BL214" s="19" t="s">
        <v>213</v>
      </c>
      <c r="BM214" s="206" t="s">
        <v>407</v>
      </c>
    </row>
    <row r="215" spans="1:65" s="2" customFormat="1" ht="48">
      <c r="A215" s="36"/>
      <c r="B215" s="37"/>
      <c r="C215" s="195" t="s">
        <v>408</v>
      </c>
      <c r="D215" s="195" t="s">
        <v>209</v>
      </c>
      <c r="E215" s="196" t="s">
        <v>409</v>
      </c>
      <c r="F215" s="197" t="s">
        <v>410</v>
      </c>
      <c r="G215" s="198" t="s">
        <v>151</v>
      </c>
      <c r="H215" s="199">
        <v>8.344</v>
      </c>
      <c r="I215" s="200"/>
      <c r="J215" s="201">
        <f>ROUND(I215*H215,2)</f>
        <v>0</v>
      </c>
      <c r="K215" s="197" t="s">
        <v>212</v>
      </c>
      <c r="L215" s="41"/>
      <c r="M215" s="202" t="s">
        <v>19</v>
      </c>
      <c r="N215" s="203" t="s">
        <v>43</v>
      </c>
      <c r="O215" s="66"/>
      <c r="P215" s="204">
        <f>O215*H215</f>
        <v>0</v>
      </c>
      <c r="Q215" s="204">
        <v>2.5143</v>
      </c>
      <c r="R215" s="204">
        <f>Q215*H215</f>
        <v>20.9793192</v>
      </c>
      <c r="S215" s="204">
        <v>0</v>
      </c>
      <c r="T215" s="205">
        <f>S215*H215</f>
        <v>0</v>
      </c>
      <c r="U215" s="36"/>
      <c r="V215" s="36"/>
      <c r="W215" s="36"/>
      <c r="X215" s="36"/>
      <c r="Y215" s="36"/>
      <c r="Z215" s="36"/>
      <c r="AA215" s="36"/>
      <c r="AB215" s="36"/>
      <c r="AC215" s="36"/>
      <c r="AD215" s="36"/>
      <c r="AE215" s="36"/>
      <c r="AR215" s="206" t="s">
        <v>213</v>
      </c>
      <c r="AT215" s="206" t="s">
        <v>209</v>
      </c>
      <c r="AU215" s="206" t="s">
        <v>81</v>
      </c>
      <c r="AY215" s="19" t="s">
        <v>207</v>
      </c>
      <c r="BE215" s="207">
        <f>IF(N215="základní",J215,0)</f>
        <v>0</v>
      </c>
      <c r="BF215" s="207">
        <f>IF(N215="snížená",J215,0)</f>
        <v>0</v>
      </c>
      <c r="BG215" s="207">
        <f>IF(N215="zákl. přenesená",J215,0)</f>
        <v>0</v>
      </c>
      <c r="BH215" s="207">
        <f>IF(N215="sníž. přenesená",J215,0)</f>
        <v>0</v>
      </c>
      <c r="BI215" s="207">
        <f>IF(N215="nulová",J215,0)</f>
        <v>0</v>
      </c>
      <c r="BJ215" s="19" t="s">
        <v>79</v>
      </c>
      <c r="BK215" s="207">
        <f>ROUND(I215*H215,2)</f>
        <v>0</v>
      </c>
      <c r="BL215" s="19" t="s">
        <v>213</v>
      </c>
      <c r="BM215" s="206" t="s">
        <v>411</v>
      </c>
    </row>
    <row r="216" spans="2:51" s="13" customFormat="1" ht="12">
      <c r="B216" s="208"/>
      <c r="C216" s="209"/>
      <c r="D216" s="210" t="s">
        <v>215</v>
      </c>
      <c r="E216" s="211" t="s">
        <v>19</v>
      </c>
      <c r="F216" s="212" t="s">
        <v>412</v>
      </c>
      <c r="G216" s="209"/>
      <c r="H216" s="213">
        <v>6.625</v>
      </c>
      <c r="I216" s="214"/>
      <c r="J216" s="209"/>
      <c r="K216" s="209"/>
      <c r="L216" s="215"/>
      <c r="M216" s="216"/>
      <c r="N216" s="217"/>
      <c r="O216" s="217"/>
      <c r="P216" s="217"/>
      <c r="Q216" s="217"/>
      <c r="R216" s="217"/>
      <c r="S216" s="217"/>
      <c r="T216" s="218"/>
      <c r="AT216" s="219" t="s">
        <v>215</v>
      </c>
      <c r="AU216" s="219" t="s">
        <v>81</v>
      </c>
      <c r="AV216" s="13" t="s">
        <v>81</v>
      </c>
      <c r="AW216" s="13" t="s">
        <v>33</v>
      </c>
      <c r="AX216" s="13" t="s">
        <v>72</v>
      </c>
      <c r="AY216" s="219" t="s">
        <v>207</v>
      </c>
    </row>
    <row r="217" spans="2:51" s="13" customFormat="1" ht="12">
      <c r="B217" s="208"/>
      <c r="C217" s="209"/>
      <c r="D217" s="210" t="s">
        <v>215</v>
      </c>
      <c r="E217" s="211" t="s">
        <v>19</v>
      </c>
      <c r="F217" s="212" t="s">
        <v>413</v>
      </c>
      <c r="G217" s="209"/>
      <c r="H217" s="213">
        <v>1.44</v>
      </c>
      <c r="I217" s="214"/>
      <c r="J217" s="209"/>
      <c r="K217" s="209"/>
      <c r="L217" s="215"/>
      <c r="M217" s="216"/>
      <c r="N217" s="217"/>
      <c r="O217" s="217"/>
      <c r="P217" s="217"/>
      <c r="Q217" s="217"/>
      <c r="R217" s="217"/>
      <c r="S217" s="217"/>
      <c r="T217" s="218"/>
      <c r="AT217" s="219" t="s">
        <v>215</v>
      </c>
      <c r="AU217" s="219" t="s">
        <v>81</v>
      </c>
      <c r="AV217" s="13" t="s">
        <v>81</v>
      </c>
      <c r="AW217" s="13" t="s">
        <v>33</v>
      </c>
      <c r="AX217" s="13" t="s">
        <v>72</v>
      </c>
      <c r="AY217" s="219" t="s">
        <v>207</v>
      </c>
    </row>
    <row r="218" spans="2:51" s="13" customFormat="1" ht="12">
      <c r="B218" s="208"/>
      <c r="C218" s="209"/>
      <c r="D218" s="210" t="s">
        <v>215</v>
      </c>
      <c r="E218" s="211" t="s">
        <v>19</v>
      </c>
      <c r="F218" s="212" t="s">
        <v>414</v>
      </c>
      <c r="G218" s="209"/>
      <c r="H218" s="213">
        <v>0.279</v>
      </c>
      <c r="I218" s="214"/>
      <c r="J218" s="209"/>
      <c r="K218" s="209"/>
      <c r="L218" s="215"/>
      <c r="M218" s="216"/>
      <c r="N218" s="217"/>
      <c r="O218" s="217"/>
      <c r="P218" s="217"/>
      <c r="Q218" s="217"/>
      <c r="R218" s="217"/>
      <c r="S218" s="217"/>
      <c r="T218" s="218"/>
      <c r="AT218" s="219" t="s">
        <v>215</v>
      </c>
      <c r="AU218" s="219" t="s">
        <v>81</v>
      </c>
      <c r="AV218" s="13" t="s">
        <v>81</v>
      </c>
      <c r="AW218" s="13" t="s">
        <v>33</v>
      </c>
      <c r="AX218" s="13" t="s">
        <v>72</v>
      </c>
      <c r="AY218" s="219" t="s">
        <v>207</v>
      </c>
    </row>
    <row r="219" spans="2:51" s="14" customFormat="1" ht="12">
      <c r="B219" s="220"/>
      <c r="C219" s="221"/>
      <c r="D219" s="210" t="s">
        <v>215</v>
      </c>
      <c r="E219" s="222" t="s">
        <v>19</v>
      </c>
      <c r="F219" s="223" t="s">
        <v>228</v>
      </c>
      <c r="G219" s="221"/>
      <c r="H219" s="224">
        <v>8.344</v>
      </c>
      <c r="I219" s="225"/>
      <c r="J219" s="221"/>
      <c r="K219" s="221"/>
      <c r="L219" s="226"/>
      <c r="M219" s="227"/>
      <c r="N219" s="228"/>
      <c r="O219" s="228"/>
      <c r="P219" s="228"/>
      <c r="Q219" s="228"/>
      <c r="R219" s="228"/>
      <c r="S219" s="228"/>
      <c r="T219" s="229"/>
      <c r="AT219" s="230" t="s">
        <v>215</v>
      </c>
      <c r="AU219" s="230" t="s">
        <v>81</v>
      </c>
      <c r="AV219" s="14" t="s">
        <v>213</v>
      </c>
      <c r="AW219" s="14" t="s">
        <v>33</v>
      </c>
      <c r="AX219" s="14" t="s">
        <v>79</v>
      </c>
      <c r="AY219" s="230" t="s">
        <v>207</v>
      </c>
    </row>
    <row r="220" spans="1:65" s="2" customFormat="1" ht="48">
      <c r="A220" s="36"/>
      <c r="B220" s="37"/>
      <c r="C220" s="195" t="s">
        <v>415</v>
      </c>
      <c r="D220" s="195" t="s">
        <v>209</v>
      </c>
      <c r="E220" s="196" t="s">
        <v>416</v>
      </c>
      <c r="F220" s="197" t="s">
        <v>417</v>
      </c>
      <c r="G220" s="198" t="s">
        <v>151</v>
      </c>
      <c r="H220" s="199">
        <v>93.134</v>
      </c>
      <c r="I220" s="200"/>
      <c r="J220" s="201">
        <f>ROUND(I220*H220,2)</f>
        <v>0</v>
      </c>
      <c r="K220" s="197" t="s">
        <v>212</v>
      </c>
      <c r="L220" s="41"/>
      <c r="M220" s="202" t="s">
        <v>19</v>
      </c>
      <c r="N220" s="203" t="s">
        <v>43</v>
      </c>
      <c r="O220" s="66"/>
      <c r="P220" s="204">
        <f>O220*H220</f>
        <v>0</v>
      </c>
      <c r="Q220" s="204">
        <v>2.50235</v>
      </c>
      <c r="R220" s="204">
        <f>Q220*H220</f>
        <v>233.05386489999998</v>
      </c>
      <c r="S220" s="204">
        <v>0</v>
      </c>
      <c r="T220" s="205">
        <f>S220*H220</f>
        <v>0</v>
      </c>
      <c r="U220" s="36"/>
      <c r="V220" s="36"/>
      <c r="W220" s="36"/>
      <c r="X220" s="36"/>
      <c r="Y220" s="36"/>
      <c r="Z220" s="36"/>
      <c r="AA220" s="36"/>
      <c r="AB220" s="36"/>
      <c r="AC220" s="36"/>
      <c r="AD220" s="36"/>
      <c r="AE220" s="36"/>
      <c r="AR220" s="206" t="s">
        <v>213</v>
      </c>
      <c r="AT220" s="206" t="s">
        <v>209</v>
      </c>
      <c r="AU220" s="206" t="s">
        <v>81</v>
      </c>
      <c r="AY220" s="19" t="s">
        <v>207</v>
      </c>
      <c r="BE220" s="207">
        <f>IF(N220="základní",J220,0)</f>
        <v>0</v>
      </c>
      <c r="BF220" s="207">
        <f>IF(N220="snížená",J220,0)</f>
        <v>0</v>
      </c>
      <c r="BG220" s="207">
        <f>IF(N220="zákl. přenesená",J220,0)</f>
        <v>0</v>
      </c>
      <c r="BH220" s="207">
        <f>IF(N220="sníž. přenesená",J220,0)</f>
        <v>0</v>
      </c>
      <c r="BI220" s="207">
        <f>IF(N220="nulová",J220,0)</f>
        <v>0</v>
      </c>
      <c r="BJ220" s="19" t="s">
        <v>79</v>
      </c>
      <c r="BK220" s="207">
        <f>ROUND(I220*H220,2)</f>
        <v>0</v>
      </c>
      <c r="BL220" s="19" t="s">
        <v>213</v>
      </c>
      <c r="BM220" s="206" t="s">
        <v>418</v>
      </c>
    </row>
    <row r="221" spans="2:51" s="13" customFormat="1" ht="12">
      <c r="B221" s="208"/>
      <c r="C221" s="209"/>
      <c r="D221" s="210" t="s">
        <v>215</v>
      </c>
      <c r="E221" s="211" t="s">
        <v>19</v>
      </c>
      <c r="F221" s="212" t="s">
        <v>419</v>
      </c>
      <c r="G221" s="209"/>
      <c r="H221" s="213">
        <v>55.67</v>
      </c>
      <c r="I221" s="214"/>
      <c r="J221" s="209"/>
      <c r="K221" s="209"/>
      <c r="L221" s="215"/>
      <c r="M221" s="216"/>
      <c r="N221" s="217"/>
      <c r="O221" s="217"/>
      <c r="P221" s="217"/>
      <c r="Q221" s="217"/>
      <c r="R221" s="217"/>
      <c r="S221" s="217"/>
      <c r="T221" s="218"/>
      <c r="AT221" s="219" t="s">
        <v>215</v>
      </c>
      <c r="AU221" s="219" t="s">
        <v>81</v>
      </c>
      <c r="AV221" s="13" t="s">
        <v>81</v>
      </c>
      <c r="AW221" s="13" t="s">
        <v>33</v>
      </c>
      <c r="AX221" s="13" t="s">
        <v>72</v>
      </c>
      <c r="AY221" s="219" t="s">
        <v>207</v>
      </c>
    </row>
    <row r="222" spans="2:51" s="13" customFormat="1" ht="12">
      <c r="B222" s="208"/>
      <c r="C222" s="209"/>
      <c r="D222" s="210" t="s">
        <v>215</v>
      </c>
      <c r="E222" s="211" t="s">
        <v>19</v>
      </c>
      <c r="F222" s="212" t="s">
        <v>420</v>
      </c>
      <c r="G222" s="209"/>
      <c r="H222" s="213">
        <v>36.464</v>
      </c>
      <c r="I222" s="214"/>
      <c r="J222" s="209"/>
      <c r="K222" s="209"/>
      <c r="L222" s="215"/>
      <c r="M222" s="216"/>
      <c r="N222" s="217"/>
      <c r="O222" s="217"/>
      <c r="P222" s="217"/>
      <c r="Q222" s="217"/>
      <c r="R222" s="217"/>
      <c r="S222" s="217"/>
      <c r="T222" s="218"/>
      <c r="AT222" s="219" t="s">
        <v>215</v>
      </c>
      <c r="AU222" s="219" t="s">
        <v>81</v>
      </c>
      <c r="AV222" s="13" t="s">
        <v>81</v>
      </c>
      <c r="AW222" s="13" t="s">
        <v>33</v>
      </c>
      <c r="AX222" s="13" t="s">
        <v>72</v>
      </c>
      <c r="AY222" s="219" t="s">
        <v>207</v>
      </c>
    </row>
    <row r="223" spans="2:51" s="13" customFormat="1" ht="12">
      <c r="B223" s="208"/>
      <c r="C223" s="209"/>
      <c r="D223" s="210" t="s">
        <v>215</v>
      </c>
      <c r="E223" s="211" t="s">
        <v>19</v>
      </c>
      <c r="F223" s="212" t="s">
        <v>421</v>
      </c>
      <c r="G223" s="209"/>
      <c r="H223" s="213">
        <v>1</v>
      </c>
      <c r="I223" s="214"/>
      <c r="J223" s="209"/>
      <c r="K223" s="209"/>
      <c r="L223" s="215"/>
      <c r="M223" s="216"/>
      <c r="N223" s="217"/>
      <c r="O223" s="217"/>
      <c r="P223" s="217"/>
      <c r="Q223" s="217"/>
      <c r="R223" s="217"/>
      <c r="S223" s="217"/>
      <c r="T223" s="218"/>
      <c r="AT223" s="219" t="s">
        <v>215</v>
      </c>
      <c r="AU223" s="219" t="s">
        <v>81</v>
      </c>
      <c r="AV223" s="13" t="s">
        <v>81</v>
      </c>
      <c r="AW223" s="13" t="s">
        <v>33</v>
      </c>
      <c r="AX223" s="13" t="s">
        <v>72</v>
      </c>
      <c r="AY223" s="219" t="s">
        <v>207</v>
      </c>
    </row>
    <row r="224" spans="2:51" s="14" customFormat="1" ht="12">
      <c r="B224" s="220"/>
      <c r="C224" s="221"/>
      <c r="D224" s="210" t="s">
        <v>215</v>
      </c>
      <c r="E224" s="222" t="s">
        <v>19</v>
      </c>
      <c r="F224" s="223" t="s">
        <v>228</v>
      </c>
      <c r="G224" s="221"/>
      <c r="H224" s="224">
        <v>93.134</v>
      </c>
      <c r="I224" s="225"/>
      <c r="J224" s="221"/>
      <c r="K224" s="221"/>
      <c r="L224" s="226"/>
      <c r="M224" s="227"/>
      <c r="N224" s="228"/>
      <c r="O224" s="228"/>
      <c r="P224" s="228"/>
      <c r="Q224" s="228"/>
      <c r="R224" s="228"/>
      <c r="S224" s="228"/>
      <c r="T224" s="229"/>
      <c r="AT224" s="230" t="s">
        <v>215</v>
      </c>
      <c r="AU224" s="230" t="s">
        <v>81</v>
      </c>
      <c r="AV224" s="14" t="s">
        <v>213</v>
      </c>
      <c r="AW224" s="14" t="s">
        <v>33</v>
      </c>
      <c r="AX224" s="14" t="s">
        <v>79</v>
      </c>
      <c r="AY224" s="230" t="s">
        <v>207</v>
      </c>
    </row>
    <row r="225" spans="1:65" s="2" customFormat="1" ht="48">
      <c r="A225" s="36"/>
      <c r="B225" s="37"/>
      <c r="C225" s="195" t="s">
        <v>422</v>
      </c>
      <c r="D225" s="195" t="s">
        <v>209</v>
      </c>
      <c r="E225" s="196" t="s">
        <v>423</v>
      </c>
      <c r="F225" s="197" t="s">
        <v>424</v>
      </c>
      <c r="G225" s="198" t="s">
        <v>144</v>
      </c>
      <c r="H225" s="199">
        <v>400.93</v>
      </c>
      <c r="I225" s="200"/>
      <c r="J225" s="201">
        <f>ROUND(I225*H225,2)</f>
        <v>0</v>
      </c>
      <c r="K225" s="197" t="s">
        <v>212</v>
      </c>
      <c r="L225" s="41"/>
      <c r="M225" s="202" t="s">
        <v>19</v>
      </c>
      <c r="N225" s="203" t="s">
        <v>43</v>
      </c>
      <c r="O225" s="66"/>
      <c r="P225" s="204">
        <f>O225*H225</f>
        <v>0</v>
      </c>
      <c r="Q225" s="204">
        <v>0.00432</v>
      </c>
      <c r="R225" s="204">
        <f>Q225*H225</f>
        <v>1.7320176</v>
      </c>
      <c r="S225" s="204">
        <v>0</v>
      </c>
      <c r="T225" s="205">
        <f>S225*H225</f>
        <v>0</v>
      </c>
      <c r="U225" s="36"/>
      <c r="V225" s="36"/>
      <c r="W225" s="36"/>
      <c r="X225" s="36"/>
      <c r="Y225" s="36"/>
      <c r="Z225" s="36"/>
      <c r="AA225" s="36"/>
      <c r="AB225" s="36"/>
      <c r="AC225" s="36"/>
      <c r="AD225" s="36"/>
      <c r="AE225" s="36"/>
      <c r="AR225" s="206" t="s">
        <v>213</v>
      </c>
      <c r="AT225" s="206" t="s">
        <v>209</v>
      </c>
      <c r="AU225" s="206" t="s">
        <v>81</v>
      </c>
      <c r="AY225" s="19" t="s">
        <v>207</v>
      </c>
      <c r="BE225" s="207">
        <f>IF(N225="základní",J225,0)</f>
        <v>0</v>
      </c>
      <c r="BF225" s="207">
        <f>IF(N225="snížená",J225,0)</f>
        <v>0</v>
      </c>
      <c r="BG225" s="207">
        <f>IF(N225="zákl. přenesená",J225,0)</f>
        <v>0</v>
      </c>
      <c r="BH225" s="207">
        <f>IF(N225="sníž. přenesená",J225,0)</f>
        <v>0</v>
      </c>
      <c r="BI225" s="207">
        <f>IF(N225="nulová",J225,0)</f>
        <v>0</v>
      </c>
      <c r="BJ225" s="19" t="s">
        <v>79</v>
      </c>
      <c r="BK225" s="207">
        <f>ROUND(I225*H225,2)</f>
        <v>0</v>
      </c>
      <c r="BL225" s="19" t="s">
        <v>213</v>
      </c>
      <c r="BM225" s="206" t="s">
        <v>425</v>
      </c>
    </row>
    <row r="226" spans="2:51" s="13" customFormat="1" ht="12">
      <c r="B226" s="208"/>
      <c r="C226" s="209"/>
      <c r="D226" s="210" t="s">
        <v>215</v>
      </c>
      <c r="E226" s="211" t="s">
        <v>19</v>
      </c>
      <c r="F226" s="212" t="s">
        <v>426</v>
      </c>
      <c r="G226" s="209"/>
      <c r="H226" s="213">
        <v>20.52</v>
      </c>
      <c r="I226" s="214"/>
      <c r="J226" s="209"/>
      <c r="K226" s="209"/>
      <c r="L226" s="215"/>
      <c r="M226" s="216"/>
      <c r="N226" s="217"/>
      <c r="O226" s="217"/>
      <c r="P226" s="217"/>
      <c r="Q226" s="217"/>
      <c r="R226" s="217"/>
      <c r="S226" s="217"/>
      <c r="T226" s="218"/>
      <c r="AT226" s="219" t="s">
        <v>215</v>
      </c>
      <c r="AU226" s="219" t="s">
        <v>81</v>
      </c>
      <c r="AV226" s="13" t="s">
        <v>81</v>
      </c>
      <c r="AW226" s="13" t="s">
        <v>33</v>
      </c>
      <c r="AX226" s="13" t="s">
        <v>72</v>
      </c>
      <c r="AY226" s="219" t="s">
        <v>207</v>
      </c>
    </row>
    <row r="227" spans="2:51" s="13" customFormat="1" ht="12">
      <c r="B227" s="208"/>
      <c r="C227" s="209"/>
      <c r="D227" s="210" t="s">
        <v>215</v>
      </c>
      <c r="E227" s="211" t="s">
        <v>19</v>
      </c>
      <c r="F227" s="212" t="s">
        <v>427</v>
      </c>
      <c r="G227" s="209"/>
      <c r="H227" s="213">
        <v>337.44</v>
      </c>
      <c r="I227" s="214"/>
      <c r="J227" s="209"/>
      <c r="K227" s="209"/>
      <c r="L227" s="215"/>
      <c r="M227" s="216"/>
      <c r="N227" s="217"/>
      <c r="O227" s="217"/>
      <c r="P227" s="217"/>
      <c r="Q227" s="217"/>
      <c r="R227" s="217"/>
      <c r="S227" s="217"/>
      <c r="T227" s="218"/>
      <c r="AT227" s="219" t="s">
        <v>215</v>
      </c>
      <c r="AU227" s="219" t="s">
        <v>81</v>
      </c>
      <c r="AV227" s="13" t="s">
        <v>81</v>
      </c>
      <c r="AW227" s="13" t="s">
        <v>33</v>
      </c>
      <c r="AX227" s="13" t="s">
        <v>72</v>
      </c>
      <c r="AY227" s="219" t="s">
        <v>207</v>
      </c>
    </row>
    <row r="228" spans="2:51" s="13" customFormat="1" ht="12">
      <c r="B228" s="208"/>
      <c r="C228" s="209"/>
      <c r="D228" s="210" t="s">
        <v>215</v>
      </c>
      <c r="E228" s="211" t="s">
        <v>19</v>
      </c>
      <c r="F228" s="212" t="s">
        <v>428</v>
      </c>
      <c r="G228" s="209"/>
      <c r="H228" s="213">
        <v>29.25</v>
      </c>
      <c r="I228" s="214"/>
      <c r="J228" s="209"/>
      <c r="K228" s="209"/>
      <c r="L228" s="215"/>
      <c r="M228" s="216"/>
      <c r="N228" s="217"/>
      <c r="O228" s="217"/>
      <c r="P228" s="217"/>
      <c r="Q228" s="217"/>
      <c r="R228" s="217"/>
      <c r="S228" s="217"/>
      <c r="T228" s="218"/>
      <c r="AT228" s="219" t="s">
        <v>215</v>
      </c>
      <c r="AU228" s="219" t="s">
        <v>81</v>
      </c>
      <c r="AV228" s="13" t="s">
        <v>81</v>
      </c>
      <c r="AW228" s="13" t="s">
        <v>33</v>
      </c>
      <c r="AX228" s="13" t="s">
        <v>72</v>
      </c>
      <c r="AY228" s="219" t="s">
        <v>207</v>
      </c>
    </row>
    <row r="229" spans="2:51" s="13" customFormat="1" ht="12">
      <c r="B229" s="208"/>
      <c r="C229" s="209"/>
      <c r="D229" s="210" t="s">
        <v>215</v>
      </c>
      <c r="E229" s="211" t="s">
        <v>19</v>
      </c>
      <c r="F229" s="212" t="s">
        <v>429</v>
      </c>
      <c r="G229" s="209"/>
      <c r="H229" s="213">
        <v>10</v>
      </c>
      <c r="I229" s="214"/>
      <c r="J229" s="209"/>
      <c r="K229" s="209"/>
      <c r="L229" s="215"/>
      <c r="M229" s="216"/>
      <c r="N229" s="217"/>
      <c r="O229" s="217"/>
      <c r="P229" s="217"/>
      <c r="Q229" s="217"/>
      <c r="R229" s="217"/>
      <c r="S229" s="217"/>
      <c r="T229" s="218"/>
      <c r="AT229" s="219" t="s">
        <v>215</v>
      </c>
      <c r="AU229" s="219" t="s">
        <v>81</v>
      </c>
      <c r="AV229" s="13" t="s">
        <v>81</v>
      </c>
      <c r="AW229" s="13" t="s">
        <v>33</v>
      </c>
      <c r="AX229" s="13" t="s">
        <v>72</v>
      </c>
      <c r="AY229" s="219" t="s">
        <v>207</v>
      </c>
    </row>
    <row r="230" spans="2:51" s="13" customFormat="1" ht="12">
      <c r="B230" s="208"/>
      <c r="C230" s="209"/>
      <c r="D230" s="210" t="s">
        <v>215</v>
      </c>
      <c r="E230" s="211" t="s">
        <v>19</v>
      </c>
      <c r="F230" s="212" t="s">
        <v>430</v>
      </c>
      <c r="G230" s="209"/>
      <c r="H230" s="213">
        <v>3.72</v>
      </c>
      <c r="I230" s="214"/>
      <c r="J230" s="209"/>
      <c r="K230" s="209"/>
      <c r="L230" s="215"/>
      <c r="M230" s="216"/>
      <c r="N230" s="217"/>
      <c r="O230" s="217"/>
      <c r="P230" s="217"/>
      <c r="Q230" s="217"/>
      <c r="R230" s="217"/>
      <c r="S230" s="217"/>
      <c r="T230" s="218"/>
      <c r="AT230" s="219" t="s">
        <v>215</v>
      </c>
      <c r="AU230" s="219" t="s">
        <v>81</v>
      </c>
      <c r="AV230" s="13" t="s">
        <v>81</v>
      </c>
      <c r="AW230" s="13" t="s">
        <v>33</v>
      </c>
      <c r="AX230" s="13" t="s">
        <v>72</v>
      </c>
      <c r="AY230" s="219" t="s">
        <v>207</v>
      </c>
    </row>
    <row r="231" spans="2:51" s="14" customFormat="1" ht="12">
      <c r="B231" s="220"/>
      <c r="C231" s="221"/>
      <c r="D231" s="210" t="s">
        <v>215</v>
      </c>
      <c r="E231" s="222" t="s">
        <v>19</v>
      </c>
      <c r="F231" s="223" t="s">
        <v>228</v>
      </c>
      <c r="G231" s="221"/>
      <c r="H231" s="224">
        <v>400.93</v>
      </c>
      <c r="I231" s="225"/>
      <c r="J231" s="221"/>
      <c r="K231" s="221"/>
      <c r="L231" s="226"/>
      <c r="M231" s="227"/>
      <c r="N231" s="228"/>
      <c r="O231" s="228"/>
      <c r="P231" s="228"/>
      <c r="Q231" s="228"/>
      <c r="R231" s="228"/>
      <c r="S231" s="228"/>
      <c r="T231" s="229"/>
      <c r="AT231" s="230" t="s">
        <v>215</v>
      </c>
      <c r="AU231" s="230" t="s">
        <v>81</v>
      </c>
      <c r="AV231" s="14" t="s">
        <v>213</v>
      </c>
      <c r="AW231" s="14" t="s">
        <v>33</v>
      </c>
      <c r="AX231" s="14" t="s">
        <v>79</v>
      </c>
      <c r="AY231" s="230" t="s">
        <v>207</v>
      </c>
    </row>
    <row r="232" spans="2:51" s="14" customFormat="1" ht="12">
      <c r="B232" s="220"/>
      <c r="C232" s="221"/>
      <c r="D232" s="210" t="s">
        <v>215</v>
      </c>
      <c r="E232" s="222" t="s">
        <v>19</v>
      </c>
      <c r="F232" s="223" t="s">
        <v>228</v>
      </c>
      <c r="G232" s="221"/>
      <c r="H232" s="224">
        <v>0</v>
      </c>
      <c r="I232" s="225"/>
      <c r="J232" s="221"/>
      <c r="K232" s="221"/>
      <c r="L232" s="226"/>
      <c r="M232" s="227"/>
      <c r="N232" s="228"/>
      <c r="O232" s="228"/>
      <c r="P232" s="228"/>
      <c r="Q232" s="228"/>
      <c r="R232" s="228"/>
      <c r="S232" s="228"/>
      <c r="T232" s="229"/>
      <c r="AT232" s="230" t="s">
        <v>215</v>
      </c>
      <c r="AU232" s="230" t="s">
        <v>81</v>
      </c>
      <c r="AV232" s="14" t="s">
        <v>213</v>
      </c>
      <c r="AW232" s="14" t="s">
        <v>33</v>
      </c>
      <c r="AX232" s="14" t="s">
        <v>72</v>
      </c>
      <c r="AY232" s="230" t="s">
        <v>207</v>
      </c>
    </row>
    <row r="233" spans="1:65" s="2" customFormat="1" ht="48">
      <c r="A233" s="36"/>
      <c r="B233" s="37"/>
      <c r="C233" s="195" t="s">
        <v>431</v>
      </c>
      <c r="D233" s="195" t="s">
        <v>209</v>
      </c>
      <c r="E233" s="196" t="s">
        <v>432</v>
      </c>
      <c r="F233" s="197" t="s">
        <v>433</v>
      </c>
      <c r="G233" s="198" t="s">
        <v>144</v>
      </c>
      <c r="H233" s="199">
        <v>400.93</v>
      </c>
      <c r="I233" s="200"/>
      <c r="J233" s="201">
        <f>ROUND(I233*H233,2)</f>
        <v>0</v>
      </c>
      <c r="K233" s="197" t="s">
        <v>212</v>
      </c>
      <c r="L233" s="41"/>
      <c r="M233" s="202" t="s">
        <v>19</v>
      </c>
      <c r="N233" s="203" t="s">
        <v>43</v>
      </c>
      <c r="O233" s="66"/>
      <c r="P233" s="204">
        <f>O233*H233</f>
        <v>0</v>
      </c>
      <c r="Q233" s="204">
        <v>0</v>
      </c>
      <c r="R233" s="204">
        <f>Q233*H233</f>
        <v>0</v>
      </c>
      <c r="S233" s="204">
        <v>0</v>
      </c>
      <c r="T233" s="205">
        <f>S233*H233</f>
        <v>0</v>
      </c>
      <c r="U233" s="36"/>
      <c r="V233" s="36"/>
      <c r="W233" s="36"/>
      <c r="X233" s="36"/>
      <c r="Y233" s="36"/>
      <c r="Z233" s="36"/>
      <c r="AA233" s="36"/>
      <c r="AB233" s="36"/>
      <c r="AC233" s="36"/>
      <c r="AD233" s="36"/>
      <c r="AE233" s="36"/>
      <c r="AR233" s="206" t="s">
        <v>213</v>
      </c>
      <c r="AT233" s="206" t="s">
        <v>209</v>
      </c>
      <c r="AU233" s="206" t="s">
        <v>81</v>
      </c>
      <c r="AY233" s="19" t="s">
        <v>207</v>
      </c>
      <c r="BE233" s="207">
        <f>IF(N233="základní",J233,0)</f>
        <v>0</v>
      </c>
      <c r="BF233" s="207">
        <f>IF(N233="snížená",J233,0)</f>
        <v>0</v>
      </c>
      <c r="BG233" s="207">
        <f>IF(N233="zákl. přenesená",J233,0)</f>
        <v>0</v>
      </c>
      <c r="BH233" s="207">
        <f>IF(N233="sníž. přenesená",J233,0)</f>
        <v>0</v>
      </c>
      <c r="BI233" s="207">
        <f>IF(N233="nulová",J233,0)</f>
        <v>0</v>
      </c>
      <c r="BJ233" s="19" t="s">
        <v>79</v>
      </c>
      <c r="BK233" s="207">
        <f>ROUND(I233*H233,2)</f>
        <v>0</v>
      </c>
      <c r="BL233" s="19" t="s">
        <v>213</v>
      </c>
      <c r="BM233" s="206" t="s">
        <v>434</v>
      </c>
    </row>
    <row r="234" spans="1:65" s="2" customFormat="1" ht="36">
      <c r="A234" s="36"/>
      <c r="B234" s="37"/>
      <c r="C234" s="195" t="s">
        <v>435</v>
      </c>
      <c r="D234" s="195" t="s">
        <v>209</v>
      </c>
      <c r="E234" s="196" t="s">
        <v>436</v>
      </c>
      <c r="F234" s="197" t="s">
        <v>437</v>
      </c>
      <c r="G234" s="198" t="s">
        <v>252</v>
      </c>
      <c r="H234" s="199">
        <v>13.915</v>
      </c>
      <c r="I234" s="200"/>
      <c r="J234" s="201">
        <f>ROUND(I234*H234,2)</f>
        <v>0</v>
      </c>
      <c r="K234" s="197" t="s">
        <v>212</v>
      </c>
      <c r="L234" s="41"/>
      <c r="M234" s="202" t="s">
        <v>19</v>
      </c>
      <c r="N234" s="203" t="s">
        <v>43</v>
      </c>
      <c r="O234" s="66"/>
      <c r="P234" s="204">
        <f>O234*H234</f>
        <v>0</v>
      </c>
      <c r="Q234" s="204">
        <v>1.10951</v>
      </c>
      <c r="R234" s="204">
        <f>Q234*H234</f>
        <v>15.43883165</v>
      </c>
      <c r="S234" s="204">
        <v>0</v>
      </c>
      <c r="T234" s="205">
        <f>S234*H234</f>
        <v>0</v>
      </c>
      <c r="U234" s="36"/>
      <c r="V234" s="36"/>
      <c r="W234" s="36"/>
      <c r="X234" s="36"/>
      <c r="Y234" s="36"/>
      <c r="Z234" s="36"/>
      <c r="AA234" s="36"/>
      <c r="AB234" s="36"/>
      <c r="AC234" s="36"/>
      <c r="AD234" s="36"/>
      <c r="AE234" s="36"/>
      <c r="AR234" s="206" t="s">
        <v>213</v>
      </c>
      <c r="AT234" s="206" t="s">
        <v>209</v>
      </c>
      <c r="AU234" s="206" t="s">
        <v>81</v>
      </c>
      <c r="AY234" s="19" t="s">
        <v>207</v>
      </c>
      <c r="BE234" s="207">
        <f>IF(N234="základní",J234,0)</f>
        <v>0</v>
      </c>
      <c r="BF234" s="207">
        <f>IF(N234="snížená",J234,0)</f>
        <v>0</v>
      </c>
      <c r="BG234" s="207">
        <f>IF(N234="zákl. přenesená",J234,0)</f>
        <v>0</v>
      </c>
      <c r="BH234" s="207">
        <f>IF(N234="sníž. přenesená",J234,0)</f>
        <v>0</v>
      </c>
      <c r="BI234" s="207">
        <f>IF(N234="nulová",J234,0)</f>
        <v>0</v>
      </c>
      <c r="BJ234" s="19" t="s">
        <v>79</v>
      </c>
      <c r="BK234" s="207">
        <f>ROUND(I234*H234,2)</f>
        <v>0</v>
      </c>
      <c r="BL234" s="19" t="s">
        <v>213</v>
      </c>
      <c r="BM234" s="206" t="s">
        <v>438</v>
      </c>
    </row>
    <row r="235" spans="2:51" s="13" customFormat="1" ht="12">
      <c r="B235" s="208"/>
      <c r="C235" s="209"/>
      <c r="D235" s="210" t="s">
        <v>215</v>
      </c>
      <c r="E235" s="211" t="s">
        <v>19</v>
      </c>
      <c r="F235" s="212" t="s">
        <v>439</v>
      </c>
      <c r="G235" s="209"/>
      <c r="H235" s="213">
        <v>8.288</v>
      </c>
      <c r="I235" s="214"/>
      <c r="J235" s="209"/>
      <c r="K235" s="209"/>
      <c r="L235" s="215"/>
      <c r="M235" s="216"/>
      <c r="N235" s="217"/>
      <c r="O235" s="217"/>
      <c r="P235" s="217"/>
      <c r="Q235" s="217"/>
      <c r="R235" s="217"/>
      <c r="S235" s="217"/>
      <c r="T235" s="218"/>
      <c r="AT235" s="219" t="s">
        <v>215</v>
      </c>
      <c r="AU235" s="219" t="s">
        <v>81</v>
      </c>
      <c r="AV235" s="13" t="s">
        <v>81</v>
      </c>
      <c r="AW235" s="13" t="s">
        <v>33</v>
      </c>
      <c r="AX235" s="13" t="s">
        <v>72</v>
      </c>
      <c r="AY235" s="219" t="s">
        <v>207</v>
      </c>
    </row>
    <row r="236" spans="2:51" s="13" customFormat="1" ht="12">
      <c r="B236" s="208"/>
      <c r="C236" s="209"/>
      <c r="D236" s="210" t="s">
        <v>215</v>
      </c>
      <c r="E236" s="211" t="s">
        <v>19</v>
      </c>
      <c r="F236" s="212" t="s">
        <v>440</v>
      </c>
      <c r="G236" s="209"/>
      <c r="H236" s="213">
        <v>4.691</v>
      </c>
      <c r="I236" s="214"/>
      <c r="J236" s="209"/>
      <c r="K236" s="209"/>
      <c r="L236" s="215"/>
      <c r="M236" s="216"/>
      <c r="N236" s="217"/>
      <c r="O236" s="217"/>
      <c r="P236" s="217"/>
      <c r="Q236" s="217"/>
      <c r="R236" s="217"/>
      <c r="S236" s="217"/>
      <c r="T236" s="218"/>
      <c r="AT236" s="219" t="s">
        <v>215</v>
      </c>
      <c r="AU236" s="219" t="s">
        <v>81</v>
      </c>
      <c r="AV236" s="13" t="s">
        <v>81</v>
      </c>
      <c r="AW236" s="13" t="s">
        <v>33</v>
      </c>
      <c r="AX236" s="13" t="s">
        <v>72</v>
      </c>
      <c r="AY236" s="219" t="s">
        <v>207</v>
      </c>
    </row>
    <row r="237" spans="2:51" s="13" customFormat="1" ht="12">
      <c r="B237" s="208"/>
      <c r="C237" s="209"/>
      <c r="D237" s="210" t="s">
        <v>215</v>
      </c>
      <c r="E237" s="211" t="s">
        <v>19</v>
      </c>
      <c r="F237" s="212" t="s">
        <v>441</v>
      </c>
      <c r="G237" s="209"/>
      <c r="H237" s="213">
        <v>0.76</v>
      </c>
      <c r="I237" s="214"/>
      <c r="J237" s="209"/>
      <c r="K237" s="209"/>
      <c r="L237" s="215"/>
      <c r="M237" s="216"/>
      <c r="N237" s="217"/>
      <c r="O237" s="217"/>
      <c r="P237" s="217"/>
      <c r="Q237" s="217"/>
      <c r="R237" s="217"/>
      <c r="S237" s="217"/>
      <c r="T237" s="218"/>
      <c r="AT237" s="219" t="s">
        <v>215</v>
      </c>
      <c r="AU237" s="219" t="s">
        <v>81</v>
      </c>
      <c r="AV237" s="13" t="s">
        <v>81</v>
      </c>
      <c r="AW237" s="13" t="s">
        <v>33</v>
      </c>
      <c r="AX237" s="13" t="s">
        <v>72</v>
      </c>
      <c r="AY237" s="219" t="s">
        <v>207</v>
      </c>
    </row>
    <row r="238" spans="2:51" s="13" customFormat="1" ht="12">
      <c r="B238" s="208"/>
      <c r="C238" s="209"/>
      <c r="D238" s="210" t="s">
        <v>215</v>
      </c>
      <c r="E238" s="211" t="s">
        <v>19</v>
      </c>
      <c r="F238" s="212" t="s">
        <v>442</v>
      </c>
      <c r="G238" s="209"/>
      <c r="H238" s="213">
        <v>0.133</v>
      </c>
      <c r="I238" s="214"/>
      <c r="J238" s="209"/>
      <c r="K238" s="209"/>
      <c r="L238" s="215"/>
      <c r="M238" s="216"/>
      <c r="N238" s="217"/>
      <c r="O238" s="217"/>
      <c r="P238" s="217"/>
      <c r="Q238" s="217"/>
      <c r="R238" s="217"/>
      <c r="S238" s="217"/>
      <c r="T238" s="218"/>
      <c r="AT238" s="219" t="s">
        <v>215</v>
      </c>
      <c r="AU238" s="219" t="s">
        <v>81</v>
      </c>
      <c r="AV238" s="13" t="s">
        <v>81</v>
      </c>
      <c r="AW238" s="13" t="s">
        <v>33</v>
      </c>
      <c r="AX238" s="13" t="s">
        <v>72</v>
      </c>
      <c r="AY238" s="219" t="s">
        <v>207</v>
      </c>
    </row>
    <row r="239" spans="2:51" s="13" customFormat="1" ht="12">
      <c r="B239" s="208"/>
      <c r="C239" s="209"/>
      <c r="D239" s="210" t="s">
        <v>215</v>
      </c>
      <c r="E239" s="211" t="s">
        <v>19</v>
      </c>
      <c r="F239" s="212" t="s">
        <v>443</v>
      </c>
      <c r="G239" s="209"/>
      <c r="H239" s="213">
        <v>0.043</v>
      </c>
      <c r="I239" s="214"/>
      <c r="J239" s="209"/>
      <c r="K239" s="209"/>
      <c r="L239" s="215"/>
      <c r="M239" s="216"/>
      <c r="N239" s="217"/>
      <c r="O239" s="217"/>
      <c r="P239" s="217"/>
      <c r="Q239" s="217"/>
      <c r="R239" s="217"/>
      <c r="S239" s="217"/>
      <c r="T239" s="218"/>
      <c r="AT239" s="219" t="s">
        <v>215</v>
      </c>
      <c r="AU239" s="219" t="s">
        <v>81</v>
      </c>
      <c r="AV239" s="13" t="s">
        <v>81</v>
      </c>
      <c r="AW239" s="13" t="s">
        <v>33</v>
      </c>
      <c r="AX239" s="13" t="s">
        <v>72</v>
      </c>
      <c r="AY239" s="219" t="s">
        <v>207</v>
      </c>
    </row>
    <row r="240" spans="2:51" s="14" customFormat="1" ht="12">
      <c r="B240" s="220"/>
      <c r="C240" s="221"/>
      <c r="D240" s="210" t="s">
        <v>215</v>
      </c>
      <c r="E240" s="222" t="s">
        <v>19</v>
      </c>
      <c r="F240" s="223" t="s">
        <v>228</v>
      </c>
      <c r="G240" s="221"/>
      <c r="H240" s="224">
        <v>13.915</v>
      </c>
      <c r="I240" s="225"/>
      <c r="J240" s="221"/>
      <c r="K240" s="221"/>
      <c r="L240" s="226"/>
      <c r="M240" s="227"/>
      <c r="N240" s="228"/>
      <c r="O240" s="228"/>
      <c r="P240" s="228"/>
      <c r="Q240" s="228"/>
      <c r="R240" s="228"/>
      <c r="S240" s="228"/>
      <c r="T240" s="229"/>
      <c r="AT240" s="230" t="s">
        <v>215</v>
      </c>
      <c r="AU240" s="230" t="s">
        <v>81</v>
      </c>
      <c r="AV240" s="14" t="s">
        <v>213</v>
      </c>
      <c r="AW240" s="14" t="s">
        <v>33</v>
      </c>
      <c r="AX240" s="14" t="s">
        <v>79</v>
      </c>
      <c r="AY240" s="230" t="s">
        <v>207</v>
      </c>
    </row>
    <row r="241" spans="1:65" s="2" customFormat="1" ht="24">
      <c r="A241" s="36"/>
      <c r="B241" s="37"/>
      <c r="C241" s="195" t="s">
        <v>444</v>
      </c>
      <c r="D241" s="195" t="s">
        <v>209</v>
      </c>
      <c r="E241" s="196" t="s">
        <v>445</v>
      </c>
      <c r="F241" s="197" t="s">
        <v>446</v>
      </c>
      <c r="G241" s="198" t="s">
        <v>264</v>
      </c>
      <c r="H241" s="199">
        <v>1</v>
      </c>
      <c r="I241" s="200"/>
      <c r="J241" s="201">
        <f>ROUND(I241*H241,2)</f>
        <v>0</v>
      </c>
      <c r="K241" s="197" t="s">
        <v>212</v>
      </c>
      <c r="L241" s="41"/>
      <c r="M241" s="202" t="s">
        <v>19</v>
      </c>
      <c r="N241" s="203" t="s">
        <v>43</v>
      </c>
      <c r="O241" s="66"/>
      <c r="P241" s="204">
        <f>O241*H241</f>
        <v>0</v>
      </c>
      <c r="Q241" s="204">
        <v>0</v>
      </c>
      <c r="R241" s="204">
        <f>Q241*H241</f>
        <v>0</v>
      </c>
      <c r="S241" s="204">
        <v>0</v>
      </c>
      <c r="T241" s="205">
        <f>S241*H241</f>
        <v>0</v>
      </c>
      <c r="U241" s="36"/>
      <c r="V241" s="36"/>
      <c r="W241" s="36"/>
      <c r="X241" s="36"/>
      <c r="Y241" s="36"/>
      <c r="Z241" s="36"/>
      <c r="AA241" s="36"/>
      <c r="AB241" s="36"/>
      <c r="AC241" s="36"/>
      <c r="AD241" s="36"/>
      <c r="AE241" s="36"/>
      <c r="AR241" s="206" t="s">
        <v>213</v>
      </c>
      <c r="AT241" s="206" t="s">
        <v>209</v>
      </c>
      <c r="AU241" s="206" t="s">
        <v>81</v>
      </c>
      <c r="AY241" s="19" t="s">
        <v>207</v>
      </c>
      <c r="BE241" s="207">
        <f>IF(N241="základní",J241,0)</f>
        <v>0</v>
      </c>
      <c r="BF241" s="207">
        <f>IF(N241="snížená",J241,0)</f>
        <v>0</v>
      </c>
      <c r="BG241" s="207">
        <f>IF(N241="zákl. přenesená",J241,0)</f>
        <v>0</v>
      </c>
      <c r="BH241" s="207">
        <f>IF(N241="sníž. přenesená",J241,0)</f>
        <v>0</v>
      </c>
      <c r="BI241" s="207">
        <f>IF(N241="nulová",J241,0)</f>
        <v>0</v>
      </c>
      <c r="BJ241" s="19" t="s">
        <v>79</v>
      </c>
      <c r="BK241" s="207">
        <f>ROUND(I241*H241,2)</f>
        <v>0</v>
      </c>
      <c r="BL241" s="19" t="s">
        <v>213</v>
      </c>
      <c r="BM241" s="206" t="s">
        <v>447</v>
      </c>
    </row>
    <row r="242" spans="1:65" s="2" customFormat="1" ht="24">
      <c r="A242" s="36"/>
      <c r="B242" s="37"/>
      <c r="C242" s="231" t="s">
        <v>448</v>
      </c>
      <c r="D242" s="231" t="s">
        <v>249</v>
      </c>
      <c r="E242" s="232" t="s">
        <v>449</v>
      </c>
      <c r="F242" s="233" t="s">
        <v>450</v>
      </c>
      <c r="G242" s="234" t="s">
        <v>264</v>
      </c>
      <c r="H242" s="235">
        <v>1</v>
      </c>
      <c r="I242" s="236"/>
      <c r="J242" s="237">
        <f>ROUND(I242*H242,2)</f>
        <v>0</v>
      </c>
      <c r="K242" s="233" t="s">
        <v>19</v>
      </c>
      <c r="L242" s="238"/>
      <c r="M242" s="239" t="s">
        <v>19</v>
      </c>
      <c r="N242" s="240" t="s">
        <v>43</v>
      </c>
      <c r="O242" s="66"/>
      <c r="P242" s="204">
        <f>O242*H242</f>
        <v>0</v>
      </c>
      <c r="Q242" s="204">
        <v>0.113</v>
      </c>
      <c r="R242" s="204">
        <f>Q242*H242</f>
        <v>0.113</v>
      </c>
      <c r="S242" s="204">
        <v>0</v>
      </c>
      <c r="T242" s="205">
        <f>S242*H242</f>
        <v>0</v>
      </c>
      <c r="U242" s="36"/>
      <c r="V242" s="36"/>
      <c r="W242" s="36"/>
      <c r="X242" s="36"/>
      <c r="Y242" s="36"/>
      <c r="Z242" s="36"/>
      <c r="AA242" s="36"/>
      <c r="AB242" s="36"/>
      <c r="AC242" s="36"/>
      <c r="AD242" s="36"/>
      <c r="AE242" s="36"/>
      <c r="AR242" s="206" t="s">
        <v>248</v>
      </c>
      <c r="AT242" s="206" t="s">
        <v>249</v>
      </c>
      <c r="AU242" s="206" t="s">
        <v>81</v>
      </c>
      <c r="AY242" s="19" t="s">
        <v>207</v>
      </c>
      <c r="BE242" s="207">
        <f>IF(N242="základní",J242,0)</f>
        <v>0</v>
      </c>
      <c r="BF242" s="207">
        <f>IF(N242="snížená",J242,0)</f>
        <v>0</v>
      </c>
      <c r="BG242" s="207">
        <f>IF(N242="zákl. přenesená",J242,0)</f>
        <v>0</v>
      </c>
      <c r="BH242" s="207">
        <f>IF(N242="sníž. přenesená",J242,0)</f>
        <v>0</v>
      </c>
      <c r="BI242" s="207">
        <f>IF(N242="nulová",J242,0)</f>
        <v>0</v>
      </c>
      <c r="BJ242" s="19" t="s">
        <v>79</v>
      </c>
      <c r="BK242" s="207">
        <f>ROUND(I242*H242,2)</f>
        <v>0</v>
      </c>
      <c r="BL242" s="19" t="s">
        <v>213</v>
      </c>
      <c r="BM242" s="206" t="s">
        <v>451</v>
      </c>
    </row>
    <row r="243" spans="2:63" s="12" customFormat="1" ht="12.75">
      <c r="B243" s="179"/>
      <c r="C243" s="180"/>
      <c r="D243" s="181" t="s">
        <v>71</v>
      </c>
      <c r="E243" s="193" t="s">
        <v>213</v>
      </c>
      <c r="F243" s="193" t="s">
        <v>452</v>
      </c>
      <c r="G243" s="180"/>
      <c r="H243" s="180"/>
      <c r="I243" s="183"/>
      <c r="J243" s="194">
        <f>BK243</f>
        <v>0</v>
      </c>
      <c r="K243" s="180"/>
      <c r="L243" s="185"/>
      <c r="M243" s="186"/>
      <c r="N243" s="187"/>
      <c r="O243" s="187"/>
      <c r="P243" s="188">
        <f>SUM(P244:P279)</f>
        <v>0</v>
      </c>
      <c r="Q243" s="187"/>
      <c r="R243" s="188">
        <f>SUM(R244:R279)</f>
        <v>24.769488189999997</v>
      </c>
      <c r="S243" s="187"/>
      <c r="T243" s="189">
        <f>SUM(T244:T279)</f>
        <v>0</v>
      </c>
      <c r="AR243" s="190" t="s">
        <v>79</v>
      </c>
      <c r="AT243" s="191" t="s">
        <v>71</v>
      </c>
      <c r="AU243" s="191" t="s">
        <v>79</v>
      </c>
      <c r="AY243" s="190" t="s">
        <v>207</v>
      </c>
      <c r="BK243" s="192">
        <f>SUM(BK244:BK279)</f>
        <v>0</v>
      </c>
    </row>
    <row r="244" spans="1:65" s="2" customFormat="1" ht="48">
      <c r="A244" s="36"/>
      <c r="B244" s="37"/>
      <c r="C244" s="195" t="s">
        <v>453</v>
      </c>
      <c r="D244" s="195" t="s">
        <v>209</v>
      </c>
      <c r="E244" s="196" t="s">
        <v>454</v>
      </c>
      <c r="F244" s="197" t="s">
        <v>455</v>
      </c>
      <c r="G244" s="198" t="s">
        <v>264</v>
      </c>
      <c r="H244" s="199">
        <v>11</v>
      </c>
      <c r="I244" s="200"/>
      <c r="J244" s="201">
        <f>ROUND(I244*H244,2)</f>
        <v>0</v>
      </c>
      <c r="K244" s="197" t="s">
        <v>19</v>
      </c>
      <c r="L244" s="41"/>
      <c r="M244" s="202" t="s">
        <v>19</v>
      </c>
      <c r="N244" s="203" t="s">
        <v>43</v>
      </c>
      <c r="O244" s="66"/>
      <c r="P244" s="204">
        <f>O244*H244</f>
        <v>0</v>
      </c>
      <c r="Q244" s="204">
        <v>0.14954</v>
      </c>
      <c r="R244" s="204">
        <f>Q244*H244</f>
        <v>1.64494</v>
      </c>
      <c r="S244" s="204">
        <v>0</v>
      </c>
      <c r="T244" s="205">
        <f>S244*H244</f>
        <v>0</v>
      </c>
      <c r="U244" s="36"/>
      <c r="V244" s="36"/>
      <c r="W244" s="36"/>
      <c r="X244" s="36"/>
      <c r="Y244" s="36"/>
      <c r="Z244" s="36"/>
      <c r="AA244" s="36"/>
      <c r="AB244" s="36"/>
      <c r="AC244" s="36"/>
      <c r="AD244" s="36"/>
      <c r="AE244" s="36"/>
      <c r="AR244" s="206" t="s">
        <v>213</v>
      </c>
      <c r="AT244" s="206" t="s">
        <v>209</v>
      </c>
      <c r="AU244" s="206" t="s">
        <v>81</v>
      </c>
      <c r="AY244" s="19" t="s">
        <v>207</v>
      </c>
      <c r="BE244" s="207">
        <f>IF(N244="základní",J244,0)</f>
        <v>0</v>
      </c>
      <c r="BF244" s="207">
        <f>IF(N244="snížená",J244,0)</f>
        <v>0</v>
      </c>
      <c r="BG244" s="207">
        <f>IF(N244="zákl. přenesená",J244,0)</f>
        <v>0</v>
      </c>
      <c r="BH244" s="207">
        <f>IF(N244="sníž. přenesená",J244,0)</f>
        <v>0</v>
      </c>
      <c r="BI244" s="207">
        <f>IF(N244="nulová",J244,0)</f>
        <v>0</v>
      </c>
      <c r="BJ244" s="19" t="s">
        <v>79</v>
      </c>
      <c r="BK244" s="207">
        <f>ROUND(I244*H244,2)</f>
        <v>0</v>
      </c>
      <c r="BL244" s="19" t="s">
        <v>213</v>
      </c>
      <c r="BM244" s="206" t="s">
        <v>456</v>
      </c>
    </row>
    <row r="245" spans="1:65" s="2" customFormat="1" ht="24">
      <c r="A245" s="36"/>
      <c r="B245" s="37"/>
      <c r="C245" s="231" t="s">
        <v>457</v>
      </c>
      <c r="D245" s="231" t="s">
        <v>249</v>
      </c>
      <c r="E245" s="232" t="s">
        <v>458</v>
      </c>
      <c r="F245" s="233" t="s">
        <v>459</v>
      </c>
      <c r="G245" s="234" t="s">
        <v>140</v>
      </c>
      <c r="H245" s="235">
        <v>11</v>
      </c>
      <c r="I245" s="236"/>
      <c r="J245" s="237">
        <f>ROUND(I245*H245,2)</f>
        <v>0</v>
      </c>
      <c r="K245" s="233" t="s">
        <v>19</v>
      </c>
      <c r="L245" s="238"/>
      <c r="M245" s="239" t="s">
        <v>19</v>
      </c>
      <c r="N245" s="240" t="s">
        <v>43</v>
      </c>
      <c r="O245" s="66"/>
      <c r="P245" s="204">
        <f>O245*H245</f>
        <v>0</v>
      </c>
      <c r="Q245" s="204">
        <v>0.413</v>
      </c>
      <c r="R245" s="204">
        <f>Q245*H245</f>
        <v>4.543</v>
      </c>
      <c r="S245" s="204">
        <v>0</v>
      </c>
      <c r="T245" s="205">
        <f>S245*H245</f>
        <v>0</v>
      </c>
      <c r="U245" s="36"/>
      <c r="V245" s="36"/>
      <c r="W245" s="36"/>
      <c r="X245" s="36"/>
      <c r="Y245" s="36"/>
      <c r="Z245" s="36"/>
      <c r="AA245" s="36"/>
      <c r="AB245" s="36"/>
      <c r="AC245" s="36"/>
      <c r="AD245" s="36"/>
      <c r="AE245" s="36"/>
      <c r="AR245" s="206" t="s">
        <v>248</v>
      </c>
      <c r="AT245" s="206" t="s">
        <v>249</v>
      </c>
      <c r="AU245" s="206" t="s">
        <v>81</v>
      </c>
      <c r="AY245" s="19" t="s">
        <v>207</v>
      </c>
      <c r="BE245" s="207">
        <f>IF(N245="základní",J245,0)</f>
        <v>0</v>
      </c>
      <c r="BF245" s="207">
        <f>IF(N245="snížená",J245,0)</f>
        <v>0</v>
      </c>
      <c r="BG245" s="207">
        <f>IF(N245="zákl. přenesená",J245,0)</f>
        <v>0</v>
      </c>
      <c r="BH245" s="207">
        <f>IF(N245="sníž. přenesená",J245,0)</f>
        <v>0</v>
      </c>
      <c r="BI245" s="207">
        <f>IF(N245="nulová",J245,0)</f>
        <v>0</v>
      </c>
      <c r="BJ245" s="19" t="s">
        <v>79</v>
      </c>
      <c r="BK245" s="207">
        <f>ROUND(I245*H245,2)</f>
        <v>0</v>
      </c>
      <c r="BL245" s="19" t="s">
        <v>213</v>
      </c>
      <c r="BM245" s="206" t="s">
        <v>460</v>
      </c>
    </row>
    <row r="246" spans="2:51" s="13" customFormat="1" ht="12">
      <c r="B246" s="208"/>
      <c r="C246" s="209"/>
      <c r="D246" s="210" t="s">
        <v>215</v>
      </c>
      <c r="E246" s="211" t="s">
        <v>19</v>
      </c>
      <c r="F246" s="212" t="s">
        <v>461</v>
      </c>
      <c r="G246" s="209"/>
      <c r="H246" s="213">
        <v>11</v>
      </c>
      <c r="I246" s="214"/>
      <c r="J246" s="209"/>
      <c r="K246" s="209"/>
      <c r="L246" s="215"/>
      <c r="M246" s="216"/>
      <c r="N246" s="217"/>
      <c r="O246" s="217"/>
      <c r="P246" s="217"/>
      <c r="Q246" s="217"/>
      <c r="R246" s="217"/>
      <c r="S246" s="217"/>
      <c r="T246" s="218"/>
      <c r="AT246" s="219" t="s">
        <v>215</v>
      </c>
      <c r="AU246" s="219" t="s">
        <v>81</v>
      </c>
      <c r="AV246" s="13" t="s">
        <v>81</v>
      </c>
      <c r="AW246" s="13" t="s">
        <v>33</v>
      </c>
      <c r="AX246" s="13" t="s">
        <v>79</v>
      </c>
      <c r="AY246" s="219" t="s">
        <v>207</v>
      </c>
    </row>
    <row r="247" spans="1:65" s="2" customFormat="1" ht="24">
      <c r="A247" s="36"/>
      <c r="B247" s="37"/>
      <c r="C247" s="195" t="s">
        <v>462</v>
      </c>
      <c r="D247" s="195" t="s">
        <v>209</v>
      </c>
      <c r="E247" s="196" t="s">
        <v>463</v>
      </c>
      <c r="F247" s="197" t="s">
        <v>464</v>
      </c>
      <c r="G247" s="198" t="s">
        <v>151</v>
      </c>
      <c r="H247" s="199">
        <v>7.307</v>
      </c>
      <c r="I247" s="200"/>
      <c r="J247" s="201">
        <f>ROUND(I247*H247,2)</f>
        <v>0</v>
      </c>
      <c r="K247" s="197" t="s">
        <v>212</v>
      </c>
      <c r="L247" s="41"/>
      <c r="M247" s="202" t="s">
        <v>19</v>
      </c>
      <c r="N247" s="203" t="s">
        <v>43</v>
      </c>
      <c r="O247" s="66"/>
      <c r="P247" s="204">
        <f>O247*H247</f>
        <v>0</v>
      </c>
      <c r="Q247" s="204">
        <v>2.4534</v>
      </c>
      <c r="R247" s="204">
        <f>Q247*H247</f>
        <v>17.926993799999998</v>
      </c>
      <c r="S247" s="204">
        <v>0</v>
      </c>
      <c r="T247" s="205">
        <f>S247*H247</f>
        <v>0</v>
      </c>
      <c r="U247" s="36"/>
      <c r="V247" s="36"/>
      <c r="W247" s="36"/>
      <c r="X247" s="36"/>
      <c r="Y247" s="36"/>
      <c r="Z247" s="36"/>
      <c r="AA247" s="36"/>
      <c r="AB247" s="36"/>
      <c r="AC247" s="36"/>
      <c r="AD247" s="36"/>
      <c r="AE247" s="36"/>
      <c r="AR247" s="206" t="s">
        <v>213</v>
      </c>
      <c r="AT247" s="206" t="s">
        <v>209</v>
      </c>
      <c r="AU247" s="206" t="s">
        <v>81</v>
      </c>
      <c r="AY247" s="19" t="s">
        <v>207</v>
      </c>
      <c r="BE247" s="207">
        <f>IF(N247="základní",J247,0)</f>
        <v>0</v>
      </c>
      <c r="BF247" s="207">
        <f>IF(N247="snížená",J247,0)</f>
        <v>0</v>
      </c>
      <c r="BG247" s="207">
        <f>IF(N247="zákl. přenesená",J247,0)</f>
        <v>0</v>
      </c>
      <c r="BH247" s="207">
        <f>IF(N247="sníž. přenesená",J247,0)</f>
        <v>0</v>
      </c>
      <c r="BI247" s="207">
        <f>IF(N247="nulová",J247,0)</f>
        <v>0</v>
      </c>
      <c r="BJ247" s="19" t="s">
        <v>79</v>
      </c>
      <c r="BK247" s="207">
        <f>ROUND(I247*H247,2)</f>
        <v>0</v>
      </c>
      <c r="BL247" s="19" t="s">
        <v>213</v>
      </c>
      <c r="BM247" s="206" t="s">
        <v>465</v>
      </c>
    </row>
    <row r="248" spans="2:51" s="13" customFormat="1" ht="12">
      <c r="B248" s="208"/>
      <c r="C248" s="209"/>
      <c r="D248" s="210" t="s">
        <v>215</v>
      </c>
      <c r="E248" s="211" t="s">
        <v>19</v>
      </c>
      <c r="F248" s="212" t="s">
        <v>466</v>
      </c>
      <c r="G248" s="209"/>
      <c r="H248" s="213">
        <v>4.229</v>
      </c>
      <c r="I248" s="214"/>
      <c r="J248" s="209"/>
      <c r="K248" s="209"/>
      <c r="L248" s="215"/>
      <c r="M248" s="216"/>
      <c r="N248" s="217"/>
      <c r="O248" s="217"/>
      <c r="P248" s="217"/>
      <c r="Q248" s="217"/>
      <c r="R248" s="217"/>
      <c r="S248" s="217"/>
      <c r="T248" s="218"/>
      <c r="AT248" s="219" t="s">
        <v>215</v>
      </c>
      <c r="AU248" s="219" t="s">
        <v>81</v>
      </c>
      <c r="AV248" s="13" t="s">
        <v>81</v>
      </c>
      <c r="AW248" s="13" t="s">
        <v>33</v>
      </c>
      <c r="AX248" s="13" t="s">
        <v>72</v>
      </c>
      <c r="AY248" s="219" t="s">
        <v>207</v>
      </c>
    </row>
    <row r="249" spans="2:51" s="13" customFormat="1" ht="12">
      <c r="B249" s="208"/>
      <c r="C249" s="209"/>
      <c r="D249" s="210" t="s">
        <v>215</v>
      </c>
      <c r="E249" s="211" t="s">
        <v>19</v>
      </c>
      <c r="F249" s="212" t="s">
        <v>467</v>
      </c>
      <c r="G249" s="209"/>
      <c r="H249" s="213">
        <v>3.078</v>
      </c>
      <c r="I249" s="214"/>
      <c r="J249" s="209"/>
      <c r="K249" s="209"/>
      <c r="L249" s="215"/>
      <c r="M249" s="216"/>
      <c r="N249" s="217"/>
      <c r="O249" s="217"/>
      <c r="P249" s="217"/>
      <c r="Q249" s="217"/>
      <c r="R249" s="217"/>
      <c r="S249" s="217"/>
      <c r="T249" s="218"/>
      <c r="AT249" s="219" t="s">
        <v>215</v>
      </c>
      <c r="AU249" s="219" t="s">
        <v>81</v>
      </c>
      <c r="AV249" s="13" t="s">
        <v>81</v>
      </c>
      <c r="AW249" s="13" t="s">
        <v>33</v>
      </c>
      <c r="AX249" s="13" t="s">
        <v>72</v>
      </c>
      <c r="AY249" s="219" t="s">
        <v>207</v>
      </c>
    </row>
    <row r="250" spans="2:51" s="14" customFormat="1" ht="12">
      <c r="B250" s="220"/>
      <c r="C250" s="221"/>
      <c r="D250" s="210" t="s">
        <v>215</v>
      </c>
      <c r="E250" s="222" t="s">
        <v>19</v>
      </c>
      <c r="F250" s="223" t="s">
        <v>228</v>
      </c>
      <c r="G250" s="221"/>
      <c r="H250" s="224">
        <v>7.307</v>
      </c>
      <c r="I250" s="225"/>
      <c r="J250" s="221"/>
      <c r="K250" s="221"/>
      <c r="L250" s="226"/>
      <c r="M250" s="227"/>
      <c r="N250" s="228"/>
      <c r="O250" s="228"/>
      <c r="P250" s="228"/>
      <c r="Q250" s="228"/>
      <c r="R250" s="228"/>
      <c r="S250" s="228"/>
      <c r="T250" s="229"/>
      <c r="AT250" s="230" t="s">
        <v>215</v>
      </c>
      <c r="AU250" s="230" t="s">
        <v>81</v>
      </c>
      <c r="AV250" s="14" t="s">
        <v>213</v>
      </c>
      <c r="AW250" s="14" t="s">
        <v>33</v>
      </c>
      <c r="AX250" s="14" t="s">
        <v>79</v>
      </c>
      <c r="AY250" s="230" t="s">
        <v>207</v>
      </c>
    </row>
    <row r="251" spans="1:65" s="2" customFormat="1" ht="24">
      <c r="A251" s="36"/>
      <c r="B251" s="37"/>
      <c r="C251" s="195" t="s">
        <v>468</v>
      </c>
      <c r="D251" s="195" t="s">
        <v>209</v>
      </c>
      <c r="E251" s="196" t="s">
        <v>469</v>
      </c>
      <c r="F251" s="197" t="s">
        <v>470</v>
      </c>
      <c r="G251" s="198" t="s">
        <v>144</v>
      </c>
      <c r="H251" s="199">
        <v>37.848</v>
      </c>
      <c r="I251" s="200"/>
      <c r="J251" s="201">
        <f>ROUND(I251*H251,2)</f>
        <v>0</v>
      </c>
      <c r="K251" s="197" t="s">
        <v>212</v>
      </c>
      <c r="L251" s="41"/>
      <c r="M251" s="202" t="s">
        <v>19</v>
      </c>
      <c r="N251" s="203" t="s">
        <v>43</v>
      </c>
      <c r="O251" s="66"/>
      <c r="P251" s="204">
        <f>O251*H251</f>
        <v>0</v>
      </c>
      <c r="Q251" s="204">
        <v>0.00576</v>
      </c>
      <c r="R251" s="204">
        <f>Q251*H251</f>
        <v>0.21800448</v>
      </c>
      <c r="S251" s="204">
        <v>0</v>
      </c>
      <c r="T251" s="205">
        <f>S251*H251</f>
        <v>0</v>
      </c>
      <c r="U251" s="36"/>
      <c r="V251" s="36"/>
      <c r="W251" s="36"/>
      <c r="X251" s="36"/>
      <c r="Y251" s="36"/>
      <c r="Z251" s="36"/>
      <c r="AA251" s="36"/>
      <c r="AB251" s="36"/>
      <c r="AC251" s="36"/>
      <c r="AD251" s="36"/>
      <c r="AE251" s="36"/>
      <c r="AR251" s="206" t="s">
        <v>213</v>
      </c>
      <c r="AT251" s="206" t="s">
        <v>209</v>
      </c>
      <c r="AU251" s="206" t="s">
        <v>81</v>
      </c>
      <c r="AY251" s="19" t="s">
        <v>207</v>
      </c>
      <c r="BE251" s="207">
        <f>IF(N251="základní",J251,0)</f>
        <v>0</v>
      </c>
      <c r="BF251" s="207">
        <f>IF(N251="snížená",J251,0)</f>
        <v>0</v>
      </c>
      <c r="BG251" s="207">
        <f>IF(N251="zákl. přenesená",J251,0)</f>
        <v>0</v>
      </c>
      <c r="BH251" s="207">
        <f>IF(N251="sníž. přenesená",J251,0)</f>
        <v>0</v>
      </c>
      <c r="BI251" s="207">
        <f>IF(N251="nulová",J251,0)</f>
        <v>0</v>
      </c>
      <c r="BJ251" s="19" t="s">
        <v>79</v>
      </c>
      <c r="BK251" s="207">
        <f>ROUND(I251*H251,2)</f>
        <v>0</v>
      </c>
      <c r="BL251" s="19" t="s">
        <v>213</v>
      </c>
      <c r="BM251" s="206" t="s">
        <v>471</v>
      </c>
    </row>
    <row r="252" spans="2:51" s="13" customFormat="1" ht="12">
      <c r="B252" s="208"/>
      <c r="C252" s="209"/>
      <c r="D252" s="210" t="s">
        <v>215</v>
      </c>
      <c r="E252" s="211" t="s">
        <v>19</v>
      </c>
      <c r="F252" s="212" t="s">
        <v>472</v>
      </c>
      <c r="G252" s="209"/>
      <c r="H252" s="213">
        <v>24.168</v>
      </c>
      <c r="I252" s="214"/>
      <c r="J252" s="209"/>
      <c r="K252" s="209"/>
      <c r="L252" s="215"/>
      <c r="M252" s="216"/>
      <c r="N252" s="217"/>
      <c r="O252" s="217"/>
      <c r="P252" s="217"/>
      <c r="Q252" s="217"/>
      <c r="R252" s="217"/>
      <c r="S252" s="217"/>
      <c r="T252" s="218"/>
      <c r="AT252" s="219" t="s">
        <v>215</v>
      </c>
      <c r="AU252" s="219" t="s">
        <v>81</v>
      </c>
      <c r="AV252" s="13" t="s">
        <v>81</v>
      </c>
      <c r="AW252" s="13" t="s">
        <v>33</v>
      </c>
      <c r="AX252" s="13" t="s">
        <v>72</v>
      </c>
      <c r="AY252" s="219" t="s">
        <v>207</v>
      </c>
    </row>
    <row r="253" spans="2:51" s="13" customFormat="1" ht="12">
      <c r="B253" s="208"/>
      <c r="C253" s="209"/>
      <c r="D253" s="210" t="s">
        <v>215</v>
      </c>
      <c r="E253" s="211" t="s">
        <v>19</v>
      </c>
      <c r="F253" s="212" t="s">
        <v>473</v>
      </c>
      <c r="G253" s="209"/>
      <c r="H253" s="213">
        <v>13.68</v>
      </c>
      <c r="I253" s="214"/>
      <c r="J253" s="209"/>
      <c r="K253" s="209"/>
      <c r="L253" s="215"/>
      <c r="M253" s="216"/>
      <c r="N253" s="217"/>
      <c r="O253" s="217"/>
      <c r="P253" s="217"/>
      <c r="Q253" s="217"/>
      <c r="R253" s="217"/>
      <c r="S253" s="217"/>
      <c r="T253" s="218"/>
      <c r="AT253" s="219" t="s">
        <v>215</v>
      </c>
      <c r="AU253" s="219" t="s">
        <v>81</v>
      </c>
      <c r="AV253" s="13" t="s">
        <v>81</v>
      </c>
      <c r="AW253" s="13" t="s">
        <v>33</v>
      </c>
      <c r="AX253" s="13" t="s">
        <v>72</v>
      </c>
      <c r="AY253" s="219" t="s">
        <v>207</v>
      </c>
    </row>
    <row r="254" spans="2:51" s="14" customFormat="1" ht="12">
      <c r="B254" s="220"/>
      <c r="C254" s="221"/>
      <c r="D254" s="210" t="s">
        <v>215</v>
      </c>
      <c r="E254" s="222" t="s">
        <v>19</v>
      </c>
      <c r="F254" s="223" t="s">
        <v>228</v>
      </c>
      <c r="G254" s="221"/>
      <c r="H254" s="224">
        <v>37.848</v>
      </c>
      <c r="I254" s="225"/>
      <c r="J254" s="221"/>
      <c r="K254" s="221"/>
      <c r="L254" s="226"/>
      <c r="M254" s="227"/>
      <c r="N254" s="228"/>
      <c r="O254" s="228"/>
      <c r="P254" s="228"/>
      <c r="Q254" s="228"/>
      <c r="R254" s="228"/>
      <c r="S254" s="228"/>
      <c r="T254" s="229"/>
      <c r="AT254" s="230" t="s">
        <v>215</v>
      </c>
      <c r="AU254" s="230" t="s">
        <v>81</v>
      </c>
      <c r="AV254" s="14" t="s">
        <v>213</v>
      </c>
      <c r="AW254" s="14" t="s">
        <v>33</v>
      </c>
      <c r="AX254" s="14" t="s">
        <v>79</v>
      </c>
      <c r="AY254" s="230" t="s">
        <v>207</v>
      </c>
    </row>
    <row r="255" spans="1:65" s="2" customFormat="1" ht="24">
      <c r="A255" s="36"/>
      <c r="B255" s="37"/>
      <c r="C255" s="195" t="s">
        <v>474</v>
      </c>
      <c r="D255" s="195" t="s">
        <v>209</v>
      </c>
      <c r="E255" s="196" t="s">
        <v>475</v>
      </c>
      <c r="F255" s="197" t="s">
        <v>476</v>
      </c>
      <c r="G255" s="198" t="s">
        <v>144</v>
      </c>
      <c r="H255" s="199">
        <v>37.848</v>
      </c>
      <c r="I255" s="200"/>
      <c r="J255" s="201">
        <f>ROUND(I255*H255,2)</f>
        <v>0</v>
      </c>
      <c r="K255" s="197" t="s">
        <v>212</v>
      </c>
      <c r="L255" s="41"/>
      <c r="M255" s="202" t="s">
        <v>19</v>
      </c>
      <c r="N255" s="203" t="s">
        <v>43</v>
      </c>
      <c r="O255" s="66"/>
      <c r="P255" s="204">
        <f>O255*H255</f>
        <v>0</v>
      </c>
      <c r="Q255" s="204">
        <v>0</v>
      </c>
      <c r="R255" s="204">
        <f>Q255*H255</f>
        <v>0</v>
      </c>
      <c r="S255" s="204">
        <v>0</v>
      </c>
      <c r="T255" s="205">
        <f>S255*H255</f>
        <v>0</v>
      </c>
      <c r="U255" s="36"/>
      <c r="V255" s="36"/>
      <c r="W255" s="36"/>
      <c r="X255" s="36"/>
      <c r="Y255" s="36"/>
      <c r="Z255" s="36"/>
      <c r="AA255" s="36"/>
      <c r="AB255" s="36"/>
      <c r="AC255" s="36"/>
      <c r="AD255" s="36"/>
      <c r="AE255" s="36"/>
      <c r="AR255" s="206" t="s">
        <v>213</v>
      </c>
      <c r="AT255" s="206" t="s">
        <v>209</v>
      </c>
      <c r="AU255" s="206" t="s">
        <v>81</v>
      </c>
      <c r="AY255" s="19" t="s">
        <v>207</v>
      </c>
      <c r="BE255" s="207">
        <f>IF(N255="základní",J255,0)</f>
        <v>0</v>
      </c>
      <c r="BF255" s="207">
        <f>IF(N255="snížená",J255,0)</f>
        <v>0</v>
      </c>
      <c r="BG255" s="207">
        <f>IF(N255="zákl. přenesená",J255,0)</f>
        <v>0</v>
      </c>
      <c r="BH255" s="207">
        <f>IF(N255="sníž. přenesená",J255,0)</f>
        <v>0</v>
      </c>
      <c r="BI255" s="207">
        <f>IF(N255="nulová",J255,0)</f>
        <v>0</v>
      </c>
      <c r="BJ255" s="19" t="s">
        <v>79</v>
      </c>
      <c r="BK255" s="207">
        <f>ROUND(I255*H255,2)</f>
        <v>0</v>
      </c>
      <c r="BL255" s="19" t="s">
        <v>213</v>
      </c>
      <c r="BM255" s="206" t="s">
        <v>477</v>
      </c>
    </row>
    <row r="256" spans="1:65" s="2" customFormat="1" ht="24">
      <c r="A256" s="36"/>
      <c r="B256" s="37"/>
      <c r="C256" s="195" t="s">
        <v>478</v>
      </c>
      <c r="D256" s="195" t="s">
        <v>209</v>
      </c>
      <c r="E256" s="196" t="s">
        <v>479</v>
      </c>
      <c r="F256" s="197" t="s">
        <v>480</v>
      </c>
      <c r="G256" s="198" t="s">
        <v>252</v>
      </c>
      <c r="H256" s="199">
        <v>0.048</v>
      </c>
      <c r="I256" s="200"/>
      <c r="J256" s="201">
        <f>ROUND(I256*H256,2)</f>
        <v>0</v>
      </c>
      <c r="K256" s="197" t="s">
        <v>212</v>
      </c>
      <c r="L256" s="41"/>
      <c r="M256" s="202" t="s">
        <v>19</v>
      </c>
      <c r="N256" s="203" t="s">
        <v>43</v>
      </c>
      <c r="O256" s="66"/>
      <c r="P256" s="204">
        <f>O256*H256</f>
        <v>0</v>
      </c>
      <c r="Q256" s="204">
        <v>1.05256</v>
      </c>
      <c r="R256" s="204">
        <f>Q256*H256</f>
        <v>0.05052288</v>
      </c>
      <c r="S256" s="204">
        <v>0</v>
      </c>
      <c r="T256" s="205">
        <f>S256*H256</f>
        <v>0</v>
      </c>
      <c r="U256" s="36"/>
      <c r="V256" s="36"/>
      <c r="W256" s="36"/>
      <c r="X256" s="36"/>
      <c r="Y256" s="36"/>
      <c r="Z256" s="36"/>
      <c r="AA256" s="36"/>
      <c r="AB256" s="36"/>
      <c r="AC256" s="36"/>
      <c r="AD256" s="36"/>
      <c r="AE256" s="36"/>
      <c r="AR256" s="206" t="s">
        <v>213</v>
      </c>
      <c r="AT256" s="206" t="s">
        <v>209</v>
      </c>
      <c r="AU256" s="206" t="s">
        <v>81</v>
      </c>
      <c r="AY256" s="19" t="s">
        <v>207</v>
      </c>
      <c r="BE256" s="207">
        <f>IF(N256="základní",J256,0)</f>
        <v>0</v>
      </c>
      <c r="BF256" s="207">
        <f>IF(N256="snížená",J256,0)</f>
        <v>0</v>
      </c>
      <c r="BG256" s="207">
        <f>IF(N256="zákl. přenesená",J256,0)</f>
        <v>0</v>
      </c>
      <c r="BH256" s="207">
        <f>IF(N256="sníž. přenesená",J256,0)</f>
        <v>0</v>
      </c>
      <c r="BI256" s="207">
        <f>IF(N256="nulová",J256,0)</f>
        <v>0</v>
      </c>
      <c r="BJ256" s="19" t="s">
        <v>79</v>
      </c>
      <c r="BK256" s="207">
        <f>ROUND(I256*H256,2)</f>
        <v>0</v>
      </c>
      <c r="BL256" s="19" t="s">
        <v>213</v>
      </c>
      <c r="BM256" s="206" t="s">
        <v>481</v>
      </c>
    </row>
    <row r="257" spans="2:51" s="13" customFormat="1" ht="12">
      <c r="B257" s="208"/>
      <c r="C257" s="209"/>
      <c r="D257" s="210" t="s">
        <v>215</v>
      </c>
      <c r="E257" s="211" t="s">
        <v>19</v>
      </c>
      <c r="F257" s="212" t="s">
        <v>482</v>
      </c>
      <c r="G257" s="209"/>
      <c r="H257" s="213">
        <v>0.381</v>
      </c>
      <c r="I257" s="214"/>
      <c r="J257" s="209"/>
      <c r="K257" s="209"/>
      <c r="L257" s="215"/>
      <c r="M257" s="216"/>
      <c r="N257" s="217"/>
      <c r="O257" s="217"/>
      <c r="P257" s="217"/>
      <c r="Q257" s="217"/>
      <c r="R257" s="217"/>
      <c r="S257" s="217"/>
      <c r="T257" s="218"/>
      <c r="AT257" s="219" t="s">
        <v>215</v>
      </c>
      <c r="AU257" s="219" t="s">
        <v>81</v>
      </c>
      <c r="AV257" s="13" t="s">
        <v>81</v>
      </c>
      <c r="AW257" s="13" t="s">
        <v>33</v>
      </c>
      <c r="AX257" s="13" t="s">
        <v>72</v>
      </c>
      <c r="AY257" s="219" t="s">
        <v>207</v>
      </c>
    </row>
    <row r="258" spans="2:51" s="13" customFormat="1" ht="22.5">
      <c r="B258" s="208"/>
      <c r="C258" s="209"/>
      <c r="D258" s="210" t="s">
        <v>215</v>
      </c>
      <c r="E258" s="211" t="s">
        <v>19</v>
      </c>
      <c r="F258" s="212" t="s">
        <v>483</v>
      </c>
      <c r="G258" s="209"/>
      <c r="H258" s="213">
        <v>0.149</v>
      </c>
      <c r="I258" s="214"/>
      <c r="J258" s="209"/>
      <c r="K258" s="209"/>
      <c r="L258" s="215"/>
      <c r="M258" s="216"/>
      <c r="N258" s="217"/>
      <c r="O258" s="217"/>
      <c r="P258" s="217"/>
      <c r="Q258" s="217"/>
      <c r="R258" s="217"/>
      <c r="S258" s="217"/>
      <c r="T258" s="218"/>
      <c r="AT258" s="219" t="s">
        <v>215</v>
      </c>
      <c r="AU258" s="219" t="s">
        <v>81</v>
      </c>
      <c r="AV258" s="13" t="s">
        <v>81</v>
      </c>
      <c r="AW258" s="13" t="s">
        <v>33</v>
      </c>
      <c r="AX258" s="13" t="s">
        <v>72</v>
      </c>
      <c r="AY258" s="219" t="s">
        <v>207</v>
      </c>
    </row>
    <row r="259" spans="2:51" s="14" customFormat="1" ht="12">
      <c r="B259" s="220"/>
      <c r="C259" s="221"/>
      <c r="D259" s="210" t="s">
        <v>215</v>
      </c>
      <c r="E259" s="222" t="s">
        <v>19</v>
      </c>
      <c r="F259" s="223" t="s">
        <v>228</v>
      </c>
      <c r="G259" s="221"/>
      <c r="H259" s="224">
        <v>0.53</v>
      </c>
      <c r="I259" s="225"/>
      <c r="J259" s="221"/>
      <c r="K259" s="221"/>
      <c r="L259" s="226"/>
      <c r="M259" s="227"/>
      <c r="N259" s="228"/>
      <c r="O259" s="228"/>
      <c r="P259" s="228"/>
      <c r="Q259" s="228"/>
      <c r="R259" s="228"/>
      <c r="S259" s="228"/>
      <c r="T259" s="229"/>
      <c r="AT259" s="230" t="s">
        <v>215</v>
      </c>
      <c r="AU259" s="230" t="s">
        <v>81</v>
      </c>
      <c r="AV259" s="14" t="s">
        <v>213</v>
      </c>
      <c r="AW259" s="14" t="s">
        <v>33</v>
      </c>
      <c r="AX259" s="14" t="s">
        <v>79</v>
      </c>
      <c r="AY259" s="230" t="s">
        <v>207</v>
      </c>
    </row>
    <row r="260" spans="2:51" s="13" customFormat="1" ht="12">
      <c r="B260" s="208"/>
      <c r="C260" s="209"/>
      <c r="D260" s="210" t="s">
        <v>215</v>
      </c>
      <c r="E260" s="209"/>
      <c r="F260" s="212" t="s">
        <v>484</v>
      </c>
      <c r="G260" s="209"/>
      <c r="H260" s="213">
        <v>0.048</v>
      </c>
      <c r="I260" s="214"/>
      <c r="J260" s="209"/>
      <c r="K260" s="209"/>
      <c r="L260" s="215"/>
      <c r="M260" s="216"/>
      <c r="N260" s="217"/>
      <c r="O260" s="217"/>
      <c r="P260" s="217"/>
      <c r="Q260" s="217"/>
      <c r="R260" s="217"/>
      <c r="S260" s="217"/>
      <c r="T260" s="218"/>
      <c r="AT260" s="219" t="s">
        <v>215</v>
      </c>
      <c r="AU260" s="219" t="s">
        <v>81</v>
      </c>
      <c r="AV260" s="13" t="s">
        <v>81</v>
      </c>
      <c r="AW260" s="13" t="s">
        <v>4</v>
      </c>
      <c r="AX260" s="13" t="s">
        <v>79</v>
      </c>
      <c r="AY260" s="219" t="s">
        <v>207</v>
      </c>
    </row>
    <row r="261" spans="1:65" s="2" customFormat="1" ht="24">
      <c r="A261" s="36"/>
      <c r="B261" s="37"/>
      <c r="C261" s="195" t="s">
        <v>485</v>
      </c>
      <c r="D261" s="195" t="s">
        <v>209</v>
      </c>
      <c r="E261" s="196" t="s">
        <v>486</v>
      </c>
      <c r="F261" s="197" t="s">
        <v>487</v>
      </c>
      <c r="G261" s="198" t="s">
        <v>252</v>
      </c>
      <c r="H261" s="199">
        <v>0.064</v>
      </c>
      <c r="I261" s="200"/>
      <c r="J261" s="201">
        <f>ROUND(I261*H261,2)</f>
        <v>0</v>
      </c>
      <c r="K261" s="197" t="s">
        <v>212</v>
      </c>
      <c r="L261" s="41"/>
      <c r="M261" s="202" t="s">
        <v>19</v>
      </c>
      <c r="N261" s="203" t="s">
        <v>43</v>
      </c>
      <c r="O261" s="66"/>
      <c r="P261" s="204">
        <f>O261*H261</f>
        <v>0</v>
      </c>
      <c r="Q261" s="204">
        <v>1.06277</v>
      </c>
      <c r="R261" s="204">
        <f>Q261*H261</f>
        <v>0.06801728</v>
      </c>
      <c r="S261" s="204">
        <v>0</v>
      </c>
      <c r="T261" s="205">
        <f>S261*H261</f>
        <v>0</v>
      </c>
      <c r="U261" s="36"/>
      <c r="V261" s="36"/>
      <c r="W261" s="36"/>
      <c r="X261" s="36"/>
      <c r="Y261" s="36"/>
      <c r="Z261" s="36"/>
      <c r="AA261" s="36"/>
      <c r="AB261" s="36"/>
      <c r="AC261" s="36"/>
      <c r="AD261" s="36"/>
      <c r="AE261" s="36"/>
      <c r="AR261" s="206" t="s">
        <v>213</v>
      </c>
      <c r="AT261" s="206" t="s">
        <v>209</v>
      </c>
      <c r="AU261" s="206" t="s">
        <v>81</v>
      </c>
      <c r="AY261" s="19" t="s">
        <v>207</v>
      </c>
      <c r="BE261" s="207">
        <f>IF(N261="základní",J261,0)</f>
        <v>0</v>
      </c>
      <c r="BF261" s="207">
        <f>IF(N261="snížená",J261,0)</f>
        <v>0</v>
      </c>
      <c r="BG261" s="207">
        <f>IF(N261="zákl. přenesená",J261,0)</f>
        <v>0</v>
      </c>
      <c r="BH261" s="207">
        <f>IF(N261="sníž. přenesená",J261,0)</f>
        <v>0</v>
      </c>
      <c r="BI261" s="207">
        <f>IF(N261="nulová",J261,0)</f>
        <v>0</v>
      </c>
      <c r="BJ261" s="19" t="s">
        <v>79</v>
      </c>
      <c r="BK261" s="207">
        <f>ROUND(I261*H261,2)</f>
        <v>0</v>
      </c>
      <c r="BL261" s="19" t="s">
        <v>213</v>
      </c>
      <c r="BM261" s="206" t="s">
        <v>488</v>
      </c>
    </row>
    <row r="262" spans="2:51" s="13" customFormat="1" ht="12">
      <c r="B262" s="208"/>
      <c r="C262" s="209"/>
      <c r="D262" s="210" t="s">
        <v>215</v>
      </c>
      <c r="E262" s="211" t="s">
        <v>19</v>
      </c>
      <c r="F262" s="212" t="s">
        <v>489</v>
      </c>
      <c r="G262" s="209"/>
      <c r="H262" s="213">
        <v>0.064</v>
      </c>
      <c r="I262" s="214"/>
      <c r="J262" s="209"/>
      <c r="K262" s="209"/>
      <c r="L262" s="215"/>
      <c r="M262" s="216"/>
      <c r="N262" s="217"/>
      <c r="O262" s="217"/>
      <c r="P262" s="217"/>
      <c r="Q262" s="217"/>
      <c r="R262" s="217"/>
      <c r="S262" s="217"/>
      <c r="T262" s="218"/>
      <c r="AT262" s="219" t="s">
        <v>215</v>
      </c>
      <c r="AU262" s="219" t="s">
        <v>81</v>
      </c>
      <c r="AV262" s="13" t="s">
        <v>81</v>
      </c>
      <c r="AW262" s="13" t="s">
        <v>33</v>
      </c>
      <c r="AX262" s="13" t="s">
        <v>79</v>
      </c>
      <c r="AY262" s="219" t="s">
        <v>207</v>
      </c>
    </row>
    <row r="263" spans="1:65" s="2" customFormat="1" ht="36">
      <c r="A263" s="36"/>
      <c r="B263" s="37"/>
      <c r="C263" s="195" t="s">
        <v>490</v>
      </c>
      <c r="D263" s="195" t="s">
        <v>209</v>
      </c>
      <c r="E263" s="196" t="s">
        <v>491</v>
      </c>
      <c r="F263" s="197" t="s">
        <v>492</v>
      </c>
      <c r="G263" s="198" t="s">
        <v>151</v>
      </c>
      <c r="H263" s="199">
        <v>0.446</v>
      </c>
      <c r="I263" s="200"/>
      <c r="J263" s="201">
        <f>ROUND(I263*H263,2)</f>
        <v>0</v>
      </c>
      <c r="K263" s="197" t="s">
        <v>212</v>
      </c>
      <c r="L263" s="41"/>
      <c r="M263" s="202" t="s">
        <v>19</v>
      </c>
      <c r="N263" s="203" t="s">
        <v>43</v>
      </c>
      <c r="O263" s="66"/>
      <c r="P263" s="204">
        <f>O263*H263</f>
        <v>0</v>
      </c>
      <c r="Q263" s="204">
        <v>0</v>
      </c>
      <c r="R263" s="204">
        <f>Q263*H263</f>
        <v>0</v>
      </c>
      <c r="S263" s="204">
        <v>0</v>
      </c>
      <c r="T263" s="205">
        <f>S263*H263</f>
        <v>0</v>
      </c>
      <c r="U263" s="36"/>
      <c r="V263" s="36"/>
      <c r="W263" s="36"/>
      <c r="X263" s="36"/>
      <c r="Y263" s="36"/>
      <c r="Z263" s="36"/>
      <c r="AA263" s="36"/>
      <c r="AB263" s="36"/>
      <c r="AC263" s="36"/>
      <c r="AD263" s="36"/>
      <c r="AE263" s="36"/>
      <c r="AR263" s="206" t="s">
        <v>213</v>
      </c>
      <c r="AT263" s="206" t="s">
        <v>209</v>
      </c>
      <c r="AU263" s="206" t="s">
        <v>81</v>
      </c>
      <c r="AY263" s="19" t="s">
        <v>207</v>
      </c>
      <c r="BE263" s="207">
        <f>IF(N263="základní",J263,0)</f>
        <v>0</v>
      </c>
      <c r="BF263" s="207">
        <f>IF(N263="snížená",J263,0)</f>
        <v>0</v>
      </c>
      <c r="BG263" s="207">
        <f>IF(N263="zákl. přenesená",J263,0)</f>
        <v>0</v>
      </c>
      <c r="BH263" s="207">
        <f>IF(N263="sníž. přenesená",J263,0)</f>
        <v>0</v>
      </c>
      <c r="BI263" s="207">
        <f>IF(N263="nulová",J263,0)</f>
        <v>0</v>
      </c>
      <c r="BJ263" s="19" t="s">
        <v>79</v>
      </c>
      <c r="BK263" s="207">
        <f>ROUND(I263*H263,2)</f>
        <v>0</v>
      </c>
      <c r="BL263" s="19" t="s">
        <v>213</v>
      </c>
      <c r="BM263" s="206" t="s">
        <v>493</v>
      </c>
    </row>
    <row r="264" spans="2:51" s="13" customFormat="1" ht="12">
      <c r="B264" s="208"/>
      <c r="C264" s="209"/>
      <c r="D264" s="210" t="s">
        <v>215</v>
      </c>
      <c r="E264" s="211" t="s">
        <v>19</v>
      </c>
      <c r="F264" s="212" t="s">
        <v>494</v>
      </c>
      <c r="G264" s="209"/>
      <c r="H264" s="213">
        <v>0.446</v>
      </c>
      <c r="I264" s="214"/>
      <c r="J264" s="209"/>
      <c r="K264" s="209"/>
      <c r="L264" s="215"/>
      <c r="M264" s="216"/>
      <c r="N264" s="217"/>
      <c r="O264" s="217"/>
      <c r="P264" s="217"/>
      <c r="Q264" s="217"/>
      <c r="R264" s="217"/>
      <c r="S264" s="217"/>
      <c r="T264" s="218"/>
      <c r="AT264" s="219" t="s">
        <v>215</v>
      </c>
      <c r="AU264" s="219" t="s">
        <v>81</v>
      </c>
      <c r="AV264" s="13" t="s">
        <v>81</v>
      </c>
      <c r="AW264" s="13" t="s">
        <v>33</v>
      </c>
      <c r="AX264" s="13" t="s">
        <v>79</v>
      </c>
      <c r="AY264" s="219" t="s">
        <v>207</v>
      </c>
    </row>
    <row r="265" spans="1:65" s="2" customFormat="1" ht="24">
      <c r="A265" s="36"/>
      <c r="B265" s="37"/>
      <c r="C265" s="195" t="s">
        <v>495</v>
      </c>
      <c r="D265" s="195" t="s">
        <v>209</v>
      </c>
      <c r="E265" s="196" t="s">
        <v>496</v>
      </c>
      <c r="F265" s="197" t="s">
        <v>497</v>
      </c>
      <c r="G265" s="198" t="s">
        <v>144</v>
      </c>
      <c r="H265" s="199">
        <v>4.025</v>
      </c>
      <c r="I265" s="200"/>
      <c r="J265" s="201">
        <f>ROUND(I265*H265,2)</f>
        <v>0</v>
      </c>
      <c r="K265" s="197" t="s">
        <v>212</v>
      </c>
      <c r="L265" s="41"/>
      <c r="M265" s="202" t="s">
        <v>19</v>
      </c>
      <c r="N265" s="203" t="s">
        <v>43</v>
      </c>
      <c r="O265" s="66"/>
      <c r="P265" s="204">
        <f>O265*H265</f>
        <v>0</v>
      </c>
      <c r="Q265" s="204">
        <v>0.00639</v>
      </c>
      <c r="R265" s="204">
        <f>Q265*H265</f>
        <v>0.025719750000000003</v>
      </c>
      <c r="S265" s="204">
        <v>0</v>
      </c>
      <c r="T265" s="205">
        <f>S265*H265</f>
        <v>0</v>
      </c>
      <c r="U265" s="36"/>
      <c r="V265" s="36"/>
      <c r="W265" s="36"/>
      <c r="X265" s="36"/>
      <c r="Y265" s="36"/>
      <c r="Z265" s="36"/>
      <c r="AA265" s="36"/>
      <c r="AB265" s="36"/>
      <c r="AC265" s="36"/>
      <c r="AD265" s="36"/>
      <c r="AE265" s="36"/>
      <c r="AR265" s="206" t="s">
        <v>213</v>
      </c>
      <c r="AT265" s="206" t="s">
        <v>209</v>
      </c>
      <c r="AU265" s="206" t="s">
        <v>81</v>
      </c>
      <c r="AY265" s="19" t="s">
        <v>207</v>
      </c>
      <c r="BE265" s="207">
        <f>IF(N265="základní",J265,0)</f>
        <v>0</v>
      </c>
      <c r="BF265" s="207">
        <f>IF(N265="snížená",J265,0)</f>
        <v>0</v>
      </c>
      <c r="BG265" s="207">
        <f>IF(N265="zákl. přenesená",J265,0)</f>
        <v>0</v>
      </c>
      <c r="BH265" s="207">
        <f>IF(N265="sníž. přenesená",J265,0)</f>
        <v>0</v>
      </c>
      <c r="BI265" s="207">
        <f>IF(N265="nulová",J265,0)</f>
        <v>0</v>
      </c>
      <c r="BJ265" s="19" t="s">
        <v>79</v>
      </c>
      <c r="BK265" s="207">
        <f>ROUND(I265*H265,2)</f>
        <v>0</v>
      </c>
      <c r="BL265" s="19" t="s">
        <v>213</v>
      </c>
      <c r="BM265" s="206" t="s">
        <v>498</v>
      </c>
    </row>
    <row r="266" spans="2:51" s="13" customFormat="1" ht="12">
      <c r="B266" s="208"/>
      <c r="C266" s="209"/>
      <c r="D266" s="210" t="s">
        <v>215</v>
      </c>
      <c r="E266" s="211" t="s">
        <v>19</v>
      </c>
      <c r="F266" s="212" t="s">
        <v>499</v>
      </c>
      <c r="G266" s="209"/>
      <c r="H266" s="213">
        <v>4.025</v>
      </c>
      <c r="I266" s="214"/>
      <c r="J266" s="209"/>
      <c r="K266" s="209"/>
      <c r="L266" s="215"/>
      <c r="M266" s="216"/>
      <c r="N266" s="217"/>
      <c r="O266" s="217"/>
      <c r="P266" s="217"/>
      <c r="Q266" s="217"/>
      <c r="R266" s="217"/>
      <c r="S266" s="217"/>
      <c r="T266" s="218"/>
      <c r="AT266" s="219" t="s">
        <v>215</v>
      </c>
      <c r="AU266" s="219" t="s">
        <v>81</v>
      </c>
      <c r="AV266" s="13" t="s">
        <v>81</v>
      </c>
      <c r="AW266" s="13" t="s">
        <v>33</v>
      </c>
      <c r="AX266" s="13" t="s">
        <v>79</v>
      </c>
      <c r="AY266" s="219" t="s">
        <v>207</v>
      </c>
    </row>
    <row r="267" spans="1:65" s="2" customFormat="1" ht="24">
      <c r="A267" s="36"/>
      <c r="B267" s="37"/>
      <c r="C267" s="195" t="s">
        <v>500</v>
      </c>
      <c r="D267" s="195" t="s">
        <v>209</v>
      </c>
      <c r="E267" s="196" t="s">
        <v>501</v>
      </c>
      <c r="F267" s="197" t="s">
        <v>502</v>
      </c>
      <c r="G267" s="198" t="s">
        <v>264</v>
      </c>
      <c r="H267" s="199">
        <v>4</v>
      </c>
      <c r="I267" s="200"/>
      <c r="J267" s="201">
        <f>ROUND(I267*H267,2)</f>
        <v>0</v>
      </c>
      <c r="K267" s="197" t="s">
        <v>19</v>
      </c>
      <c r="L267" s="41"/>
      <c r="M267" s="202" t="s">
        <v>19</v>
      </c>
      <c r="N267" s="203" t="s">
        <v>43</v>
      </c>
      <c r="O267" s="66"/>
      <c r="P267" s="204">
        <f>O267*H267</f>
        <v>0</v>
      </c>
      <c r="Q267" s="204">
        <v>0.0012</v>
      </c>
      <c r="R267" s="204">
        <f>Q267*H267</f>
        <v>0.0048</v>
      </c>
      <c r="S267" s="204">
        <v>0</v>
      </c>
      <c r="T267" s="205">
        <f>S267*H267</f>
        <v>0</v>
      </c>
      <c r="U267" s="36"/>
      <c r="V267" s="36"/>
      <c r="W267" s="36"/>
      <c r="X267" s="36"/>
      <c r="Y267" s="36"/>
      <c r="Z267" s="36"/>
      <c r="AA267" s="36"/>
      <c r="AB267" s="36"/>
      <c r="AC267" s="36"/>
      <c r="AD267" s="36"/>
      <c r="AE267" s="36"/>
      <c r="AR267" s="206" t="s">
        <v>213</v>
      </c>
      <c r="AT267" s="206" t="s">
        <v>209</v>
      </c>
      <c r="AU267" s="206" t="s">
        <v>81</v>
      </c>
      <c r="AY267" s="19" t="s">
        <v>207</v>
      </c>
      <c r="BE267" s="207">
        <f>IF(N267="základní",J267,0)</f>
        <v>0</v>
      </c>
      <c r="BF267" s="207">
        <f>IF(N267="snížená",J267,0)</f>
        <v>0</v>
      </c>
      <c r="BG267" s="207">
        <f>IF(N267="zákl. přenesená",J267,0)</f>
        <v>0</v>
      </c>
      <c r="BH267" s="207">
        <f>IF(N267="sníž. přenesená",J267,0)</f>
        <v>0</v>
      </c>
      <c r="BI267" s="207">
        <f>IF(N267="nulová",J267,0)</f>
        <v>0</v>
      </c>
      <c r="BJ267" s="19" t="s">
        <v>79</v>
      </c>
      <c r="BK267" s="207">
        <f>ROUND(I267*H267,2)</f>
        <v>0</v>
      </c>
      <c r="BL267" s="19" t="s">
        <v>213</v>
      </c>
      <c r="BM267" s="206" t="s">
        <v>503</v>
      </c>
    </row>
    <row r="268" spans="2:51" s="13" customFormat="1" ht="12">
      <c r="B268" s="208"/>
      <c r="C268" s="209"/>
      <c r="D268" s="210" t="s">
        <v>215</v>
      </c>
      <c r="E268" s="211" t="s">
        <v>19</v>
      </c>
      <c r="F268" s="212" t="s">
        <v>504</v>
      </c>
      <c r="G268" s="209"/>
      <c r="H268" s="213">
        <v>4</v>
      </c>
      <c r="I268" s="214"/>
      <c r="J268" s="209"/>
      <c r="K268" s="209"/>
      <c r="L268" s="215"/>
      <c r="M268" s="216"/>
      <c r="N268" s="217"/>
      <c r="O268" s="217"/>
      <c r="P268" s="217"/>
      <c r="Q268" s="217"/>
      <c r="R268" s="217"/>
      <c r="S268" s="217"/>
      <c r="T268" s="218"/>
      <c r="AT268" s="219" t="s">
        <v>215</v>
      </c>
      <c r="AU268" s="219" t="s">
        <v>81</v>
      </c>
      <c r="AV268" s="13" t="s">
        <v>81</v>
      </c>
      <c r="AW268" s="13" t="s">
        <v>33</v>
      </c>
      <c r="AX268" s="13" t="s">
        <v>79</v>
      </c>
      <c r="AY268" s="219" t="s">
        <v>207</v>
      </c>
    </row>
    <row r="269" spans="1:65" s="2" customFormat="1" ht="12">
      <c r="A269" s="36"/>
      <c r="B269" s="37"/>
      <c r="C269" s="231" t="s">
        <v>505</v>
      </c>
      <c r="D269" s="231" t="s">
        <v>249</v>
      </c>
      <c r="E269" s="232" t="s">
        <v>506</v>
      </c>
      <c r="F269" s="233" t="s">
        <v>507</v>
      </c>
      <c r="G269" s="234" t="s">
        <v>140</v>
      </c>
      <c r="H269" s="235">
        <v>1.2</v>
      </c>
      <c r="I269" s="236"/>
      <c r="J269" s="237">
        <f>ROUND(I269*H269,2)</f>
        <v>0</v>
      </c>
      <c r="K269" s="233" t="s">
        <v>212</v>
      </c>
      <c r="L269" s="238"/>
      <c r="M269" s="239" t="s">
        <v>19</v>
      </c>
      <c r="N269" s="240" t="s">
        <v>43</v>
      </c>
      <c r="O269" s="66"/>
      <c r="P269" s="204">
        <f>O269*H269</f>
        <v>0</v>
      </c>
      <c r="Q269" s="204">
        <v>0.00675</v>
      </c>
      <c r="R269" s="204">
        <f>Q269*H269</f>
        <v>0.0081</v>
      </c>
      <c r="S269" s="204">
        <v>0</v>
      </c>
      <c r="T269" s="205">
        <f>S269*H269</f>
        <v>0</v>
      </c>
      <c r="U269" s="36"/>
      <c r="V269" s="36"/>
      <c r="W269" s="36"/>
      <c r="X269" s="36"/>
      <c r="Y269" s="36"/>
      <c r="Z269" s="36"/>
      <c r="AA269" s="36"/>
      <c r="AB269" s="36"/>
      <c r="AC269" s="36"/>
      <c r="AD269" s="36"/>
      <c r="AE269" s="36"/>
      <c r="AR269" s="206" t="s">
        <v>248</v>
      </c>
      <c r="AT269" s="206" t="s">
        <v>249</v>
      </c>
      <c r="AU269" s="206" t="s">
        <v>81</v>
      </c>
      <c r="AY269" s="19" t="s">
        <v>207</v>
      </c>
      <c r="BE269" s="207">
        <f>IF(N269="základní",J269,0)</f>
        <v>0</v>
      </c>
      <c r="BF269" s="207">
        <f>IF(N269="snížená",J269,0)</f>
        <v>0</v>
      </c>
      <c r="BG269" s="207">
        <f>IF(N269="zákl. přenesená",J269,0)</f>
        <v>0</v>
      </c>
      <c r="BH269" s="207">
        <f>IF(N269="sníž. přenesená",J269,0)</f>
        <v>0</v>
      </c>
      <c r="BI269" s="207">
        <f>IF(N269="nulová",J269,0)</f>
        <v>0</v>
      </c>
      <c r="BJ269" s="19" t="s">
        <v>79</v>
      </c>
      <c r="BK269" s="207">
        <f>ROUND(I269*H269,2)</f>
        <v>0</v>
      </c>
      <c r="BL269" s="19" t="s">
        <v>213</v>
      </c>
      <c r="BM269" s="206" t="s">
        <v>508</v>
      </c>
    </row>
    <row r="270" spans="2:51" s="13" customFormat="1" ht="12">
      <c r="B270" s="208"/>
      <c r="C270" s="209"/>
      <c r="D270" s="210" t="s">
        <v>215</v>
      </c>
      <c r="E270" s="211" t="s">
        <v>19</v>
      </c>
      <c r="F270" s="212" t="s">
        <v>509</v>
      </c>
      <c r="G270" s="209"/>
      <c r="H270" s="213">
        <v>1.2</v>
      </c>
      <c r="I270" s="214"/>
      <c r="J270" s="209"/>
      <c r="K270" s="209"/>
      <c r="L270" s="215"/>
      <c r="M270" s="216"/>
      <c r="N270" s="217"/>
      <c r="O270" s="217"/>
      <c r="P270" s="217"/>
      <c r="Q270" s="217"/>
      <c r="R270" s="217"/>
      <c r="S270" s="217"/>
      <c r="T270" s="218"/>
      <c r="AT270" s="219" t="s">
        <v>215</v>
      </c>
      <c r="AU270" s="219" t="s">
        <v>81</v>
      </c>
      <c r="AV270" s="13" t="s">
        <v>81</v>
      </c>
      <c r="AW270" s="13" t="s">
        <v>33</v>
      </c>
      <c r="AX270" s="13" t="s">
        <v>79</v>
      </c>
      <c r="AY270" s="219" t="s">
        <v>207</v>
      </c>
    </row>
    <row r="271" spans="1:65" s="2" customFormat="1" ht="36">
      <c r="A271" s="36"/>
      <c r="B271" s="37"/>
      <c r="C271" s="195" t="s">
        <v>510</v>
      </c>
      <c r="D271" s="195" t="s">
        <v>209</v>
      </c>
      <c r="E271" s="196" t="s">
        <v>511</v>
      </c>
      <c r="F271" s="197" t="s">
        <v>512</v>
      </c>
      <c r="G271" s="198" t="s">
        <v>264</v>
      </c>
      <c r="H271" s="199">
        <v>3</v>
      </c>
      <c r="I271" s="200"/>
      <c r="J271" s="201">
        <f>ROUND(I271*H271,2)</f>
        <v>0</v>
      </c>
      <c r="K271" s="197" t="s">
        <v>212</v>
      </c>
      <c r="L271" s="41"/>
      <c r="M271" s="202" t="s">
        <v>19</v>
      </c>
      <c r="N271" s="203" t="s">
        <v>43</v>
      </c>
      <c r="O271" s="66"/>
      <c r="P271" s="204">
        <f>O271*H271</f>
        <v>0</v>
      </c>
      <c r="Q271" s="204">
        <v>0.0036</v>
      </c>
      <c r="R271" s="204">
        <f>Q271*H271</f>
        <v>0.0108</v>
      </c>
      <c r="S271" s="204">
        <v>0</v>
      </c>
      <c r="T271" s="205">
        <f>S271*H271</f>
        <v>0</v>
      </c>
      <c r="U271" s="36"/>
      <c r="V271" s="36"/>
      <c r="W271" s="36"/>
      <c r="X271" s="36"/>
      <c r="Y271" s="36"/>
      <c r="Z271" s="36"/>
      <c r="AA271" s="36"/>
      <c r="AB271" s="36"/>
      <c r="AC271" s="36"/>
      <c r="AD271" s="36"/>
      <c r="AE271" s="36"/>
      <c r="AR271" s="206" t="s">
        <v>213</v>
      </c>
      <c r="AT271" s="206" t="s">
        <v>209</v>
      </c>
      <c r="AU271" s="206" t="s">
        <v>81</v>
      </c>
      <c r="AY271" s="19" t="s">
        <v>207</v>
      </c>
      <c r="BE271" s="207">
        <f>IF(N271="základní",J271,0)</f>
        <v>0</v>
      </c>
      <c r="BF271" s="207">
        <f>IF(N271="snížená",J271,0)</f>
        <v>0</v>
      </c>
      <c r="BG271" s="207">
        <f>IF(N271="zákl. přenesená",J271,0)</f>
        <v>0</v>
      </c>
      <c r="BH271" s="207">
        <f>IF(N271="sníž. přenesená",J271,0)</f>
        <v>0</v>
      </c>
      <c r="BI271" s="207">
        <f>IF(N271="nulová",J271,0)</f>
        <v>0</v>
      </c>
      <c r="BJ271" s="19" t="s">
        <v>79</v>
      </c>
      <c r="BK271" s="207">
        <f>ROUND(I271*H271,2)</f>
        <v>0</v>
      </c>
      <c r="BL271" s="19" t="s">
        <v>213</v>
      </c>
      <c r="BM271" s="206" t="s">
        <v>513</v>
      </c>
    </row>
    <row r="272" spans="2:51" s="13" customFormat="1" ht="12">
      <c r="B272" s="208"/>
      <c r="C272" s="209"/>
      <c r="D272" s="210" t="s">
        <v>215</v>
      </c>
      <c r="E272" s="211" t="s">
        <v>19</v>
      </c>
      <c r="F272" s="212" t="s">
        <v>514</v>
      </c>
      <c r="G272" s="209"/>
      <c r="H272" s="213">
        <v>1</v>
      </c>
      <c r="I272" s="214"/>
      <c r="J272" s="209"/>
      <c r="K272" s="209"/>
      <c r="L272" s="215"/>
      <c r="M272" s="216"/>
      <c r="N272" s="217"/>
      <c r="O272" s="217"/>
      <c r="P272" s="217"/>
      <c r="Q272" s="217"/>
      <c r="R272" s="217"/>
      <c r="S272" s="217"/>
      <c r="T272" s="218"/>
      <c r="AT272" s="219" t="s">
        <v>215</v>
      </c>
      <c r="AU272" s="219" t="s">
        <v>81</v>
      </c>
      <c r="AV272" s="13" t="s">
        <v>81</v>
      </c>
      <c r="AW272" s="13" t="s">
        <v>33</v>
      </c>
      <c r="AX272" s="13" t="s">
        <v>72</v>
      </c>
      <c r="AY272" s="219" t="s">
        <v>207</v>
      </c>
    </row>
    <row r="273" spans="2:51" s="13" customFormat="1" ht="12">
      <c r="B273" s="208"/>
      <c r="C273" s="209"/>
      <c r="D273" s="210" t="s">
        <v>215</v>
      </c>
      <c r="E273" s="211" t="s">
        <v>19</v>
      </c>
      <c r="F273" s="212" t="s">
        <v>515</v>
      </c>
      <c r="G273" s="209"/>
      <c r="H273" s="213">
        <v>3</v>
      </c>
      <c r="I273" s="214"/>
      <c r="J273" s="209"/>
      <c r="K273" s="209"/>
      <c r="L273" s="215"/>
      <c r="M273" s="216"/>
      <c r="N273" s="217"/>
      <c r="O273" s="217"/>
      <c r="P273" s="217"/>
      <c r="Q273" s="217"/>
      <c r="R273" s="217"/>
      <c r="S273" s="217"/>
      <c r="T273" s="218"/>
      <c r="AT273" s="219" t="s">
        <v>215</v>
      </c>
      <c r="AU273" s="219" t="s">
        <v>81</v>
      </c>
      <c r="AV273" s="13" t="s">
        <v>81</v>
      </c>
      <c r="AW273" s="13" t="s">
        <v>33</v>
      </c>
      <c r="AX273" s="13" t="s">
        <v>79</v>
      </c>
      <c r="AY273" s="219" t="s">
        <v>207</v>
      </c>
    </row>
    <row r="274" spans="1:65" s="2" customFormat="1" ht="12">
      <c r="A274" s="36"/>
      <c r="B274" s="37"/>
      <c r="C274" s="231" t="s">
        <v>516</v>
      </c>
      <c r="D274" s="231" t="s">
        <v>249</v>
      </c>
      <c r="E274" s="232" t="s">
        <v>517</v>
      </c>
      <c r="F274" s="233" t="s">
        <v>518</v>
      </c>
      <c r="G274" s="234" t="s">
        <v>140</v>
      </c>
      <c r="H274" s="235">
        <v>2.5</v>
      </c>
      <c r="I274" s="236"/>
      <c r="J274" s="237">
        <f>ROUND(I274*H274,2)</f>
        <v>0</v>
      </c>
      <c r="K274" s="233" t="s">
        <v>19</v>
      </c>
      <c r="L274" s="238"/>
      <c r="M274" s="239" t="s">
        <v>19</v>
      </c>
      <c r="N274" s="240" t="s">
        <v>43</v>
      </c>
      <c r="O274" s="66"/>
      <c r="P274" s="204">
        <f>O274*H274</f>
        <v>0</v>
      </c>
      <c r="Q274" s="204">
        <v>0.0056</v>
      </c>
      <c r="R274" s="204">
        <f>Q274*H274</f>
        <v>0.014</v>
      </c>
      <c r="S274" s="204">
        <v>0</v>
      </c>
      <c r="T274" s="205">
        <f>S274*H274</f>
        <v>0</v>
      </c>
      <c r="U274" s="36"/>
      <c r="V274" s="36"/>
      <c r="W274" s="36"/>
      <c r="X274" s="36"/>
      <c r="Y274" s="36"/>
      <c r="Z274" s="36"/>
      <c r="AA274" s="36"/>
      <c r="AB274" s="36"/>
      <c r="AC274" s="36"/>
      <c r="AD274" s="36"/>
      <c r="AE274" s="36"/>
      <c r="AR274" s="206" t="s">
        <v>248</v>
      </c>
      <c r="AT274" s="206" t="s">
        <v>249</v>
      </c>
      <c r="AU274" s="206" t="s">
        <v>81</v>
      </c>
      <c r="AY274" s="19" t="s">
        <v>207</v>
      </c>
      <c r="BE274" s="207">
        <f>IF(N274="základní",J274,0)</f>
        <v>0</v>
      </c>
      <c r="BF274" s="207">
        <f>IF(N274="snížená",J274,0)</f>
        <v>0</v>
      </c>
      <c r="BG274" s="207">
        <f>IF(N274="zákl. přenesená",J274,0)</f>
        <v>0</v>
      </c>
      <c r="BH274" s="207">
        <f>IF(N274="sníž. přenesená",J274,0)</f>
        <v>0</v>
      </c>
      <c r="BI274" s="207">
        <f>IF(N274="nulová",J274,0)</f>
        <v>0</v>
      </c>
      <c r="BJ274" s="19" t="s">
        <v>79</v>
      </c>
      <c r="BK274" s="207">
        <f>ROUND(I274*H274,2)</f>
        <v>0</v>
      </c>
      <c r="BL274" s="19" t="s">
        <v>213</v>
      </c>
      <c r="BM274" s="206" t="s">
        <v>519</v>
      </c>
    </row>
    <row r="275" spans="2:51" s="13" customFormat="1" ht="12">
      <c r="B275" s="208"/>
      <c r="C275" s="209"/>
      <c r="D275" s="210" t="s">
        <v>215</v>
      </c>
      <c r="E275" s="211" t="s">
        <v>19</v>
      </c>
      <c r="F275" s="212" t="s">
        <v>520</v>
      </c>
      <c r="G275" s="209"/>
      <c r="H275" s="213">
        <v>2.5</v>
      </c>
      <c r="I275" s="214"/>
      <c r="J275" s="209"/>
      <c r="K275" s="209"/>
      <c r="L275" s="215"/>
      <c r="M275" s="216"/>
      <c r="N275" s="217"/>
      <c r="O275" s="217"/>
      <c r="P275" s="217"/>
      <c r="Q275" s="217"/>
      <c r="R275" s="217"/>
      <c r="S275" s="217"/>
      <c r="T275" s="218"/>
      <c r="AT275" s="219" t="s">
        <v>215</v>
      </c>
      <c r="AU275" s="219" t="s">
        <v>81</v>
      </c>
      <c r="AV275" s="13" t="s">
        <v>81</v>
      </c>
      <c r="AW275" s="13" t="s">
        <v>33</v>
      </c>
      <c r="AX275" s="13" t="s">
        <v>79</v>
      </c>
      <c r="AY275" s="219" t="s">
        <v>207</v>
      </c>
    </row>
    <row r="276" spans="1:65" s="2" customFormat="1" ht="24">
      <c r="A276" s="36"/>
      <c r="B276" s="37"/>
      <c r="C276" s="231" t="s">
        <v>521</v>
      </c>
      <c r="D276" s="231" t="s">
        <v>249</v>
      </c>
      <c r="E276" s="232" t="s">
        <v>522</v>
      </c>
      <c r="F276" s="233" t="s">
        <v>523</v>
      </c>
      <c r="G276" s="234" t="s">
        <v>264</v>
      </c>
      <c r="H276" s="235">
        <v>1</v>
      </c>
      <c r="I276" s="236"/>
      <c r="J276" s="237">
        <f>ROUND(I276*H276,2)</f>
        <v>0</v>
      </c>
      <c r="K276" s="233" t="s">
        <v>19</v>
      </c>
      <c r="L276" s="238"/>
      <c r="M276" s="239" t="s">
        <v>19</v>
      </c>
      <c r="N276" s="240" t="s">
        <v>43</v>
      </c>
      <c r="O276" s="66"/>
      <c r="P276" s="204">
        <f>O276*H276</f>
        <v>0</v>
      </c>
      <c r="Q276" s="204">
        <v>0.08999</v>
      </c>
      <c r="R276" s="204">
        <f>Q276*H276</f>
        <v>0.08999</v>
      </c>
      <c r="S276" s="204">
        <v>0</v>
      </c>
      <c r="T276" s="205">
        <f>S276*H276</f>
        <v>0</v>
      </c>
      <c r="U276" s="36"/>
      <c r="V276" s="36"/>
      <c r="W276" s="36"/>
      <c r="X276" s="36"/>
      <c r="Y276" s="36"/>
      <c r="Z276" s="36"/>
      <c r="AA276" s="36"/>
      <c r="AB276" s="36"/>
      <c r="AC276" s="36"/>
      <c r="AD276" s="36"/>
      <c r="AE276" s="36"/>
      <c r="AR276" s="206" t="s">
        <v>248</v>
      </c>
      <c r="AT276" s="206" t="s">
        <v>249</v>
      </c>
      <c r="AU276" s="206" t="s">
        <v>81</v>
      </c>
      <c r="AY276" s="19" t="s">
        <v>207</v>
      </c>
      <c r="BE276" s="207">
        <f>IF(N276="základní",J276,0)</f>
        <v>0</v>
      </c>
      <c r="BF276" s="207">
        <f>IF(N276="snížená",J276,0)</f>
        <v>0</v>
      </c>
      <c r="BG276" s="207">
        <f>IF(N276="zákl. přenesená",J276,0)</f>
        <v>0</v>
      </c>
      <c r="BH276" s="207">
        <f>IF(N276="sníž. přenesená",J276,0)</f>
        <v>0</v>
      </c>
      <c r="BI276" s="207">
        <f>IF(N276="nulová",J276,0)</f>
        <v>0</v>
      </c>
      <c r="BJ276" s="19" t="s">
        <v>79</v>
      </c>
      <c r="BK276" s="207">
        <f>ROUND(I276*H276,2)</f>
        <v>0</v>
      </c>
      <c r="BL276" s="19" t="s">
        <v>213</v>
      </c>
      <c r="BM276" s="206" t="s">
        <v>524</v>
      </c>
    </row>
    <row r="277" spans="2:51" s="13" customFormat="1" ht="12">
      <c r="B277" s="208"/>
      <c r="C277" s="209"/>
      <c r="D277" s="210" t="s">
        <v>215</v>
      </c>
      <c r="E277" s="211" t="s">
        <v>19</v>
      </c>
      <c r="F277" s="212" t="s">
        <v>525</v>
      </c>
      <c r="G277" s="209"/>
      <c r="H277" s="213">
        <v>1</v>
      </c>
      <c r="I277" s="214"/>
      <c r="J277" s="209"/>
      <c r="K277" s="209"/>
      <c r="L277" s="215"/>
      <c r="M277" s="216"/>
      <c r="N277" s="217"/>
      <c r="O277" s="217"/>
      <c r="P277" s="217"/>
      <c r="Q277" s="217"/>
      <c r="R277" s="217"/>
      <c r="S277" s="217"/>
      <c r="T277" s="218"/>
      <c r="AT277" s="219" t="s">
        <v>215</v>
      </c>
      <c r="AU277" s="219" t="s">
        <v>81</v>
      </c>
      <c r="AV277" s="13" t="s">
        <v>81</v>
      </c>
      <c r="AW277" s="13" t="s">
        <v>33</v>
      </c>
      <c r="AX277" s="13" t="s">
        <v>79</v>
      </c>
      <c r="AY277" s="219" t="s">
        <v>207</v>
      </c>
    </row>
    <row r="278" spans="1:65" s="2" customFormat="1" ht="24">
      <c r="A278" s="36"/>
      <c r="B278" s="37"/>
      <c r="C278" s="231" t="s">
        <v>526</v>
      </c>
      <c r="D278" s="231" t="s">
        <v>249</v>
      </c>
      <c r="E278" s="232" t="s">
        <v>527</v>
      </c>
      <c r="F278" s="233" t="s">
        <v>528</v>
      </c>
      <c r="G278" s="234" t="s">
        <v>264</v>
      </c>
      <c r="H278" s="235">
        <v>2</v>
      </c>
      <c r="I278" s="236"/>
      <c r="J278" s="237">
        <f>ROUND(I278*H278,2)</f>
        <v>0</v>
      </c>
      <c r="K278" s="233" t="s">
        <v>19</v>
      </c>
      <c r="L278" s="238"/>
      <c r="M278" s="239" t="s">
        <v>19</v>
      </c>
      <c r="N278" s="240" t="s">
        <v>43</v>
      </c>
      <c r="O278" s="66"/>
      <c r="P278" s="204">
        <f>O278*H278</f>
        <v>0</v>
      </c>
      <c r="Q278" s="204">
        <v>0.0823</v>
      </c>
      <c r="R278" s="204">
        <f>Q278*H278</f>
        <v>0.1646</v>
      </c>
      <c r="S278" s="204">
        <v>0</v>
      </c>
      <c r="T278" s="205">
        <f>S278*H278</f>
        <v>0</v>
      </c>
      <c r="U278" s="36"/>
      <c r="V278" s="36"/>
      <c r="W278" s="36"/>
      <c r="X278" s="36"/>
      <c r="Y278" s="36"/>
      <c r="Z278" s="36"/>
      <c r="AA278" s="36"/>
      <c r="AB278" s="36"/>
      <c r="AC278" s="36"/>
      <c r="AD278" s="36"/>
      <c r="AE278" s="36"/>
      <c r="AR278" s="206" t="s">
        <v>248</v>
      </c>
      <c r="AT278" s="206" t="s">
        <v>249</v>
      </c>
      <c r="AU278" s="206" t="s">
        <v>81</v>
      </c>
      <c r="AY278" s="19" t="s">
        <v>207</v>
      </c>
      <c r="BE278" s="207">
        <f>IF(N278="základní",J278,0)</f>
        <v>0</v>
      </c>
      <c r="BF278" s="207">
        <f>IF(N278="snížená",J278,0)</f>
        <v>0</v>
      </c>
      <c r="BG278" s="207">
        <f>IF(N278="zákl. přenesená",J278,0)</f>
        <v>0</v>
      </c>
      <c r="BH278" s="207">
        <f>IF(N278="sníž. přenesená",J278,0)</f>
        <v>0</v>
      </c>
      <c r="BI278" s="207">
        <f>IF(N278="nulová",J278,0)</f>
        <v>0</v>
      </c>
      <c r="BJ278" s="19" t="s">
        <v>79</v>
      </c>
      <c r="BK278" s="207">
        <f>ROUND(I278*H278,2)</f>
        <v>0</v>
      </c>
      <c r="BL278" s="19" t="s">
        <v>213</v>
      </c>
      <c r="BM278" s="206" t="s">
        <v>529</v>
      </c>
    </row>
    <row r="279" spans="2:51" s="13" customFormat="1" ht="12">
      <c r="B279" s="208"/>
      <c r="C279" s="209"/>
      <c r="D279" s="210" t="s">
        <v>215</v>
      </c>
      <c r="E279" s="211" t="s">
        <v>19</v>
      </c>
      <c r="F279" s="212" t="s">
        <v>530</v>
      </c>
      <c r="G279" s="209"/>
      <c r="H279" s="213">
        <v>2</v>
      </c>
      <c r="I279" s="214"/>
      <c r="J279" s="209"/>
      <c r="K279" s="209"/>
      <c r="L279" s="215"/>
      <c r="M279" s="216"/>
      <c r="N279" s="217"/>
      <c r="O279" s="217"/>
      <c r="P279" s="217"/>
      <c r="Q279" s="217"/>
      <c r="R279" s="217"/>
      <c r="S279" s="217"/>
      <c r="T279" s="218"/>
      <c r="AT279" s="219" t="s">
        <v>215</v>
      </c>
      <c r="AU279" s="219" t="s">
        <v>81</v>
      </c>
      <c r="AV279" s="13" t="s">
        <v>81</v>
      </c>
      <c r="AW279" s="13" t="s">
        <v>33</v>
      </c>
      <c r="AX279" s="13" t="s">
        <v>79</v>
      </c>
      <c r="AY279" s="219" t="s">
        <v>207</v>
      </c>
    </row>
    <row r="280" spans="2:63" s="12" customFormat="1" ht="12.75">
      <c r="B280" s="179"/>
      <c r="C280" s="180"/>
      <c r="D280" s="181" t="s">
        <v>71</v>
      </c>
      <c r="E280" s="193" t="s">
        <v>238</v>
      </c>
      <c r="F280" s="193" t="s">
        <v>531</v>
      </c>
      <c r="G280" s="180"/>
      <c r="H280" s="180"/>
      <c r="I280" s="183"/>
      <c r="J280" s="194">
        <f>BK280</f>
        <v>0</v>
      </c>
      <c r="K280" s="180"/>
      <c r="L280" s="185"/>
      <c r="M280" s="186"/>
      <c r="N280" s="187"/>
      <c r="O280" s="187"/>
      <c r="P280" s="188">
        <f>SUM(P281:P320)</f>
        <v>0</v>
      </c>
      <c r="Q280" s="187"/>
      <c r="R280" s="188">
        <f>SUM(R281:R320)</f>
        <v>29.40347809</v>
      </c>
      <c r="S280" s="187"/>
      <c r="T280" s="189">
        <f>SUM(T281:T320)</f>
        <v>0</v>
      </c>
      <c r="AR280" s="190" t="s">
        <v>79</v>
      </c>
      <c r="AT280" s="191" t="s">
        <v>71</v>
      </c>
      <c r="AU280" s="191" t="s">
        <v>79</v>
      </c>
      <c r="AY280" s="190" t="s">
        <v>207</v>
      </c>
      <c r="BK280" s="192">
        <f>SUM(BK281:BK320)</f>
        <v>0</v>
      </c>
    </row>
    <row r="281" spans="1:65" s="2" customFormat="1" ht="36">
      <c r="A281" s="36"/>
      <c r="B281" s="37"/>
      <c r="C281" s="195" t="s">
        <v>532</v>
      </c>
      <c r="D281" s="195" t="s">
        <v>209</v>
      </c>
      <c r="E281" s="196" t="s">
        <v>533</v>
      </c>
      <c r="F281" s="197" t="s">
        <v>534</v>
      </c>
      <c r="G281" s="198" t="s">
        <v>144</v>
      </c>
      <c r="H281" s="199">
        <v>104</v>
      </c>
      <c r="I281" s="200"/>
      <c r="J281" s="201">
        <f>ROUND(I281*H281,2)</f>
        <v>0</v>
      </c>
      <c r="K281" s="197" t="s">
        <v>212</v>
      </c>
      <c r="L281" s="41"/>
      <c r="M281" s="202" t="s">
        <v>19</v>
      </c>
      <c r="N281" s="203" t="s">
        <v>43</v>
      </c>
      <c r="O281" s="66"/>
      <c r="P281" s="204">
        <f>O281*H281</f>
        <v>0</v>
      </c>
      <c r="Q281" s="204">
        <v>0.00094</v>
      </c>
      <c r="R281" s="204">
        <f>Q281*H281</f>
        <v>0.09776</v>
      </c>
      <c r="S281" s="204">
        <v>0</v>
      </c>
      <c r="T281" s="205">
        <f>S281*H281</f>
        <v>0</v>
      </c>
      <c r="U281" s="36"/>
      <c r="V281" s="36"/>
      <c r="W281" s="36"/>
      <c r="X281" s="36"/>
      <c r="Y281" s="36"/>
      <c r="Z281" s="36"/>
      <c r="AA281" s="36"/>
      <c r="AB281" s="36"/>
      <c r="AC281" s="36"/>
      <c r="AD281" s="36"/>
      <c r="AE281" s="36"/>
      <c r="AR281" s="206" t="s">
        <v>213</v>
      </c>
      <c r="AT281" s="206" t="s">
        <v>209</v>
      </c>
      <c r="AU281" s="206" t="s">
        <v>81</v>
      </c>
      <c r="AY281" s="19" t="s">
        <v>207</v>
      </c>
      <c r="BE281" s="207">
        <f>IF(N281="základní",J281,0)</f>
        <v>0</v>
      </c>
      <c r="BF281" s="207">
        <f>IF(N281="snížená",J281,0)</f>
        <v>0</v>
      </c>
      <c r="BG281" s="207">
        <f>IF(N281="zákl. přenesená",J281,0)</f>
        <v>0</v>
      </c>
      <c r="BH281" s="207">
        <f>IF(N281="sníž. přenesená",J281,0)</f>
        <v>0</v>
      </c>
      <c r="BI281" s="207">
        <f>IF(N281="nulová",J281,0)</f>
        <v>0</v>
      </c>
      <c r="BJ281" s="19" t="s">
        <v>79</v>
      </c>
      <c r="BK281" s="207">
        <f>ROUND(I281*H281,2)</f>
        <v>0</v>
      </c>
      <c r="BL281" s="19" t="s">
        <v>213</v>
      </c>
      <c r="BM281" s="206" t="s">
        <v>535</v>
      </c>
    </row>
    <row r="282" spans="2:51" s="13" customFormat="1" ht="12">
      <c r="B282" s="208"/>
      <c r="C282" s="209"/>
      <c r="D282" s="210" t="s">
        <v>215</v>
      </c>
      <c r="E282" s="211" t="s">
        <v>19</v>
      </c>
      <c r="F282" s="212" t="s">
        <v>536</v>
      </c>
      <c r="G282" s="209"/>
      <c r="H282" s="213">
        <v>104</v>
      </c>
      <c r="I282" s="214"/>
      <c r="J282" s="209"/>
      <c r="K282" s="209"/>
      <c r="L282" s="215"/>
      <c r="M282" s="216"/>
      <c r="N282" s="217"/>
      <c r="O282" s="217"/>
      <c r="P282" s="217"/>
      <c r="Q282" s="217"/>
      <c r="R282" s="217"/>
      <c r="S282" s="217"/>
      <c r="T282" s="218"/>
      <c r="AT282" s="219" t="s">
        <v>215</v>
      </c>
      <c r="AU282" s="219" t="s">
        <v>81</v>
      </c>
      <c r="AV282" s="13" t="s">
        <v>81</v>
      </c>
      <c r="AW282" s="13" t="s">
        <v>33</v>
      </c>
      <c r="AX282" s="13" t="s">
        <v>79</v>
      </c>
      <c r="AY282" s="219" t="s">
        <v>207</v>
      </c>
    </row>
    <row r="283" spans="1:65" s="2" customFormat="1" ht="36">
      <c r="A283" s="36"/>
      <c r="B283" s="37"/>
      <c r="C283" s="195" t="s">
        <v>537</v>
      </c>
      <c r="D283" s="195" t="s">
        <v>209</v>
      </c>
      <c r="E283" s="196" t="s">
        <v>538</v>
      </c>
      <c r="F283" s="197" t="s">
        <v>539</v>
      </c>
      <c r="G283" s="198" t="s">
        <v>144</v>
      </c>
      <c r="H283" s="199">
        <v>104</v>
      </c>
      <c r="I283" s="200"/>
      <c r="J283" s="201">
        <f>ROUND(I283*H283,2)</f>
        <v>0</v>
      </c>
      <c r="K283" s="197" t="s">
        <v>212</v>
      </c>
      <c r="L283" s="41"/>
      <c r="M283" s="202" t="s">
        <v>19</v>
      </c>
      <c r="N283" s="203" t="s">
        <v>43</v>
      </c>
      <c r="O283" s="66"/>
      <c r="P283" s="204">
        <f>O283*H283</f>
        <v>0</v>
      </c>
      <c r="Q283" s="204">
        <v>0.00735</v>
      </c>
      <c r="R283" s="204">
        <f>Q283*H283</f>
        <v>0.7644</v>
      </c>
      <c r="S283" s="204">
        <v>0</v>
      </c>
      <c r="T283" s="205">
        <f>S283*H283</f>
        <v>0</v>
      </c>
      <c r="U283" s="36"/>
      <c r="V283" s="36"/>
      <c r="W283" s="36"/>
      <c r="X283" s="36"/>
      <c r="Y283" s="36"/>
      <c r="Z283" s="36"/>
      <c r="AA283" s="36"/>
      <c r="AB283" s="36"/>
      <c r="AC283" s="36"/>
      <c r="AD283" s="36"/>
      <c r="AE283" s="36"/>
      <c r="AR283" s="206" t="s">
        <v>213</v>
      </c>
      <c r="AT283" s="206" t="s">
        <v>209</v>
      </c>
      <c r="AU283" s="206" t="s">
        <v>81</v>
      </c>
      <c r="AY283" s="19" t="s">
        <v>207</v>
      </c>
      <c r="BE283" s="207">
        <f>IF(N283="základní",J283,0)</f>
        <v>0</v>
      </c>
      <c r="BF283" s="207">
        <f>IF(N283="snížená",J283,0)</f>
        <v>0</v>
      </c>
      <c r="BG283" s="207">
        <f>IF(N283="zákl. přenesená",J283,0)</f>
        <v>0</v>
      </c>
      <c r="BH283" s="207">
        <f>IF(N283="sníž. přenesená",J283,0)</f>
        <v>0</v>
      </c>
      <c r="BI283" s="207">
        <f>IF(N283="nulová",J283,0)</f>
        <v>0</v>
      </c>
      <c r="BJ283" s="19" t="s">
        <v>79</v>
      </c>
      <c r="BK283" s="207">
        <f>ROUND(I283*H283,2)</f>
        <v>0</v>
      </c>
      <c r="BL283" s="19" t="s">
        <v>213</v>
      </c>
      <c r="BM283" s="206" t="s">
        <v>540</v>
      </c>
    </row>
    <row r="284" spans="1:65" s="2" customFormat="1" ht="48">
      <c r="A284" s="36"/>
      <c r="B284" s="37"/>
      <c r="C284" s="195" t="s">
        <v>541</v>
      </c>
      <c r="D284" s="195" t="s">
        <v>209</v>
      </c>
      <c r="E284" s="196" t="s">
        <v>542</v>
      </c>
      <c r="F284" s="197" t="s">
        <v>543</v>
      </c>
      <c r="G284" s="198" t="s">
        <v>144</v>
      </c>
      <c r="H284" s="199">
        <v>104</v>
      </c>
      <c r="I284" s="200"/>
      <c r="J284" s="201">
        <f>ROUND(I284*H284,2)</f>
        <v>0</v>
      </c>
      <c r="K284" s="197" t="s">
        <v>212</v>
      </c>
      <c r="L284" s="41"/>
      <c r="M284" s="202" t="s">
        <v>19</v>
      </c>
      <c r="N284" s="203" t="s">
        <v>43</v>
      </c>
      <c r="O284" s="66"/>
      <c r="P284" s="204">
        <f>O284*H284</f>
        <v>0</v>
      </c>
      <c r="Q284" s="204">
        <v>0.01628</v>
      </c>
      <c r="R284" s="204">
        <f>Q284*H284</f>
        <v>1.69312</v>
      </c>
      <c r="S284" s="204">
        <v>0</v>
      </c>
      <c r="T284" s="205">
        <f>S284*H284</f>
        <v>0</v>
      </c>
      <c r="U284" s="36"/>
      <c r="V284" s="36"/>
      <c r="W284" s="36"/>
      <c r="X284" s="36"/>
      <c r="Y284" s="36"/>
      <c r="Z284" s="36"/>
      <c r="AA284" s="36"/>
      <c r="AB284" s="36"/>
      <c r="AC284" s="36"/>
      <c r="AD284" s="36"/>
      <c r="AE284" s="36"/>
      <c r="AR284" s="206" t="s">
        <v>213</v>
      </c>
      <c r="AT284" s="206" t="s">
        <v>209</v>
      </c>
      <c r="AU284" s="206" t="s">
        <v>81</v>
      </c>
      <c r="AY284" s="19" t="s">
        <v>207</v>
      </c>
      <c r="BE284" s="207">
        <f>IF(N284="základní",J284,0)</f>
        <v>0</v>
      </c>
      <c r="BF284" s="207">
        <f>IF(N284="snížená",J284,0)</f>
        <v>0</v>
      </c>
      <c r="BG284" s="207">
        <f>IF(N284="zákl. přenesená",J284,0)</f>
        <v>0</v>
      </c>
      <c r="BH284" s="207">
        <f>IF(N284="sníž. přenesená",J284,0)</f>
        <v>0</v>
      </c>
      <c r="BI284" s="207">
        <f>IF(N284="nulová",J284,0)</f>
        <v>0</v>
      </c>
      <c r="BJ284" s="19" t="s">
        <v>79</v>
      </c>
      <c r="BK284" s="207">
        <f>ROUND(I284*H284,2)</f>
        <v>0</v>
      </c>
      <c r="BL284" s="19" t="s">
        <v>213</v>
      </c>
      <c r="BM284" s="206" t="s">
        <v>544</v>
      </c>
    </row>
    <row r="285" spans="1:65" s="2" customFormat="1" ht="36">
      <c r="A285" s="36"/>
      <c r="B285" s="37"/>
      <c r="C285" s="195" t="s">
        <v>545</v>
      </c>
      <c r="D285" s="195" t="s">
        <v>209</v>
      </c>
      <c r="E285" s="196" t="s">
        <v>546</v>
      </c>
      <c r="F285" s="197" t="s">
        <v>547</v>
      </c>
      <c r="G285" s="198" t="s">
        <v>144</v>
      </c>
      <c r="H285" s="199">
        <v>312</v>
      </c>
      <c r="I285" s="200"/>
      <c r="J285" s="201">
        <f>ROUND(I285*H285,2)</f>
        <v>0</v>
      </c>
      <c r="K285" s="197" t="s">
        <v>212</v>
      </c>
      <c r="L285" s="41"/>
      <c r="M285" s="202" t="s">
        <v>19</v>
      </c>
      <c r="N285" s="203" t="s">
        <v>43</v>
      </c>
      <c r="O285" s="66"/>
      <c r="P285" s="204">
        <f>O285*H285</f>
        <v>0</v>
      </c>
      <c r="Q285" s="204">
        <v>0.0068</v>
      </c>
      <c r="R285" s="204">
        <f>Q285*H285</f>
        <v>2.1216</v>
      </c>
      <c r="S285" s="204">
        <v>0</v>
      </c>
      <c r="T285" s="205">
        <f>S285*H285</f>
        <v>0</v>
      </c>
      <c r="U285" s="36"/>
      <c r="V285" s="36"/>
      <c r="W285" s="36"/>
      <c r="X285" s="36"/>
      <c r="Y285" s="36"/>
      <c r="Z285" s="36"/>
      <c r="AA285" s="36"/>
      <c r="AB285" s="36"/>
      <c r="AC285" s="36"/>
      <c r="AD285" s="36"/>
      <c r="AE285" s="36"/>
      <c r="AR285" s="206" t="s">
        <v>213</v>
      </c>
      <c r="AT285" s="206" t="s">
        <v>209</v>
      </c>
      <c r="AU285" s="206" t="s">
        <v>81</v>
      </c>
      <c r="AY285" s="19" t="s">
        <v>207</v>
      </c>
      <c r="BE285" s="207">
        <f>IF(N285="základní",J285,0)</f>
        <v>0</v>
      </c>
      <c r="BF285" s="207">
        <f>IF(N285="snížená",J285,0)</f>
        <v>0</v>
      </c>
      <c r="BG285" s="207">
        <f>IF(N285="zákl. přenesená",J285,0)</f>
        <v>0</v>
      </c>
      <c r="BH285" s="207">
        <f>IF(N285="sníž. přenesená",J285,0)</f>
        <v>0</v>
      </c>
      <c r="BI285" s="207">
        <f>IF(N285="nulová",J285,0)</f>
        <v>0</v>
      </c>
      <c r="BJ285" s="19" t="s">
        <v>79</v>
      </c>
      <c r="BK285" s="207">
        <f>ROUND(I285*H285,2)</f>
        <v>0</v>
      </c>
      <c r="BL285" s="19" t="s">
        <v>213</v>
      </c>
      <c r="BM285" s="206" t="s">
        <v>548</v>
      </c>
    </row>
    <row r="286" spans="2:51" s="13" customFormat="1" ht="12">
      <c r="B286" s="208"/>
      <c r="C286" s="209"/>
      <c r="D286" s="210" t="s">
        <v>215</v>
      </c>
      <c r="E286" s="211" t="s">
        <v>19</v>
      </c>
      <c r="F286" s="212" t="s">
        <v>549</v>
      </c>
      <c r="G286" s="209"/>
      <c r="H286" s="213">
        <v>312</v>
      </c>
      <c r="I286" s="214"/>
      <c r="J286" s="209"/>
      <c r="K286" s="209"/>
      <c r="L286" s="215"/>
      <c r="M286" s="216"/>
      <c r="N286" s="217"/>
      <c r="O286" s="217"/>
      <c r="P286" s="217"/>
      <c r="Q286" s="217"/>
      <c r="R286" s="217"/>
      <c r="S286" s="217"/>
      <c r="T286" s="218"/>
      <c r="AT286" s="219" t="s">
        <v>215</v>
      </c>
      <c r="AU286" s="219" t="s">
        <v>81</v>
      </c>
      <c r="AV286" s="13" t="s">
        <v>81</v>
      </c>
      <c r="AW286" s="13" t="s">
        <v>33</v>
      </c>
      <c r="AX286" s="13" t="s">
        <v>79</v>
      </c>
      <c r="AY286" s="219" t="s">
        <v>207</v>
      </c>
    </row>
    <row r="287" spans="1:65" s="2" customFormat="1" ht="24">
      <c r="A287" s="36"/>
      <c r="B287" s="37"/>
      <c r="C287" s="195" t="s">
        <v>550</v>
      </c>
      <c r="D287" s="195" t="s">
        <v>209</v>
      </c>
      <c r="E287" s="196" t="s">
        <v>551</v>
      </c>
      <c r="F287" s="197" t="s">
        <v>552</v>
      </c>
      <c r="G287" s="198" t="s">
        <v>144</v>
      </c>
      <c r="H287" s="199">
        <v>213.525</v>
      </c>
      <c r="I287" s="200"/>
      <c r="J287" s="201">
        <f>ROUND(I287*H287,2)</f>
        <v>0</v>
      </c>
      <c r="K287" s="197" t="s">
        <v>212</v>
      </c>
      <c r="L287" s="41"/>
      <c r="M287" s="202" t="s">
        <v>19</v>
      </c>
      <c r="N287" s="203" t="s">
        <v>43</v>
      </c>
      <c r="O287" s="66"/>
      <c r="P287" s="204">
        <f>O287*H287</f>
        <v>0</v>
      </c>
      <c r="Q287" s="204">
        <v>0.0024</v>
      </c>
      <c r="R287" s="204">
        <f>Q287*H287</f>
        <v>0.5124599999999999</v>
      </c>
      <c r="S287" s="204">
        <v>0</v>
      </c>
      <c r="T287" s="205">
        <f>S287*H287</f>
        <v>0</v>
      </c>
      <c r="U287" s="36"/>
      <c r="V287" s="36"/>
      <c r="W287" s="36"/>
      <c r="X287" s="36"/>
      <c r="Y287" s="36"/>
      <c r="Z287" s="36"/>
      <c r="AA287" s="36"/>
      <c r="AB287" s="36"/>
      <c r="AC287" s="36"/>
      <c r="AD287" s="36"/>
      <c r="AE287" s="36"/>
      <c r="AR287" s="206" t="s">
        <v>213</v>
      </c>
      <c r="AT287" s="206" t="s">
        <v>209</v>
      </c>
      <c r="AU287" s="206" t="s">
        <v>81</v>
      </c>
      <c r="AY287" s="19" t="s">
        <v>207</v>
      </c>
      <c r="BE287" s="207">
        <f>IF(N287="základní",J287,0)</f>
        <v>0</v>
      </c>
      <c r="BF287" s="207">
        <f>IF(N287="snížená",J287,0)</f>
        <v>0</v>
      </c>
      <c r="BG287" s="207">
        <f>IF(N287="zákl. přenesená",J287,0)</f>
        <v>0</v>
      </c>
      <c r="BH287" s="207">
        <f>IF(N287="sníž. přenesená",J287,0)</f>
        <v>0</v>
      </c>
      <c r="BI287" s="207">
        <f>IF(N287="nulová",J287,0)</f>
        <v>0</v>
      </c>
      <c r="BJ287" s="19" t="s">
        <v>79</v>
      </c>
      <c r="BK287" s="207">
        <f>ROUND(I287*H287,2)</f>
        <v>0</v>
      </c>
      <c r="BL287" s="19" t="s">
        <v>213</v>
      </c>
      <c r="BM287" s="206" t="s">
        <v>553</v>
      </c>
    </row>
    <row r="288" spans="2:51" s="13" customFormat="1" ht="12">
      <c r="B288" s="208"/>
      <c r="C288" s="209"/>
      <c r="D288" s="210" t="s">
        <v>215</v>
      </c>
      <c r="E288" s="211" t="s">
        <v>19</v>
      </c>
      <c r="F288" s="212" t="s">
        <v>554</v>
      </c>
      <c r="G288" s="209"/>
      <c r="H288" s="213">
        <v>163.8</v>
      </c>
      <c r="I288" s="214"/>
      <c r="J288" s="209"/>
      <c r="K288" s="209"/>
      <c r="L288" s="215"/>
      <c r="M288" s="216"/>
      <c r="N288" s="217"/>
      <c r="O288" s="217"/>
      <c r="P288" s="217"/>
      <c r="Q288" s="217"/>
      <c r="R288" s="217"/>
      <c r="S288" s="217"/>
      <c r="T288" s="218"/>
      <c r="AT288" s="219" t="s">
        <v>215</v>
      </c>
      <c r="AU288" s="219" t="s">
        <v>81</v>
      </c>
      <c r="AV288" s="13" t="s">
        <v>81</v>
      </c>
      <c r="AW288" s="13" t="s">
        <v>33</v>
      </c>
      <c r="AX288" s="13" t="s">
        <v>72</v>
      </c>
      <c r="AY288" s="219" t="s">
        <v>207</v>
      </c>
    </row>
    <row r="289" spans="2:51" s="13" customFormat="1" ht="22.5">
      <c r="B289" s="208"/>
      <c r="C289" s="209"/>
      <c r="D289" s="210" t="s">
        <v>215</v>
      </c>
      <c r="E289" s="211" t="s">
        <v>19</v>
      </c>
      <c r="F289" s="212" t="s">
        <v>555</v>
      </c>
      <c r="G289" s="209"/>
      <c r="H289" s="213">
        <v>49.725</v>
      </c>
      <c r="I289" s="214"/>
      <c r="J289" s="209"/>
      <c r="K289" s="209"/>
      <c r="L289" s="215"/>
      <c r="M289" s="216"/>
      <c r="N289" s="217"/>
      <c r="O289" s="217"/>
      <c r="P289" s="217"/>
      <c r="Q289" s="217"/>
      <c r="R289" s="217"/>
      <c r="S289" s="217"/>
      <c r="T289" s="218"/>
      <c r="AT289" s="219" t="s">
        <v>215</v>
      </c>
      <c r="AU289" s="219" t="s">
        <v>81</v>
      </c>
      <c r="AV289" s="13" t="s">
        <v>81</v>
      </c>
      <c r="AW289" s="13" t="s">
        <v>33</v>
      </c>
      <c r="AX289" s="13" t="s">
        <v>72</v>
      </c>
      <c r="AY289" s="219" t="s">
        <v>207</v>
      </c>
    </row>
    <row r="290" spans="2:51" s="14" customFormat="1" ht="12">
      <c r="B290" s="220"/>
      <c r="C290" s="221"/>
      <c r="D290" s="210" t="s">
        <v>215</v>
      </c>
      <c r="E290" s="222" t="s">
        <v>142</v>
      </c>
      <c r="F290" s="223" t="s">
        <v>228</v>
      </c>
      <c r="G290" s="221"/>
      <c r="H290" s="224">
        <v>213.525</v>
      </c>
      <c r="I290" s="225"/>
      <c r="J290" s="221"/>
      <c r="K290" s="221"/>
      <c r="L290" s="226"/>
      <c r="M290" s="227"/>
      <c r="N290" s="228"/>
      <c r="O290" s="228"/>
      <c r="P290" s="228"/>
      <c r="Q290" s="228"/>
      <c r="R290" s="228"/>
      <c r="S290" s="228"/>
      <c r="T290" s="229"/>
      <c r="AT290" s="230" t="s">
        <v>215</v>
      </c>
      <c r="AU290" s="230" t="s">
        <v>81</v>
      </c>
      <c r="AV290" s="14" t="s">
        <v>213</v>
      </c>
      <c r="AW290" s="14" t="s">
        <v>33</v>
      </c>
      <c r="AX290" s="14" t="s">
        <v>79</v>
      </c>
      <c r="AY290" s="230" t="s">
        <v>207</v>
      </c>
    </row>
    <row r="291" spans="1:65" s="2" customFormat="1" ht="36">
      <c r="A291" s="36"/>
      <c r="B291" s="37"/>
      <c r="C291" s="195" t="s">
        <v>556</v>
      </c>
      <c r="D291" s="195" t="s">
        <v>209</v>
      </c>
      <c r="E291" s="196" t="s">
        <v>557</v>
      </c>
      <c r="F291" s="197" t="s">
        <v>558</v>
      </c>
      <c r="G291" s="198" t="s">
        <v>144</v>
      </c>
      <c r="H291" s="199">
        <v>213.525</v>
      </c>
      <c r="I291" s="200"/>
      <c r="J291" s="201">
        <f>ROUND(I291*H291,2)</f>
        <v>0</v>
      </c>
      <c r="K291" s="197" t="s">
        <v>212</v>
      </c>
      <c r="L291" s="41"/>
      <c r="M291" s="202" t="s">
        <v>19</v>
      </c>
      <c r="N291" s="203" t="s">
        <v>43</v>
      </c>
      <c r="O291" s="66"/>
      <c r="P291" s="204">
        <f>O291*H291</f>
        <v>0</v>
      </c>
      <c r="Q291" s="204">
        <v>0.00735</v>
      </c>
      <c r="R291" s="204">
        <f>Q291*H291</f>
        <v>1.56940875</v>
      </c>
      <c r="S291" s="204">
        <v>0</v>
      </c>
      <c r="T291" s="205">
        <f>S291*H291</f>
        <v>0</v>
      </c>
      <c r="U291" s="36"/>
      <c r="V291" s="36"/>
      <c r="W291" s="36"/>
      <c r="X291" s="36"/>
      <c r="Y291" s="36"/>
      <c r="Z291" s="36"/>
      <c r="AA291" s="36"/>
      <c r="AB291" s="36"/>
      <c r="AC291" s="36"/>
      <c r="AD291" s="36"/>
      <c r="AE291" s="36"/>
      <c r="AR291" s="206" t="s">
        <v>213</v>
      </c>
      <c r="AT291" s="206" t="s">
        <v>209</v>
      </c>
      <c r="AU291" s="206" t="s">
        <v>81</v>
      </c>
      <c r="AY291" s="19" t="s">
        <v>207</v>
      </c>
      <c r="BE291" s="207">
        <f>IF(N291="základní",J291,0)</f>
        <v>0</v>
      </c>
      <c r="BF291" s="207">
        <f>IF(N291="snížená",J291,0)</f>
        <v>0</v>
      </c>
      <c r="BG291" s="207">
        <f>IF(N291="zákl. přenesená",J291,0)</f>
        <v>0</v>
      </c>
      <c r="BH291" s="207">
        <f>IF(N291="sníž. přenesená",J291,0)</f>
        <v>0</v>
      </c>
      <c r="BI291" s="207">
        <f>IF(N291="nulová",J291,0)</f>
        <v>0</v>
      </c>
      <c r="BJ291" s="19" t="s">
        <v>79</v>
      </c>
      <c r="BK291" s="207">
        <f>ROUND(I291*H291,2)</f>
        <v>0</v>
      </c>
      <c r="BL291" s="19" t="s">
        <v>213</v>
      </c>
      <c r="BM291" s="206" t="s">
        <v>559</v>
      </c>
    </row>
    <row r="292" spans="1:65" s="2" customFormat="1" ht="48">
      <c r="A292" s="36"/>
      <c r="B292" s="37"/>
      <c r="C292" s="195" t="s">
        <v>560</v>
      </c>
      <c r="D292" s="195" t="s">
        <v>209</v>
      </c>
      <c r="E292" s="196" t="s">
        <v>561</v>
      </c>
      <c r="F292" s="197" t="s">
        <v>562</v>
      </c>
      <c r="G292" s="198" t="s">
        <v>144</v>
      </c>
      <c r="H292" s="199">
        <v>213.525</v>
      </c>
      <c r="I292" s="200"/>
      <c r="J292" s="201">
        <f>ROUND(I292*H292,2)</f>
        <v>0</v>
      </c>
      <c r="K292" s="197" t="s">
        <v>212</v>
      </c>
      <c r="L292" s="41"/>
      <c r="M292" s="202" t="s">
        <v>19</v>
      </c>
      <c r="N292" s="203" t="s">
        <v>43</v>
      </c>
      <c r="O292" s="66"/>
      <c r="P292" s="204">
        <f>O292*H292</f>
        <v>0</v>
      </c>
      <c r="Q292" s="204">
        <v>0.01628</v>
      </c>
      <c r="R292" s="204">
        <f>Q292*H292</f>
        <v>3.476187</v>
      </c>
      <c r="S292" s="204">
        <v>0</v>
      </c>
      <c r="T292" s="205">
        <f>S292*H292</f>
        <v>0</v>
      </c>
      <c r="U292" s="36"/>
      <c r="V292" s="36"/>
      <c r="W292" s="36"/>
      <c r="X292" s="36"/>
      <c r="Y292" s="36"/>
      <c r="Z292" s="36"/>
      <c r="AA292" s="36"/>
      <c r="AB292" s="36"/>
      <c r="AC292" s="36"/>
      <c r="AD292" s="36"/>
      <c r="AE292" s="36"/>
      <c r="AR292" s="206" t="s">
        <v>213</v>
      </c>
      <c r="AT292" s="206" t="s">
        <v>209</v>
      </c>
      <c r="AU292" s="206" t="s">
        <v>81</v>
      </c>
      <c r="AY292" s="19" t="s">
        <v>207</v>
      </c>
      <c r="BE292" s="207">
        <f>IF(N292="základní",J292,0)</f>
        <v>0</v>
      </c>
      <c r="BF292" s="207">
        <f>IF(N292="snížená",J292,0)</f>
        <v>0</v>
      </c>
      <c r="BG292" s="207">
        <f>IF(N292="zákl. přenesená",J292,0)</f>
        <v>0</v>
      </c>
      <c r="BH292" s="207">
        <f>IF(N292="sníž. přenesená",J292,0)</f>
        <v>0</v>
      </c>
      <c r="BI292" s="207">
        <f>IF(N292="nulová",J292,0)</f>
        <v>0</v>
      </c>
      <c r="BJ292" s="19" t="s">
        <v>79</v>
      </c>
      <c r="BK292" s="207">
        <f>ROUND(I292*H292,2)</f>
        <v>0</v>
      </c>
      <c r="BL292" s="19" t="s">
        <v>213</v>
      </c>
      <c r="BM292" s="206" t="s">
        <v>563</v>
      </c>
    </row>
    <row r="293" spans="1:65" s="2" customFormat="1" ht="36">
      <c r="A293" s="36"/>
      <c r="B293" s="37"/>
      <c r="C293" s="195" t="s">
        <v>564</v>
      </c>
      <c r="D293" s="195" t="s">
        <v>209</v>
      </c>
      <c r="E293" s="196" t="s">
        <v>565</v>
      </c>
      <c r="F293" s="197" t="s">
        <v>566</v>
      </c>
      <c r="G293" s="198" t="s">
        <v>144</v>
      </c>
      <c r="H293" s="199">
        <v>640.575</v>
      </c>
      <c r="I293" s="200"/>
      <c r="J293" s="201">
        <f>ROUND(I293*H293,2)</f>
        <v>0</v>
      </c>
      <c r="K293" s="197" t="s">
        <v>212</v>
      </c>
      <c r="L293" s="41"/>
      <c r="M293" s="202" t="s">
        <v>19</v>
      </c>
      <c r="N293" s="203" t="s">
        <v>43</v>
      </c>
      <c r="O293" s="66"/>
      <c r="P293" s="204">
        <f>O293*H293</f>
        <v>0</v>
      </c>
      <c r="Q293" s="204">
        <v>0.0068</v>
      </c>
      <c r="R293" s="204">
        <f>Q293*H293</f>
        <v>4.35591</v>
      </c>
      <c r="S293" s="204">
        <v>0</v>
      </c>
      <c r="T293" s="205">
        <f>S293*H293</f>
        <v>0</v>
      </c>
      <c r="U293" s="36"/>
      <c r="V293" s="36"/>
      <c r="W293" s="36"/>
      <c r="X293" s="36"/>
      <c r="Y293" s="36"/>
      <c r="Z293" s="36"/>
      <c r="AA293" s="36"/>
      <c r="AB293" s="36"/>
      <c r="AC293" s="36"/>
      <c r="AD293" s="36"/>
      <c r="AE293" s="36"/>
      <c r="AR293" s="206" t="s">
        <v>213</v>
      </c>
      <c r="AT293" s="206" t="s">
        <v>209</v>
      </c>
      <c r="AU293" s="206" t="s">
        <v>81</v>
      </c>
      <c r="AY293" s="19" t="s">
        <v>207</v>
      </c>
      <c r="BE293" s="207">
        <f>IF(N293="základní",J293,0)</f>
        <v>0</v>
      </c>
      <c r="BF293" s="207">
        <f>IF(N293="snížená",J293,0)</f>
        <v>0</v>
      </c>
      <c r="BG293" s="207">
        <f>IF(N293="zákl. přenesená",J293,0)</f>
        <v>0</v>
      </c>
      <c r="BH293" s="207">
        <f>IF(N293="sníž. přenesená",J293,0)</f>
        <v>0</v>
      </c>
      <c r="BI293" s="207">
        <f>IF(N293="nulová",J293,0)</f>
        <v>0</v>
      </c>
      <c r="BJ293" s="19" t="s">
        <v>79</v>
      </c>
      <c r="BK293" s="207">
        <f>ROUND(I293*H293,2)</f>
        <v>0</v>
      </c>
      <c r="BL293" s="19" t="s">
        <v>213</v>
      </c>
      <c r="BM293" s="206" t="s">
        <v>567</v>
      </c>
    </row>
    <row r="294" spans="2:51" s="13" customFormat="1" ht="12">
      <c r="B294" s="208"/>
      <c r="C294" s="209"/>
      <c r="D294" s="210" t="s">
        <v>215</v>
      </c>
      <c r="E294" s="211" t="s">
        <v>19</v>
      </c>
      <c r="F294" s="212" t="s">
        <v>568</v>
      </c>
      <c r="G294" s="209"/>
      <c r="H294" s="213">
        <v>640.575</v>
      </c>
      <c r="I294" s="214"/>
      <c r="J294" s="209"/>
      <c r="K294" s="209"/>
      <c r="L294" s="215"/>
      <c r="M294" s="216"/>
      <c r="N294" s="217"/>
      <c r="O294" s="217"/>
      <c r="P294" s="217"/>
      <c r="Q294" s="217"/>
      <c r="R294" s="217"/>
      <c r="S294" s="217"/>
      <c r="T294" s="218"/>
      <c r="AT294" s="219" t="s">
        <v>215</v>
      </c>
      <c r="AU294" s="219" t="s">
        <v>81</v>
      </c>
      <c r="AV294" s="13" t="s">
        <v>81</v>
      </c>
      <c r="AW294" s="13" t="s">
        <v>33</v>
      </c>
      <c r="AX294" s="13" t="s">
        <v>79</v>
      </c>
      <c r="AY294" s="219" t="s">
        <v>207</v>
      </c>
    </row>
    <row r="295" spans="1:65" s="2" customFormat="1" ht="48">
      <c r="A295" s="36"/>
      <c r="B295" s="37"/>
      <c r="C295" s="195" t="s">
        <v>569</v>
      </c>
      <c r="D295" s="195" t="s">
        <v>209</v>
      </c>
      <c r="E295" s="196" t="s">
        <v>570</v>
      </c>
      <c r="F295" s="197" t="s">
        <v>571</v>
      </c>
      <c r="G295" s="198" t="s">
        <v>144</v>
      </c>
      <c r="H295" s="199">
        <v>187.935</v>
      </c>
      <c r="I295" s="200"/>
      <c r="J295" s="201">
        <f>ROUND(I295*H295,2)</f>
        <v>0</v>
      </c>
      <c r="K295" s="197" t="s">
        <v>212</v>
      </c>
      <c r="L295" s="41"/>
      <c r="M295" s="202" t="s">
        <v>19</v>
      </c>
      <c r="N295" s="203" t="s">
        <v>43</v>
      </c>
      <c r="O295" s="66"/>
      <c r="P295" s="204">
        <f>O295*H295</f>
        <v>0</v>
      </c>
      <c r="Q295" s="204">
        <v>0.00952</v>
      </c>
      <c r="R295" s="204">
        <f>Q295*H295</f>
        <v>1.7891412000000002</v>
      </c>
      <c r="S295" s="204">
        <v>0</v>
      </c>
      <c r="T295" s="205">
        <f>S295*H295</f>
        <v>0</v>
      </c>
      <c r="U295" s="36"/>
      <c r="V295" s="36"/>
      <c r="W295" s="36"/>
      <c r="X295" s="36"/>
      <c r="Y295" s="36"/>
      <c r="Z295" s="36"/>
      <c r="AA295" s="36"/>
      <c r="AB295" s="36"/>
      <c r="AC295" s="36"/>
      <c r="AD295" s="36"/>
      <c r="AE295" s="36"/>
      <c r="AR295" s="206" t="s">
        <v>213</v>
      </c>
      <c r="AT295" s="206" t="s">
        <v>209</v>
      </c>
      <c r="AU295" s="206" t="s">
        <v>81</v>
      </c>
      <c r="AY295" s="19" t="s">
        <v>207</v>
      </c>
      <c r="BE295" s="207">
        <f>IF(N295="základní",J295,0)</f>
        <v>0</v>
      </c>
      <c r="BF295" s="207">
        <f>IF(N295="snížená",J295,0)</f>
        <v>0</v>
      </c>
      <c r="BG295" s="207">
        <f>IF(N295="zákl. přenesená",J295,0)</f>
        <v>0</v>
      </c>
      <c r="BH295" s="207">
        <f>IF(N295="sníž. přenesená",J295,0)</f>
        <v>0</v>
      </c>
      <c r="BI295" s="207">
        <f>IF(N295="nulová",J295,0)</f>
        <v>0</v>
      </c>
      <c r="BJ295" s="19" t="s">
        <v>79</v>
      </c>
      <c r="BK295" s="207">
        <f>ROUND(I295*H295,2)</f>
        <v>0</v>
      </c>
      <c r="BL295" s="19" t="s">
        <v>213</v>
      </c>
      <c r="BM295" s="206" t="s">
        <v>572</v>
      </c>
    </row>
    <row r="296" spans="1:47" s="2" customFormat="1" ht="107.25">
      <c r="A296" s="36"/>
      <c r="B296" s="37"/>
      <c r="C296" s="38"/>
      <c r="D296" s="210" t="s">
        <v>573</v>
      </c>
      <c r="E296" s="38"/>
      <c r="F296" s="251" t="s">
        <v>574</v>
      </c>
      <c r="G296" s="38"/>
      <c r="H296" s="38"/>
      <c r="I296" s="118"/>
      <c r="J296" s="38"/>
      <c r="K296" s="38"/>
      <c r="L296" s="41"/>
      <c r="M296" s="252"/>
      <c r="N296" s="253"/>
      <c r="O296" s="66"/>
      <c r="P296" s="66"/>
      <c r="Q296" s="66"/>
      <c r="R296" s="66"/>
      <c r="S296" s="66"/>
      <c r="T296" s="67"/>
      <c r="U296" s="36"/>
      <c r="V296" s="36"/>
      <c r="W296" s="36"/>
      <c r="X296" s="36"/>
      <c r="Y296" s="36"/>
      <c r="Z296" s="36"/>
      <c r="AA296" s="36"/>
      <c r="AB296" s="36"/>
      <c r="AC296" s="36"/>
      <c r="AD296" s="36"/>
      <c r="AE296" s="36"/>
      <c r="AT296" s="19" t="s">
        <v>573</v>
      </c>
      <c r="AU296" s="19" t="s">
        <v>81</v>
      </c>
    </row>
    <row r="297" spans="2:51" s="13" customFormat="1" ht="12">
      <c r="B297" s="208"/>
      <c r="C297" s="209"/>
      <c r="D297" s="210" t="s">
        <v>215</v>
      </c>
      <c r="E297" s="211" t="s">
        <v>19</v>
      </c>
      <c r="F297" s="212" t="s">
        <v>575</v>
      </c>
      <c r="G297" s="209"/>
      <c r="H297" s="213">
        <v>187.935</v>
      </c>
      <c r="I297" s="214"/>
      <c r="J297" s="209"/>
      <c r="K297" s="209"/>
      <c r="L297" s="215"/>
      <c r="M297" s="216"/>
      <c r="N297" s="217"/>
      <c r="O297" s="217"/>
      <c r="P297" s="217"/>
      <c r="Q297" s="217"/>
      <c r="R297" s="217"/>
      <c r="S297" s="217"/>
      <c r="T297" s="218"/>
      <c r="AT297" s="219" t="s">
        <v>215</v>
      </c>
      <c r="AU297" s="219" t="s">
        <v>81</v>
      </c>
      <c r="AV297" s="13" t="s">
        <v>81</v>
      </c>
      <c r="AW297" s="13" t="s">
        <v>33</v>
      </c>
      <c r="AX297" s="13" t="s">
        <v>79</v>
      </c>
      <c r="AY297" s="219" t="s">
        <v>207</v>
      </c>
    </row>
    <row r="298" spans="1:65" s="2" customFormat="1" ht="24">
      <c r="A298" s="36"/>
      <c r="B298" s="37"/>
      <c r="C298" s="231" t="s">
        <v>576</v>
      </c>
      <c r="D298" s="231" t="s">
        <v>249</v>
      </c>
      <c r="E298" s="232" t="s">
        <v>577</v>
      </c>
      <c r="F298" s="233" t="s">
        <v>578</v>
      </c>
      <c r="G298" s="234" t="s">
        <v>144</v>
      </c>
      <c r="H298" s="235">
        <v>193.573</v>
      </c>
      <c r="I298" s="236"/>
      <c r="J298" s="237">
        <f>ROUND(I298*H298,2)</f>
        <v>0</v>
      </c>
      <c r="K298" s="233" t="s">
        <v>212</v>
      </c>
      <c r="L298" s="238"/>
      <c r="M298" s="239" t="s">
        <v>19</v>
      </c>
      <c r="N298" s="240" t="s">
        <v>43</v>
      </c>
      <c r="O298" s="66"/>
      <c r="P298" s="204">
        <f>O298*H298</f>
        <v>0</v>
      </c>
      <c r="Q298" s="204">
        <v>0.0135</v>
      </c>
      <c r="R298" s="204">
        <f>Q298*H298</f>
        <v>2.6132355</v>
      </c>
      <c r="S298" s="204">
        <v>0</v>
      </c>
      <c r="T298" s="205">
        <f>S298*H298</f>
        <v>0</v>
      </c>
      <c r="U298" s="36"/>
      <c r="V298" s="36"/>
      <c r="W298" s="36"/>
      <c r="X298" s="36"/>
      <c r="Y298" s="36"/>
      <c r="Z298" s="36"/>
      <c r="AA298" s="36"/>
      <c r="AB298" s="36"/>
      <c r="AC298" s="36"/>
      <c r="AD298" s="36"/>
      <c r="AE298" s="36"/>
      <c r="AR298" s="206" t="s">
        <v>248</v>
      </c>
      <c r="AT298" s="206" t="s">
        <v>249</v>
      </c>
      <c r="AU298" s="206" t="s">
        <v>81</v>
      </c>
      <c r="AY298" s="19" t="s">
        <v>207</v>
      </c>
      <c r="BE298" s="207">
        <f>IF(N298="základní",J298,0)</f>
        <v>0</v>
      </c>
      <c r="BF298" s="207">
        <f>IF(N298="snížená",J298,0)</f>
        <v>0</v>
      </c>
      <c r="BG298" s="207">
        <f>IF(N298="zákl. přenesená",J298,0)</f>
        <v>0</v>
      </c>
      <c r="BH298" s="207">
        <f>IF(N298="sníž. přenesená",J298,0)</f>
        <v>0</v>
      </c>
      <c r="BI298" s="207">
        <f>IF(N298="nulová",J298,0)</f>
        <v>0</v>
      </c>
      <c r="BJ298" s="19" t="s">
        <v>79</v>
      </c>
      <c r="BK298" s="207">
        <f>ROUND(I298*H298,2)</f>
        <v>0</v>
      </c>
      <c r="BL298" s="19" t="s">
        <v>213</v>
      </c>
      <c r="BM298" s="206" t="s">
        <v>579</v>
      </c>
    </row>
    <row r="299" spans="2:51" s="13" customFormat="1" ht="12">
      <c r="B299" s="208"/>
      <c r="C299" s="209"/>
      <c r="D299" s="210" t="s">
        <v>215</v>
      </c>
      <c r="E299" s="209"/>
      <c r="F299" s="212" t="s">
        <v>580</v>
      </c>
      <c r="G299" s="209"/>
      <c r="H299" s="213">
        <v>193.573</v>
      </c>
      <c r="I299" s="214"/>
      <c r="J299" s="209"/>
      <c r="K299" s="209"/>
      <c r="L299" s="215"/>
      <c r="M299" s="216"/>
      <c r="N299" s="217"/>
      <c r="O299" s="217"/>
      <c r="P299" s="217"/>
      <c r="Q299" s="217"/>
      <c r="R299" s="217"/>
      <c r="S299" s="217"/>
      <c r="T299" s="218"/>
      <c r="AT299" s="219" t="s">
        <v>215</v>
      </c>
      <c r="AU299" s="219" t="s">
        <v>81</v>
      </c>
      <c r="AV299" s="13" t="s">
        <v>81</v>
      </c>
      <c r="AW299" s="13" t="s">
        <v>4</v>
      </c>
      <c r="AX299" s="13" t="s">
        <v>79</v>
      </c>
      <c r="AY299" s="219" t="s">
        <v>207</v>
      </c>
    </row>
    <row r="300" spans="1:65" s="2" customFormat="1" ht="36">
      <c r="A300" s="36"/>
      <c r="B300" s="37"/>
      <c r="C300" s="195" t="s">
        <v>581</v>
      </c>
      <c r="D300" s="195" t="s">
        <v>209</v>
      </c>
      <c r="E300" s="196" t="s">
        <v>582</v>
      </c>
      <c r="F300" s="197" t="s">
        <v>583</v>
      </c>
      <c r="G300" s="198" t="s">
        <v>144</v>
      </c>
      <c r="H300" s="199">
        <v>187.935</v>
      </c>
      <c r="I300" s="200"/>
      <c r="J300" s="201">
        <f>ROUND(I300*H300,2)</f>
        <v>0</v>
      </c>
      <c r="K300" s="197" t="s">
        <v>212</v>
      </c>
      <c r="L300" s="41"/>
      <c r="M300" s="202" t="s">
        <v>19</v>
      </c>
      <c r="N300" s="203" t="s">
        <v>43</v>
      </c>
      <c r="O300" s="66"/>
      <c r="P300" s="204">
        <f>O300*H300</f>
        <v>0</v>
      </c>
      <c r="Q300" s="204">
        <v>0.00348</v>
      </c>
      <c r="R300" s="204">
        <f>Q300*H300</f>
        <v>0.6540138</v>
      </c>
      <c r="S300" s="204">
        <v>0</v>
      </c>
      <c r="T300" s="205">
        <f>S300*H300</f>
        <v>0</v>
      </c>
      <c r="U300" s="36"/>
      <c r="V300" s="36"/>
      <c r="W300" s="36"/>
      <c r="X300" s="36"/>
      <c r="Y300" s="36"/>
      <c r="Z300" s="36"/>
      <c r="AA300" s="36"/>
      <c r="AB300" s="36"/>
      <c r="AC300" s="36"/>
      <c r="AD300" s="36"/>
      <c r="AE300" s="36"/>
      <c r="AR300" s="206" t="s">
        <v>213</v>
      </c>
      <c r="AT300" s="206" t="s">
        <v>209</v>
      </c>
      <c r="AU300" s="206" t="s">
        <v>81</v>
      </c>
      <c r="AY300" s="19" t="s">
        <v>207</v>
      </c>
      <c r="BE300" s="207">
        <f>IF(N300="základní",J300,0)</f>
        <v>0</v>
      </c>
      <c r="BF300" s="207">
        <f>IF(N300="snížená",J300,0)</f>
        <v>0</v>
      </c>
      <c r="BG300" s="207">
        <f>IF(N300="zákl. přenesená",J300,0)</f>
        <v>0</v>
      </c>
      <c r="BH300" s="207">
        <f>IF(N300="sníž. přenesená",J300,0)</f>
        <v>0</v>
      </c>
      <c r="BI300" s="207">
        <f>IF(N300="nulová",J300,0)</f>
        <v>0</v>
      </c>
      <c r="BJ300" s="19" t="s">
        <v>79</v>
      </c>
      <c r="BK300" s="207">
        <f>ROUND(I300*H300,2)</f>
        <v>0</v>
      </c>
      <c r="BL300" s="19" t="s">
        <v>213</v>
      </c>
      <c r="BM300" s="206" t="s">
        <v>584</v>
      </c>
    </row>
    <row r="301" spans="1:65" s="2" customFormat="1" ht="24">
      <c r="A301" s="36"/>
      <c r="B301" s="37"/>
      <c r="C301" s="195" t="s">
        <v>585</v>
      </c>
      <c r="D301" s="195" t="s">
        <v>209</v>
      </c>
      <c r="E301" s="196" t="s">
        <v>586</v>
      </c>
      <c r="F301" s="197" t="s">
        <v>587</v>
      </c>
      <c r="G301" s="198" t="s">
        <v>140</v>
      </c>
      <c r="H301" s="199">
        <v>43.6</v>
      </c>
      <c r="I301" s="200"/>
      <c r="J301" s="201">
        <f>ROUND(I301*H301,2)</f>
        <v>0</v>
      </c>
      <c r="K301" s="197" t="s">
        <v>212</v>
      </c>
      <c r="L301" s="41"/>
      <c r="M301" s="202" t="s">
        <v>19</v>
      </c>
      <c r="N301" s="203" t="s">
        <v>43</v>
      </c>
      <c r="O301" s="66"/>
      <c r="P301" s="204">
        <f>O301*H301</f>
        <v>0</v>
      </c>
      <c r="Q301" s="204">
        <v>3E-05</v>
      </c>
      <c r="R301" s="204">
        <f>Q301*H301</f>
        <v>0.0013080000000000001</v>
      </c>
      <c r="S301" s="204">
        <v>0</v>
      </c>
      <c r="T301" s="205">
        <f>S301*H301</f>
        <v>0</v>
      </c>
      <c r="U301" s="36"/>
      <c r="V301" s="36"/>
      <c r="W301" s="36"/>
      <c r="X301" s="36"/>
      <c r="Y301" s="36"/>
      <c r="Z301" s="36"/>
      <c r="AA301" s="36"/>
      <c r="AB301" s="36"/>
      <c r="AC301" s="36"/>
      <c r="AD301" s="36"/>
      <c r="AE301" s="36"/>
      <c r="AR301" s="206" t="s">
        <v>213</v>
      </c>
      <c r="AT301" s="206" t="s">
        <v>209</v>
      </c>
      <c r="AU301" s="206" t="s">
        <v>81</v>
      </c>
      <c r="AY301" s="19" t="s">
        <v>207</v>
      </c>
      <c r="BE301" s="207">
        <f>IF(N301="základní",J301,0)</f>
        <v>0</v>
      </c>
      <c r="BF301" s="207">
        <f>IF(N301="snížená",J301,0)</f>
        <v>0</v>
      </c>
      <c r="BG301" s="207">
        <f>IF(N301="zákl. přenesená",J301,0)</f>
        <v>0</v>
      </c>
      <c r="BH301" s="207">
        <f>IF(N301="sníž. přenesená",J301,0)</f>
        <v>0</v>
      </c>
      <c r="BI301" s="207">
        <f>IF(N301="nulová",J301,0)</f>
        <v>0</v>
      </c>
      <c r="BJ301" s="19" t="s">
        <v>79</v>
      </c>
      <c r="BK301" s="207">
        <f>ROUND(I301*H301,2)</f>
        <v>0</v>
      </c>
      <c r="BL301" s="19" t="s">
        <v>213</v>
      </c>
      <c r="BM301" s="206" t="s">
        <v>588</v>
      </c>
    </row>
    <row r="302" spans="2:51" s="13" customFormat="1" ht="12">
      <c r="B302" s="208"/>
      <c r="C302" s="209"/>
      <c r="D302" s="210" t="s">
        <v>215</v>
      </c>
      <c r="E302" s="211" t="s">
        <v>19</v>
      </c>
      <c r="F302" s="212" t="s">
        <v>589</v>
      </c>
      <c r="G302" s="209"/>
      <c r="H302" s="213">
        <v>43.6</v>
      </c>
      <c r="I302" s="214"/>
      <c r="J302" s="209"/>
      <c r="K302" s="209"/>
      <c r="L302" s="215"/>
      <c r="M302" s="216"/>
      <c r="N302" s="217"/>
      <c r="O302" s="217"/>
      <c r="P302" s="217"/>
      <c r="Q302" s="217"/>
      <c r="R302" s="217"/>
      <c r="S302" s="217"/>
      <c r="T302" s="218"/>
      <c r="AT302" s="219" t="s">
        <v>215</v>
      </c>
      <c r="AU302" s="219" t="s">
        <v>81</v>
      </c>
      <c r="AV302" s="13" t="s">
        <v>81</v>
      </c>
      <c r="AW302" s="13" t="s">
        <v>33</v>
      </c>
      <c r="AX302" s="13" t="s">
        <v>79</v>
      </c>
      <c r="AY302" s="219" t="s">
        <v>207</v>
      </c>
    </row>
    <row r="303" spans="1:65" s="2" customFormat="1" ht="24">
      <c r="A303" s="36"/>
      <c r="B303" s="37"/>
      <c r="C303" s="231" t="s">
        <v>590</v>
      </c>
      <c r="D303" s="231" t="s">
        <v>249</v>
      </c>
      <c r="E303" s="232" t="s">
        <v>591</v>
      </c>
      <c r="F303" s="233" t="s">
        <v>592</v>
      </c>
      <c r="G303" s="234" t="s">
        <v>140</v>
      </c>
      <c r="H303" s="235">
        <v>45.78</v>
      </c>
      <c r="I303" s="236"/>
      <c r="J303" s="237">
        <f>ROUND(I303*H303,2)</f>
        <v>0</v>
      </c>
      <c r="K303" s="233" t="s">
        <v>212</v>
      </c>
      <c r="L303" s="238"/>
      <c r="M303" s="239" t="s">
        <v>19</v>
      </c>
      <c r="N303" s="240" t="s">
        <v>43</v>
      </c>
      <c r="O303" s="66"/>
      <c r="P303" s="204">
        <f>O303*H303</f>
        <v>0</v>
      </c>
      <c r="Q303" s="204">
        <v>0.00032</v>
      </c>
      <c r="R303" s="204">
        <f>Q303*H303</f>
        <v>0.014649600000000002</v>
      </c>
      <c r="S303" s="204">
        <v>0</v>
      </c>
      <c r="T303" s="205">
        <f>S303*H303</f>
        <v>0</v>
      </c>
      <c r="U303" s="36"/>
      <c r="V303" s="36"/>
      <c r="W303" s="36"/>
      <c r="X303" s="36"/>
      <c r="Y303" s="36"/>
      <c r="Z303" s="36"/>
      <c r="AA303" s="36"/>
      <c r="AB303" s="36"/>
      <c r="AC303" s="36"/>
      <c r="AD303" s="36"/>
      <c r="AE303" s="36"/>
      <c r="AR303" s="206" t="s">
        <v>248</v>
      </c>
      <c r="AT303" s="206" t="s">
        <v>249</v>
      </c>
      <c r="AU303" s="206" t="s">
        <v>81</v>
      </c>
      <c r="AY303" s="19" t="s">
        <v>207</v>
      </c>
      <c r="BE303" s="207">
        <f>IF(N303="základní",J303,0)</f>
        <v>0</v>
      </c>
      <c r="BF303" s="207">
        <f>IF(N303="snížená",J303,0)</f>
        <v>0</v>
      </c>
      <c r="BG303" s="207">
        <f>IF(N303="zákl. přenesená",J303,0)</f>
        <v>0</v>
      </c>
      <c r="BH303" s="207">
        <f>IF(N303="sníž. přenesená",J303,0)</f>
        <v>0</v>
      </c>
      <c r="BI303" s="207">
        <f>IF(N303="nulová",J303,0)</f>
        <v>0</v>
      </c>
      <c r="BJ303" s="19" t="s">
        <v>79</v>
      </c>
      <c r="BK303" s="207">
        <f>ROUND(I303*H303,2)</f>
        <v>0</v>
      </c>
      <c r="BL303" s="19" t="s">
        <v>213</v>
      </c>
      <c r="BM303" s="206" t="s">
        <v>593</v>
      </c>
    </row>
    <row r="304" spans="2:51" s="13" customFormat="1" ht="12">
      <c r="B304" s="208"/>
      <c r="C304" s="209"/>
      <c r="D304" s="210" t="s">
        <v>215</v>
      </c>
      <c r="E304" s="209"/>
      <c r="F304" s="212" t="s">
        <v>594</v>
      </c>
      <c r="G304" s="209"/>
      <c r="H304" s="213">
        <v>45.78</v>
      </c>
      <c r="I304" s="214"/>
      <c r="J304" s="209"/>
      <c r="K304" s="209"/>
      <c r="L304" s="215"/>
      <c r="M304" s="216"/>
      <c r="N304" s="217"/>
      <c r="O304" s="217"/>
      <c r="P304" s="217"/>
      <c r="Q304" s="217"/>
      <c r="R304" s="217"/>
      <c r="S304" s="217"/>
      <c r="T304" s="218"/>
      <c r="AT304" s="219" t="s">
        <v>215</v>
      </c>
      <c r="AU304" s="219" t="s">
        <v>81</v>
      </c>
      <c r="AV304" s="13" t="s">
        <v>81</v>
      </c>
      <c r="AW304" s="13" t="s">
        <v>4</v>
      </c>
      <c r="AX304" s="13" t="s">
        <v>79</v>
      </c>
      <c r="AY304" s="219" t="s">
        <v>207</v>
      </c>
    </row>
    <row r="305" spans="1:65" s="2" customFormat="1" ht="24">
      <c r="A305" s="36"/>
      <c r="B305" s="37"/>
      <c r="C305" s="195" t="s">
        <v>595</v>
      </c>
      <c r="D305" s="195" t="s">
        <v>209</v>
      </c>
      <c r="E305" s="196" t="s">
        <v>596</v>
      </c>
      <c r="F305" s="197" t="s">
        <v>597</v>
      </c>
      <c r="G305" s="198" t="s">
        <v>140</v>
      </c>
      <c r="H305" s="199">
        <v>17.4</v>
      </c>
      <c r="I305" s="200"/>
      <c r="J305" s="201">
        <f>ROUND(I305*H305,2)</f>
        <v>0</v>
      </c>
      <c r="K305" s="197" t="s">
        <v>212</v>
      </c>
      <c r="L305" s="41"/>
      <c r="M305" s="202" t="s">
        <v>19</v>
      </c>
      <c r="N305" s="203" t="s">
        <v>43</v>
      </c>
      <c r="O305" s="66"/>
      <c r="P305" s="204">
        <f>O305*H305</f>
        <v>0</v>
      </c>
      <c r="Q305" s="204">
        <v>0</v>
      </c>
      <c r="R305" s="204">
        <f>Q305*H305</f>
        <v>0</v>
      </c>
      <c r="S305" s="204">
        <v>0</v>
      </c>
      <c r="T305" s="205">
        <f>S305*H305</f>
        <v>0</v>
      </c>
      <c r="U305" s="36"/>
      <c r="V305" s="36"/>
      <c r="W305" s="36"/>
      <c r="X305" s="36"/>
      <c r="Y305" s="36"/>
      <c r="Z305" s="36"/>
      <c r="AA305" s="36"/>
      <c r="AB305" s="36"/>
      <c r="AC305" s="36"/>
      <c r="AD305" s="36"/>
      <c r="AE305" s="36"/>
      <c r="AR305" s="206" t="s">
        <v>213</v>
      </c>
      <c r="AT305" s="206" t="s">
        <v>209</v>
      </c>
      <c r="AU305" s="206" t="s">
        <v>81</v>
      </c>
      <c r="AY305" s="19" t="s">
        <v>207</v>
      </c>
      <c r="BE305" s="207">
        <f>IF(N305="základní",J305,0)</f>
        <v>0</v>
      </c>
      <c r="BF305" s="207">
        <f>IF(N305="snížená",J305,0)</f>
        <v>0</v>
      </c>
      <c r="BG305" s="207">
        <f>IF(N305="zákl. přenesená",J305,0)</f>
        <v>0</v>
      </c>
      <c r="BH305" s="207">
        <f>IF(N305="sníž. přenesená",J305,0)</f>
        <v>0</v>
      </c>
      <c r="BI305" s="207">
        <f>IF(N305="nulová",J305,0)</f>
        <v>0</v>
      </c>
      <c r="BJ305" s="19" t="s">
        <v>79</v>
      </c>
      <c r="BK305" s="207">
        <f>ROUND(I305*H305,2)</f>
        <v>0</v>
      </c>
      <c r="BL305" s="19" t="s">
        <v>213</v>
      </c>
      <c r="BM305" s="206" t="s">
        <v>598</v>
      </c>
    </row>
    <row r="306" spans="2:51" s="13" customFormat="1" ht="12">
      <c r="B306" s="208"/>
      <c r="C306" s="209"/>
      <c r="D306" s="210" t="s">
        <v>215</v>
      </c>
      <c r="E306" s="211" t="s">
        <v>19</v>
      </c>
      <c r="F306" s="212" t="s">
        <v>599</v>
      </c>
      <c r="G306" s="209"/>
      <c r="H306" s="213">
        <v>17.4</v>
      </c>
      <c r="I306" s="214"/>
      <c r="J306" s="209"/>
      <c r="K306" s="209"/>
      <c r="L306" s="215"/>
      <c r="M306" s="216"/>
      <c r="N306" s="217"/>
      <c r="O306" s="217"/>
      <c r="P306" s="217"/>
      <c r="Q306" s="217"/>
      <c r="R306" s="217"/>
      <c r="S306" s="217"/>
      <c r="T306" s="218"/>
      <c r="AT306" s="219" t="s">
        <v>215</v>
      </c>
      <c r="AU306" s="219" t="s">
        <v>81</v>
      </c>
      <c r="AV306" s="13" t="s">
        <v>81</v>
      </c>
      <c r="AW306" s="13" t="s">
        <v>33</v>
      </c>
      <c r="AX306" s="13" t="s">
        <v>79</v>
      </c>
      <c r="AY306" s="219" t="s">
        <v>207</v>
      </c>
    </row>
    <row r="307" spans="1:65" s="2" customFormat="1" ht="24">
      <c r="A307" s="36"/>
      <c r="B307" s="37"/>
      <c r="C307" s="231" t="s">
        <v>600</v>
      </c>
      <c r="D307" s="231" t="s">
        <v>249</v>
      </c>
      <c r="E307" s="232" t="s">
        <v>601</v>
      </c>
      <c r="F307" s="233" t="s">
        <v>602</v>
      </c>
      <c r="G307" s="234" t="s">
        <v>140</v>
      </c>
      <c r="H307" s="235">
        <v>18.27</v>
      </c>
      <c r="I307" s="236"/>
      <c r="J307" s="237">
        <f>ROUND(I307*H307,2)</f>
        <v>0</v>
      </c>
      <c r="K307" s="233" t="s">
        <v>212</v>
      </c>
      <c r="L307" s="238"/>
      <c r="M307" s="239" t="s">
        <v>19</v>
      </c>
      <c r="N307" s="240" t="s">
        <v>43</v>
      </c>
      <c r="O307" s="66"/>
      <c r="P307" s="204">
        <f>O307*H307</f>
        <v>0</v>
      </c>
      <c r="Q307" s="204">
        <v>3E-05</v>
      </c>
      <c r="R307" s="204">
        <f>Q307*H307</f>
        <v>0.0005481</v>
      </c>
      <c r="S307" s="204">
        <v>0</v>
      </c>
      <c r="T307" s="205">
        <f>S307*H307</f>
        <v>0</v>
      </c>
      <c r="U307" s="36"/>
      <c r="V307" s="36"/>
      <c r="W307" s="36"/>
      <c r="X307" s="36"/>
      <c r="Y307" s="36"/>
      <c r="Z307" s="36"/>
      <c r="AA307" s="36"/>
      <c r="AB307" s="36"/>
      <c r="AC307" s="36"/>
      <c r="AD307" s="36"/>
      <c r="AE307" s="36"/>
      <c r="AR307" s="206" t="s">
        <v>248</v>
      </c>
      <c r="AT307" s="206" t="s">
        <v>249</v>
      </c>
      <c r="AU307" s="206" t="s">
        <v>81</v>
      </c>
      <c r="AY307" s="19" t="s">
        <v>207</v>
      </c>
      <c r="BE307" s="207">
        <f>IF(N307="základní",J307,0)</f>
        <v>0</v>
      </c>
      <c r="BF307" s="207">
        <f>IF(N307="snížená",J307,0)</f>
        <v>0</v>
      </c>
      <c r="BG307" s="207">
        <f>IF(N307="zákl. přenesená",J307,0)</f>
        <v>0</v>
      </c>
      <c r="BH307" s="207">
        <f>IF(N307="sníž. přenesená",J307,0)</f>
        <v>0</v>
      </c>
      <c r="BI307" s="207">
        <f>IF(N307="nulová",J307,0)</f>
        <v>0</v>
      </c>
      <c r="BJ307" s="19" t="s">
        <v>79</v>
      </c>
      <c r="BK307" s="207">
        <f>ROUND(I307*H307,2)</f>
        <v>0</v>
      </c>
      <c r="BL307" s="19" t="s">
        <v>213</v>
      </c>
      <c r="BM307" s="206" t="s">
        <v>603</v>
      </c>
    </row>
    <row r="308" spans="2:51" s="13" customFormat="1" ht="12">
      <c r="B308" s="208"/>
      <c r="C308" s="209"/>
      <c r="D308" s="210" t="s">
        <v>215</v>
      </c>
      <c r="E308" s="209"/>
      <c r="F308" s="212" t="s">
        <v>604</v>
      </c>
      <c r="G308" s="209"/>
      <c r="H308" s="213">
        <v>18.27</v>
      </c>
      <c r="I308" s="214"/>
      <c r="J308" s="209"/>
      <c r="K308" s="209"/>
      <c r="L308" s="215"/>
      <c r="M308" s="216"/>
      <c r="N308" s="217"/>
      <c r="O308" s="217"/>
      <c r="P308" s="217"/>
      <c r="Q308" s="217"/>
      <c r="R308" s="217"/>
      <c r="S308" s="217"/>
      <c r="T308" s="218"/>
      <c r="AT308" s="219" t="s">
        <v>215</v>
      </c>
      <c r="AU308" s="219" t="s">
        <v>81</v>
      </c>
      <c r="AV308" s="13" t="s">
        <v>81</v>
      </c>
      <c r="AW308" s="13" t="s">
        <v>4</v>
      </c>
      <c r="AX308" s="13" t="s">
        <v>79</v>
      </c>
      <c r="AY308" s="219" t="s">
        <v>207</v>
      </c>
    </row>
    <row r="309" spans="1:65" s="2" customFormat="1" ht="36">
      <c r="A309" s="36"/>
      <c r="B309" s="37"/>
      <c r="C309" s="195" t="s">
        <v>605</v>
      </c>
      <c r="D309" s="195" t="s">
        <v>209</v>
      </c>
      <c r="E309" s="196" t="s">
        <v>606</v>
      </c>
      <c r="F309" s="197" t="s">
        <v>607</v>
      </c>
      <c r="G309" s="198" t="s">
        <v>144</v>
      </c>
      <c r="H309" s="199">
        <v>27.36</v>
      </c>
      <c r="I309" s="200"/>
      <c r="J309" s="201">
        <f>ROUND(I309*H309,2)</f>
        <v>0</v>
      </c>
      <c r="K309" s="197" t="s">
        <v>212</v>
      </c>
      <c r="L309" s="41"/>
      <c r="M309" s="202" t="s">
        <v>19</v>
      </c>
      <c r="N309" s="203" t="s">
        <v>43</v>
      </c>
      <c r="O309" s="66"/>
      <c r="P309" s="204">
        <f>O309*H309</f>
        <v>0</v>
      </c>
      <c r="Q309" s="204">
        <v>0.00438</v>
      </c>
      <c r="R309" s="204">
        <f>Q309*H309</f>
        <v>0.11983680000000001</v>
      </c>
      <c r="S309" s="204">
        <v>0</v>
      </c>
      <c r="T309" s="205">
        <f>S309*H309</f>
        <v>0</v>
      </c>
      <c r="U309" s="36"/>
      <c r="V309" s="36"/>
      <c r="W309" s="36"/>
      <c r="X309" s="36"/>
      <c r="Y309" s="36"/>
      <c r="Z309" s="36"/>
      <c r="AA309" s="36"/>
      <c r="AB309" s="36"/>
      <c r="AC309" s="36"/>
      <c r="AD309" s="36"/>
      <c r="AE309" s="36"/>
      <c r="AR309" s="206" t="s">
        <v>213</v>
      </c>
      <c r="AT309" s="206" t="s">
        <v>209</v>
      </c>
      <c r="AU309" s="206" t="s">
        <v>81</v>
      </c>
      <c r="AY309" s="19" t="s">
        <v>207</v>
      </c>
      <c r="BE309" s="207">
        <f>IF(N309="základní",J309,0)</f>
        <v>0</v>
      </c>
      <c r="BF309" s="207">
        <f>IF(N309="snížená",J309,0)</f>
        <v>0</v>
      </c>
      <c r="BG309" s="207">
        <f>IF(N309="zákl. přenesená",J309,0)</f>
        <v>0</v>
      </c>
      <c r="BH309" s="207">
        <f>IF(N309="sníž. přenesená",J309,0)</f>
        <v>0</v>
      </c>
      <c r="BI309" s="207">
        <f>IF(N309="nulová",J309,0)</f>
        <v>0</v>
      </c>
      <c r="BJ309" s="19" t="s">
        <v>79</v>
      </c>
      <c r="BK309" s="207">
        <f>ROUND(I309*H309,2)</f>
        <v>0</v>
      </c>
      <c r="BL309" s="19" t="s">
        <v>213</v>
      </c>
      <c r="BM309" s="206" t="s">
        <v>608</v>
      </c>
    </row>
    <row r="310" spans="2:51" s="13" customFormat="1" ht="12">
      <c r="B310" s="208"/>
      <c r="C310" s="209"/>
      <c r="D310" s="210" t="s">
        <v>215</v>
      </c>
      <c r="E310" s="211" t="s">
        <v>19</v>
      </c>
      <c r="F310" s="212" t="s">
        <v>609</v>
      </c>
      <c r="G310" s="209"/>
      <c r="H310" s="213">
        <v>27.36</v>
      </c>
      <c r="I310" s="214"/>
      <c r="J310" s="209"/>
      <c r="K310" s="209"/>
      <c r="L310" s="215"/>
      <c r="M310" s="216"/>
      <c r="N310" s="217"/>
      <c r="O310" s="217"/>
      <c r="P310" s="217"/>
      <c r="Q310" s="217"/>
      <c r="R310" s="217"/>
      <c r="S310" s="217"/>
      <c r="T310" s="218"/>
      <c r="AT310" s="219" t="s">
        <v>215</v>
      </c>
      <c r="AU310" s="219" t="s">
        <v>81</v>
      </c>
      <c r="AV310" s="13" t="s">
        <v>81</v>
      </c>
      <c r="AW310" s="13" t="s">
        <v>33</v>
      </c>
      <c r="AX310" s="13" t="s">
        <v>79</v>
      </c>
      <c r="AY310" s="219" t="s">
        <v>207</v>
      </c>
    </row>
    <row r="311" spans="1:65" s="2" customFormat="1" ht="48">
      <c r="A311" s="36"/>
      <c r="B311" s="37"/>
      <c r="C311" s="195" t="s">
        <v>610</v>
      </c>
      <c r="D311" s="195" t="s">
        <v>209</v>
      </c>
      <c r="E311" s="196" t="s">
        <v>611</v>
      </c>
      <c r="F311" s="197" t="s">
        <v>612</v>
      </c>
      <c r="G311" s="198" t="s">
        <v>144</v>
      </c>
      <c r="H311" s="199">
        <v>27.36</v>
      </c>
      <c r="I311" s="200"/>
      <c r="J311" s="201">
        <f>ROUND(I311*H311,2)</f>
        <v>0</v>
      </c>
      <c r="K311" s="197" t="s">
        <v>212</v>
      </c>
      <c r="L311" s="41"/>
      <c r="M311" s="202" t="s">
        <v>19</v>
      </c>
      <c r="N311" s="203" t="s">
        <v>43</v>
      </c>
      <c r="O311" s="66"/>
      <c r="P311" s="204">
        <f>O311*H311</f>
        <v>0</v>
      </c>
      <c r="Q311" s="204">
        <v>0.00268</v>
      </c>
      <c r="R311" s="204">
        <f>Q311*H311</f>
        <v>0.0733248</v>
      </c>
      <c r="S311" s="204">
        <v>0</v>
      </c>
      <c r="T311" s="205">
        <f>S311*H311</f>
        <v>0</v>
      </c>
      <c r="U311" s="36"/>
      <c r="V311" s="36"/>
      <c r="W311" s="36"/>
      <c r="X311" s="36"/>
      <c r="Y311" s="36"/>
      <c r="Z311" s="36"/>
      <c r="AA311" s="36"/>
      <c r="AB311" s="36"/>
      <c r="AC311" s="36"/>
      <c r="AD311" s="36"/>
      <c r="AE311" s="36"/>
      <c r="AR311" s="206" t="s">
        <v>213</v>
      </c>
      <c r="AT311" s="206" t="s">
        <v>209</v>
      </c>
      <c r="AU311" s="206" t="s">
        <v>81</v>
      </c>
      <c r="AY311" s="19" t="s">
        <v>207</v>
      </c>
      <c r="BE311" s="207">
        <f>IF(N311="základní",J311,0)</f>
        <v>0</v>
      </c>
      <c r="BF311" s="207">
        <f>IF(N311="snížená",J311,0)</f>
        <v>0</v>
      </c>
      <c r="BG311" s="207">
        <f>IF(N311="zákl. přenesená",J311,0)</f>
        <v>0</v>
      </c>
      <c r="BH311" s="207">
        <f>IF(N311="sníž. přenesená",J311,0)</f>
        <v>0</v>
      </c>
      <c r="BI311" s="207">
        <f>IF(N311="nulová",J311,0)</f>
        <v>0</v>
      </c>
      <c r="BJ311" s="19" t="s">
        <v>79</v>
      </c>
      <c r="BK311" s="207">
        <f>ROUND(I311*H311,2)</f>
        <v>0</v>
      </c>
      <c r="BL311" s="19" t="s">
        <v>213</v>
      </c>
      <c r="BM311" s="206" t="s">
        <v>613</v>
      </c>
    </row>
    <row r="312" spans="1:65" s="2" customFormat="1" ht="24">
      <c r="A312" s="36"/>
      <c r="B312" s="37"/>
      <c r="C312" s="195" t="s">
        <v>614</v>
      </c>
      <c r="D312" s="195" t="s">
        <v>209</v>
      </c>
      <c r="E312" s="196" t="s">
        <v>615</v>
      </c>
      <c r="F312" s="197" t="s">
        <v>616</v>
      </c>
      <c r="G312" s="198" t="s">
        <v>151</v>
      </c>
      <c r="H312" s="199">
        <v>2.128</v>
      </c>
      <c r="I312" s="200"/>
      <c r="J312" s="201">
        <f>ROUND(I312*H312,2)</f>
        <v>0</v>
      </c>
      <c r="K312" s="197" t="s">
        <v>212</v>
      </c>
      <c r="L312" s="41"/>
      <c r="M312" s="202" t="s">
        <v>19</v>
      </c>
      <c r="N312" s="203" t="s">
        <v>43</v>
      </c>
      <c r="O312" s="66"/>
      <c r="P312" s="204">
        <f>O312*H312</f>
        <v>0</v>
      </c>
      <c r="Q312" s="204">
        <v>2.25634</v>
      </c>
      <c r="R312" s="204">
        <f>Q312*H312</f>
        <v>4.80149152</v>
      </c>
      <c r="S312" s="204">
        <v>0</v>
      </c>
      <c r="T312" s="205">
        <f>S312*H312</f>
        <v>0</v>
      </c>
      <c r="U312" s="36"/>
      <c r="V312" s="36"/>
      <c r="W312" s="36"/>
      <c r="X312" s="36"/>
      <c r="Y312" s="36"/>
      <c r="Z312" s="36"/>
      <c r="AA312" s="36"/>
      <c r="AB312" s="36"/>
      <c r="AC312" s="36"/>
      <c r="AD312" s="36"/>
      <c r="AE312" s="36"/>
      <c r="AR312" s="206" t="s">
        <v>213</v>
      </c>
      <c r="AT312" s="206" t="s">
        <v>209</v>
      </c>
      <c r="AU312" s="206" t="s">
        <v>81</v>
      </c>
      <c r="AY312" s="19" t="s">
        <v>207</v>
      </c>
      <c r="BE312" s="207">
        <f>IF(N312="základní",J312,0)</f>
        <v>0</v>
      </c>
      <c r="BF312" s="207">
        <f>IF(N312="snížená",J312,0)</f>
        <v>0</v>
      </c>
      <c r="BG312" s="207">
        <f>IF(N312="zákl. přenesená",J312,0)</f>
        <v>0</v>
      </c>
      <c r="BH312" s="207">
        <f>IF(N312="sníž. přenesená",J312,0)</f>
        <v>0</v>
      </c>
      <c r="BI312" s="207">
        <f>IF(N312="nulová",J312,0)</f>
        <v>0</v>
      </c>
      <c r="BJ312" s="19" t="s">
        <v>79</v>
      </c>
      <c r="BK312" s="207">
        <f>ROUND(I312*H312,2)</f>
        <v>0</v>
      </c>
      <c r="BL312" s="19" t="s">
        <v>213</v>
      </c>
      <c r="BM312" s="206" t="s">
        <v>617</v>
      </c>
    </row>
    <row r="313" spans="2:51" s="13" customFormat="1" ht="12">
      <c r="B313" s="208"/>
      <c r="C313" s="209"/>
      <c r="D313" s="210" t="s">
        <v>215</v>
      </c>
      <c r="E313" s="211" t="s">
        <v>19</v>
      </c>
      <c r="F313" s="212" t="s">
        <v>618</v>
      </c>
      <c r="G313" s="209"/>
      <c r="H313" s="213">
        <v>2.128</v>
      </c>
      <c r="I313" s="214"/>
      <c r="J313" s="209"/>
      <c r="K313" s="209"/>
      <c r="L313" s="215"/>
      <c r="M313" s="216"/>
      <c r="N313" s="217"/>
      <c r="O313" s="217"/>
      <c r="P313" s="217"/>
      <c r="Q313" s="217"/>
      <c r="R313" s="217"/>
      <c r="S313" s="217"/>
      <c r="T313" s="218"/>
      <c r="AT313" s="219" t="s">
        <v>215</v>
      </c>
      <c r="AU313" s="219" t="s">
        <v>81</v>
      </c>
      <c r="AV313" s="13" t="s">
        <v>81</v>
      </c>
      <c r="AW313" s="13" t="s">
        <v>33</v>
      </c>
      <c r="AX313" s="13" t="s">
        <v>79</v>
      </c>
      <c r="AY313" s="219" t="s">
        <v>207</v>
      </c>
    </row>
    <row r="314" spans="1:65" s="2" customFormat="1" ht="24">
      <c r="A314" s="36"/>
      <c r="B314" s="37"/>
      <c r="C314" s="195" t="s">
        <v>619</v>
      </c>
      <c r="D314" s="195" t="s">
        <v>209</v>
      </c>
      <c r="E314" s="196" t="s">
        <v>620</v>
      </c>
      <c r="F314" s="197" t="s">
        <v>621</v>
      </c>
      <c r="G314" s="198" t="s">
        <v>151</v>
      </c>
      <c r="H314" s="199">
        <v>2.103</v>
      </c>
      <c r="I314" s="200"/>
      <c r="J314" s="201">
        <f>ROUND(I314*H314,2)</f>
        <v>0</v>
      </c>
      <c r="K314" s="197" t="s">
        <v>212</v>
      </c>
      <c r="L314" s="41"/>
      <c r="M314" s="202" t="s">
        <v>19</v>
      </c>
      <c r="N314" s="203" t="s">
        <v>43</v>
      </c>
      <c r="O314" s="66"/>
      <c r="P314" s="204">
        <f>O314*H314</f>
        <v>0</v>
      </c>
      <c r="Q314" s="204">
        <v>2.25634</v>
      </c>
      <c r="R314" s="204">
        <f>Q314*H314</f>
        <v>4.74508302</v>
      </c>
      <c r="S314" s="204">
        <v>0</v>
      </c>
      <c r="T314" s="205">
        <f>S314*H314</f>
        <v>0</v>
      </c>
      <c r="U314" s="36"/>
      <c r="V314" s="36"/>
      <c r="W314" s="36"/>
      <c r="X314" s="36"/>
      <c r="Y314" s="36"/>
      <c r="Z314" s="36"/>
      <c r="AA314" s="36"/>
      <c r="AB314" s="36"/>
      <c r="AC314" s="36"/>
      <c r="AD314" s="36"/>
      <c r="AE314" s="36"/>
      <c r="AR314" s="206" t="s">
        <v>213</v>
      </c>
      <c r="AT314" s="206" t="s">
        <v>209</v>
      </c>
      <c r="AU314" s="206" t="s">
        <v>81</v>
      </c>
      <c r="AY314" s="19" t="s">
        <v>207</v>
      </c>
      <c r="BE314" s="207">
        <f>IF(N314="základní",J314,0)</f>
        <v>0</v>
      </c>
      <c r="BF314" s="207">
        <f>IF(N314="snížená",J314,0)</f>
        <v>0</v>
      </c>
      <c r="BG314" s="207">
        <f>IF(N314="zákl. přenesená",J314,0)</f>
        <v>0</v>
      </c>
      <c r="BH314" s="207">
        <f>IF(N314="sníž. přenesená",J314,0)</f>
        <v>0</v>
      </c>
      <c r="BI314" s="207">
        <f>IF(N314="nulová",J314,0)</f>
        <v>0</v>
      </c>
      <c r="BJ314" s="19" t="s">
        <v>79</v>
      </c>
      <c r="BK314" s="207">
        <f>ROUND(I314*H314,2)</f>
        <v>0</v>
      </c>
      <c r="BL314" s="19" t="s">
        <v>213</v>
      </c>
      <c r="BM314" s="206" t="s">
        <v>622</v>
      </c>
    </row>
    <row r="315" spans="2:51" s="13" customFormat="1" ht="22.5">
      <c r="B315" s="208"/>
      <c r="C315" s="209"/>
      <c r="D315" s="210" t="s">
        <v>215</v>
      </c>
      <c r="E315" s="211" t="s">
        <v>19</v>
      </c>
      <c r="F315" s="212" t="s">
        <v>623</v>
      </c>
      <c r="G315" s="209"/>
      <c r="H315" s="213">
        <v>2.103</v>
      </c>
      <c r="I315" s="214"/>
      <c r="J315" s="209"/>
      <c r="K315" s="209"/>
      <c r="L315" s="215"/>
      <c r="M315" s="216"/>
      <c r="N315" s="217"/>
      <c r="O315" s="217"/>
      <c r="P315" s="217"/>
      <c r="Q315" s="217"/>
      <c r="R315" s="217"/>
      <c r="S315" s="217"/>
      <c r="T315" s="218"/>
      <c r="AT315" s="219" t="s">
        <v>215</v>
      </c>
      <c r="AU315" s="219" t="s">
        <v>81</v>
      </c>
      <c r="AV315" s="13" t="s">
        <v>81</v>
      </c>
      <c r="AW315" s="13" t="s">
        <v>33</v>
      </c>
      <c r="AX315" s="13" t="s">
        <v>79</v>
      </c>
      <c r="AY315" s="219" t="s">
        <v>207</v>
      </c>
    </row>
    <row r="316" spans="1:65" s="2" customFormat="1" ht="36">
      <c r="A316" s="36"/>
      <c r="B316" s="37"/>
      <c r="C316" s="195" t="s">
        <v>624</v>
      </c>
      <c r="D316" s="195" t="s">
        <v>209</v>
      </c>
      <c r="E316" s="196" t="s">
        <v>625</v>
      </c>
      <c r="F316" s="197" t="s">
        <v>626</v>
      </c>
      <c r="G316" s="198" t="s">
        <v>151</v>
      </c>
      <c r="H316" s="199">
        <v>2.103</v>
      </c>
      <c r="I316" s="200"/>
      <c r="J316" s="201">
        <f>ROUND(I316*H316,2)</f>
        <v>0</v>
      </c>
      <c r="K316" s="197" t="s">
        <v>212</v>
      </c>
      <c r="L316" s="41"/>
      <c r="M316" s="202" t="s">
        <v>19</v>
      </c>
      <c r="N316" s="203" t="s">
        <v>43</v>
      </c>
      <c r="O316" s="66"/>
      <c r="P316" s="204">
        <f>O316*H316</f>
        <v>0</v>
      </c>
      <c r="Q316" s="204">
        <v>0</v>
      </c>
      <c r="R316" s="204">
        <f>Q316*H316</f>
        <v>0</v>
      </c>
      <c r="S316" s="204">
        <v>0</v>
      </c>
      <c r="T316" s="205">
        <f>S316*H316</f>
        <v>0</v>
      </c>
      <c r="U316" s="36"/>
      <c r="V316" s="36"/>
      <c r="W316" s="36"/>
      <c r="X316" s="36"/>
      <c r="Y316" s="36"/>
      <c r="Z316" s="36"/>
      <c r="AA316" s="36"/>
      <c r="AB316" s="36"/>
      <c r="AC316" s="36"/>
      <c r="AD316" s="36"/>
      <c r="AE316" s="36"/>
      <c r="AR316" s="206" t="s">
        <v>213</v>
      </c>
      <c r="AT316" s="206" t="s">
        <v>209</v>
      </c>
      <c r="AU316" s="206" t="s">
        <v>81</v>
      </c>
      <c r="AY316" s="19" t="s">
        <v>207</v>
      </c>
      <c r="BE316" s="207">
        <f>IF(N316="základní",J316,0)</f>
        <v>0</v>
      </c>
      <c r="BF316" s="207">
        <f>IF(N316="snížená",J316,0)</f>
        <v>0</v>
      </c>
      <c r="BG316" s="207">
        <f>IF(N316="zákl. přenesená",J316,0)</f>
        <v>0</v>
      </c>
      <c r="BH316" s="207">
        <f>IF(N316="sníž. přenesená",J316,0)</f>
        <v>0</v>
      </c>
      <c r="BI316" s="207">
        <f>IF(N316="nulová",J316,0)</f>
        <v>0</v>
      </c>
      <c r="BJ316" s="19" t="s">
        <v>79</v>
      </c>
      <c r="BK316" s="207">
        <f>ROUND(I316*H316,2)</f>
        <v>0</v>
      </c>
      <c r="BL316" s="19" t="s">
        <v>213</v>
      </c>
      <c r="BM316" s="206" t="s">
        <v>627</v>
      </c>
    </row>
    <row r="317" spans="1:65" s="2" customFormat="1" ht="36">
      <c r="A317" s="36"/>
      <c r="B317" s="37"/>
      <c r="C317" s="195" t="s">
        <v>628</v>
      </c>
      <c r="D317" s="195" t="s">
        <v>209</v>
      </c>
      <c r="E317" s="196" t="s">
        <v>629</v>
      </c>
      <c r="F317" s="197" t="s">
        <v>630</v>
      </c>
      <c r="G317" s="198" t="s">
        <v>140</v>
      </c>
      <c r="H317" s="199">
        <v>13.846</v>
      </c>
      <c r="I317" s="200"/>
      <c r="J317" s="201">
        <f>ROUND(I317*H317,2)</f>
        <v>0</v>
      </c>
      <c r="K317" s="197" t="s">
        <v>212</v>
      </c>
      <c r="L317" s="41"/>
      <c r="M317" s="202" t="s">
        <v>19</v>
      </c>
      <c r="N317" s="203" t="s">
        <v>43</v>
      </c>
      <c r="O317" s="66"/>
      <c r="P317" s="204">
        <f>O317*H317</f>
        <v>0</v>
      </c>
      <c r="Q317" s="204">
        <v>0</v>
      </c>
      <c r="R317" s="204">
        <f>Q317*H317</f>
        <v>0</v>
      </c>
      <c r="S317" s="204">
        <v>0</v>
      </c>
      <c r="T317" s="205">
        <f>S317*H317</f>
        <v>0</v>
      </c>
      <c r="U317" s="36"/>
      <c r="V317" s="36"/>
      <c r="W317" s="36"/>
      <c r="X317" s="36"/>
      <c r="Y317" s="36"/>
      <c r="Z317" s="36"/>
      <c r="AA317" s="36"/>
      <c r="AB317" s="36"/>
      <c r="AC317" s="36"/>
      <c r="AD317" s="36"/>
      <c r="AE317" s="36"/>
      <c r="AR317" s="206" t="s">
        <v>213</v>
      </c>
      <c r="AT317" s="206" t="s">
        <v>209</v>
      </c>
      <c r="AU317" s="206" t="s">
        <v>81</v>
      </c>
      <c r="AY317" s="19" t="s">
        <v>207</v>
      </c>
      <c r="BE317" s="207">
        <f>IF(N317="základní",J317,0)</f>
        <v>0</v>
      </c>
      <c r="BF317" s="207">
        <f>IF(N317="snížená",J317,0)</f>
        <v>0</v>
      </c>
      <c r="BG317" s="207">
        <f>IF(N317="zákl. přenesená",J317,0)</f>
        <v>0</v>
      </c>
      <c r="BH317" s="207">
        <f>IF(N317="sníž. přenesená",J317,0)</f>
        <v>0</v>
      </c>
      <c r="BI317" s="207">
        <f>IF(N317="nulová",J317,0)</f>
        <v>0</v>
      </c>
      <c r="BJ317" s="19" t="s">
        <v>79</v>
      </c>
      <c r="BK317" s="207">
        <f>ROUND(I317*H317,2)</f>
        <v>0</v>
      </c>
      <c r="BL317" s="19" t="s">
        <v>213</v>
      </c>
      <c r="BM317" s="206" t="s">
        <v>631</v>
      </c>
    </row>
    <row r="318" spans="2:51" s="13" customFormat="1" ht="12">
      <c r="B318" s="208"/>
      <c r="C318" s="209"/>
      <c r="D318" s="210" t="s">
        <v>215</v>
      </c>
      <c r="E318" s="211" t="s">
        <v>19</v>
      </c>
      <c r="F318" s="212" t="s">
        <v>632</v>
      </c>
      <c r="G318" s="209"/>
      <c r="H318" s="213">
        <v>13.846</v>
      </c>
      <c r="I318" s="214"/>
      <c r="J318" s="209"/>
      <c r="K318" s="209"/>
      <c r="L318" s="215"/>
      <c r="M318" s="216"/>
      <c r="N318" s="217"/>
      <c r="O318" s="217"/>
      <c r="P318" s="217"/>
      <c r="Q318" s="217"/>
      <c r="R318" s="217"/>
      <c r="S318" s="217"/>
      <c r="T318" s="218"/>
      <c r="AT318" s="219" t="s">
        <v>215</v>
      </c>
      <c r="AU318" s="219" t="s">
        <v>81</v>
      </c>
      <c r="AV318" s="13" t="s">
        <v>81</v>
      </c>
      <c r="AW318" s="13" t="s">
        <v>33</v>
      </c>
      <c r="AX318" s="13" t="s">
        <v>79</v>
      </c>
      <c r="AY318" s="219" t="s">
        <v>207</v>
      </c>
    </row>
    <row r="319" spans="1:65" s="2" customFormat="1" ht="36">
      <c r="A319" s="36"/>
      <c r="B319" s="37"/>
      <c r="C319" s="195" t="s">
        <v>633</v>
      </c>
      <c r="D319" s="195" t="s">
        <v>209</v>
      </c>
      <c r="E319" s="196" t="s">
        <v>634</v>
      </c>
      <c r="F319" s="197" t="s">
        <v>635</v>
      </c>
      <c r="G319" s="198" t="s">
        <v>140</v>
      </c>
      <c r="H319" s="199">
        <v>13.8</v>
      </c>
      <c r="I319" s="200"/>
      <c r="J319" s="201">
        <f>ROUND(I319*H319,2)</f>
        <v>0</v>
      </c>
      <c r="K319" s="197" t="s">
        <v>212</v>
      </c>
      <c r="L319" s="41"/>
      <c r="M319" s="202" t="s">
        <v>19</v>
      </c>
      <c r="N319" s="203" t="s">
        <v>43</v>
      </c>
      <c r="O319" s="66"/>
      <c r="P319" s="204">
        <f>O319*H319</f>
        <v>0</v>
      </c>
      <c r="Q319" s="204">
        <v>0</v>
      </c>
      <c r="R319" s="204">
        <f>Q319*H319</f>
        <v>0</v>
      </c>
      <c r="S319" s="204">
        <v>0</v>
      </c>
      <c r="T319" s="205">
        <f>S319*H319</f>
        <v>0</v>
      </c>
      <c r="U319" s="36"/>
      <c r="V319" s="36"/>
      <c r="W319" s="36"/>
      <c r="X319" s="36"/>
      <c r="Y319" s="36"/>
      <c r="Z319" s="36"/>
      <c r="AA319" s="36"/>
      <c r="AB319" s="36"/>
      <c r="AC319" s="36"/>
      <c r="AD319" s="36"/>
      <c r="AE319" s="36"/>
      <c r="AR319" s="206" t="s">
        <v>213</v>
      </c>
      <c r="AT319" s="206" t="s">
        <v>209</v>
      </c>
      <c r="AU319" s="206" t="s">
        <v>81</v>
      </c>
      <c r="AY319" s="19" t="s">
        <v>207</v>
      </c>
      <c r="BE319" s="207">
        <f>IF(N319="základní",J319,0)</f>
        <v>0</v>
      </c>
      <c r="BF319" s="207">
        <f>IF(N319="snížená",J319,0)</f>
        <v>0</v>
      </c>
      <c r="BG319" s="207">
        <f>IF(N319="zákl. přenesená",J319,0)</f>
        <v>0</v>
      </c>
      <c r="BH319" s="207">
        <f>IF(N319="sníž. přenesená",J319,0)</f>
        <v>0</v>
      </c>
      <c r="BI319" s="207">
        <f>IF(N319="nulová",J319,0)</f>
        <v>0</v>
      </c>
      <c r="BJ319" s="19" t="s">
        <v>79</v>
      </c>
      <c r="BK319" s="207">
        <f>ROUND(I319*H319,2)</f>
        <v>0</v>
      </c>
      <c r="BL319" s="19" t="s">
        <v>213</v>
      </c>
      <c r="BM319" s="206" t="s">
        <v>636</v>
      </c>
    </row>
    <row r="320" spans="2:51" s="13" customFormat="1" ht="12">
      <c r="B320" s="208"/>
      <c r="C320" s="209"/>
      <c r="D320" s="210" t="s">
        <v>215</v>
      </c>
      <c r="E320" s="211" t="s">
        <v>19</v>
      </c>
      <c r="F320" s="212" t="s">
        <v>637</v>
      </c>
      <c r="G320" s="209"/>
      <c r="H320" s="213">
        <v>13.8</v>
      </c>
      <c r="I320" s="214"/>
      <c r="J320" s="209"/>
      <c r="K320" s="209"/>
      <c r="L320" s="215"/>
      <c r="M320" s="216"/>
      <c r="N320" s="217"/>
      <c r="O320" s="217"/>
      <c r="P320" s="217"/>
      <c r="Q320" s="217"/>
      <c r="R320" s="217"/>
      <c r="S320" s="217"/>
      <c r="T320" s="218"/>
      <c r="AT320" s="219" t="s">
        <v>215</v>
      </c>
      <c r="AU320" s="219" t="s">
        <v>81</v>
      </c>
      <c r="AV320" s="13" t="s">
        <v>81</v>
      </c>
      <c r="AW320" s="13" t="s">
        <v>33</v>
      </c>
      <c r="AX320" s="13" t="s">
        <v>79</v>
      </c>
      <c r="AY320" s="219" t="s">
        <v>207</v>
      </c>
    </row>
    <row r="321" spans="2:63" s="12" customFormat="1" ht="12.75">
      <c r="B321" s="179"/>
      <c r="C321" s="180"/>
      <c r="D321" s="181" t="s">
        <v>71</v>
      </c>
      <c r="E321" s="193" t="s">
        <v>255</v>
      </c>
      <c r="F321" s="193" t="s">
        <v>638</v>
      </c>
      <c r="G321" s="180"/>
      <c r="H321" s="180"/>
      <c r="I321" s="183"/>
      <c r="J321" s="194">
        <f>BK321</f>
        <v>0</v>
      </c>
      <c r="K321" s="180"/>
      <c r="L321" s="185"/>
      <c r="M321" s="186"/>
      <c r="N321" s="187"/>
      <c r="O321" s="187"/>
      <c r="P321" s="188">
        <f>SUM(P322:P342)</f>
        <v>0</v>
      </c>
      <c r="Q321" s="187"/>
      <c r="R321" s="188">
        <f>SUM(R322:R342)</f>
        <v>0.0115025</v>
      </c>
      <c r="S321" s="187"/>
      <c r="T321" s="189">
        <f>SUM(T322:T342)</f>
        <v>0.44475000000000003</v>
      </c>
      <c r="AR321" s="190" t="s">
        <v>79</v>
      </c>
      <c r="AT321" s="191" t="s">
        <v>71</v>
      </c>
      <c r="AU321" s="191" t="s">
        <v>79</v>
      </c>
      <c r="AY321" s="190" t="s">
        <v>207</v>
      </c>
      <c r="BK321" s="192">
        <f>SUM(BK322:BK342)</f>
        <v>0</v>
      </c>
    </row>
    <row r="322" spans="1:65" s="2" customFormat="1" ht="48">
      <c r="A322" s="36"/>
      <c r="B322" s="37"/>
      <c r="C322" s="195" t="s">
        <v>639</v>
      </c>
      <c r="D322" s="195" t="s">
        <v>209</v>
      </c>
      <c r="E322" s="196" t="s">
        <v>640</v>
      </c>
      <c r="F322" s="197" t="s">
        <v>641</v>
      </c>
      <c r="G322" s="198" t="s">
        <v>144</v>
      </c>
      <c r="H322" s="199">
        <v>518.4</v>
      </c>
      <c r="I322" s="200"/>
      <c r="J322" s="201">
        <f>ROUND(I322*H322,2)</f>
        <v>0</v>
      </c>
      <c r="K322" s="197" t="s">
        <v>212</v>
      </c>
      <c r="L322" s="41"/>
      <c r="M322" s="202" t="s">
        <v>19</v>
      </c>
      <c r="N322" s="203" t="s">
        <v>43</v>
      </c>
      <c r="O322" s="66"/>
      <c r="P322" s="204">
        <f>O322*H322</f>
        <v>0</v>
      </c>
      <c r="Q322" s="204">
        <v>0</v>
      </c>
      <c r="R322" s="204">
        <f>Q322*H322</f>
        <v>0</v>
      </c>
      <c r="S322" s="204">
        <v>0</v>
      </c>
      <c r="T322" s="205">
        <f>S322*H322</f>
        <v>0</v>
      </c>
      <c r="U322" s="36"/>
      <c r="V322" s="36"/>
      <c r="W322" s="36"/>
      <c r="X322" s="36"/>
      <c r="Y322" s="36"/>
      <c r="Z322" s="36"/>
      <c r="AA322" s="36"/>
      <c r="AB322" s="36"/>
      <c r="AC322" s="36"/>
      <c r="AD322" s="36"/>
      <c r="AE322" s="36"/>
      <c r="AR322" s="206" t="s">
        <v>213</v>
      </c>
      <c r="AT322" s="206" t="s">
        <v>209</v>
      </c>
      <c r="AU322" s="206" t="s">
        <v>81</v>
      </c>
      <c r="AY322" s="19" t="s">
        <v>207</v>
      </c>
      <c r="BE322" s="207">
        <f>IF(N322="základní",J322,0)</f>
        <v>0</v>
      </c>
      <c r="BF322" s="207">
        <f>IF(N322="snížená",J322,0)</f>
        <v>0</v>
      </c>
      <c r="BG322" s="207">
        <f>IF(N322="zákl. přenesená",J322,0)</f>
        <v>0</v>
      </c>
      <c r="BH322" s="207">
        <f>IF(N322="sníž. přenesená",J322,0)</f>
        <v>0</v>
      </c>
      <c r="BI322" s="207">
        <f>IF(N322="nulová",J322,0)</f>
        <v>0</v>
      </c>
      <c r="BJ322" s="19" t="s">
        <v>79</v>
      </c>
      <c r="BK322" s="207">
        <f>ROUND(I322*H322,2)</f>
        <v>0</v>
      </c>
      <c r="BL322" s="19" t="s">
        <v>213</v>
      </c>
      <c r="BM322" s="206" t="s">
        <v>642</v>
      </c>
    </row>
    <row r="323" spans="2:51" s="13" customFormat="1" ht="12">
      <c r="B323" s="208"/>
      <c r="C323" s="209"/>
      <c r="D323" s="210" t="s">
        <v>215</v>
      </c>
      <c r="E323" s="211" t="s">
        <v>19</v>
      </c>
      <c r="F323" s="212" t="s">
        <v>643</v>
      </c>
      <c r="G323" s="209"/>
      <c r="H323" s="213">
        <v>182.4</v>
      </c>
      <c r="I323" s="214"/>
      <c r="J323" s="209"/>
      <c r="K323" s="209"/>
      <c r="L323" s="215"/>
      <c r="M323" s="216"/>
      <c r="N323" s="217"/>
      <c r="O323" s="217"/>
      <c r="P323" s="217"/>
      <c r="Q323" s="217"/>
      <c r="R323" s="217"/>
      <c r="S323" s="217"/>
      <c r="T323" s="218"/>
      <c r="AT323" s="219" t="s">
        <v>215</v>
      </c>
      <c r="AU323" s="219" t="s">
        <v>81</v>
      </c>
      <c r="AV323" s="13" t="s">
        <v>81</v>
      </c>
      <c r="AW323" s="13" t="s">
        <v>33</v>
      </c>
      <c r="AX323" s="13" t="s">
        <v>72</v>
      </c>
      <c r="AY323" s="219" t="s">
        <v>207</v>
      </c>
    </row>
    <row r="324" spans="2:51" s="13" customFormat="1" ht="12">
      <c r="B324" s="208"/>
      <c r="C324" s="209"/>
      <c r="D324" s="210" t="s">
        <v>215</v>
      </c>
      <c r="E324" s="211" t="s">
        <v>19</v>
      </c>
      <c r="F324" s="212" t="s">
        <v>644</v>
      </c>
      <c r="G324" s="209"/>
      <c r="H324" s="213">
        <v>336</v>
      </c>
      <c r="I324" s="214"/>
      <c r="J324" s="209"/>
      <c r="K324" s="209"/>
      <c r="L324" s="215"/>
      <c r="M324" s="216"/>
      <c r="N324" s="217"/>
      <c r="O324" s="217"/>
      <c r="P324" s="217"/>
      <c r="Q324" s="217"/>
      <c r="R324" s="217"/>
      <c r="S324" s="217"/>
      <c r="T324" s="218"/>
      <c r="AT324" s="219" t="s">
        <v>215</v>
      </c>
      <c r="AU324" s="219" t="s">
        <v>81</v>
      </c>
      <c r="AV324" s="13" t="s">
        <v>81</v>
      </c>
      <c r="AW324" s="13" t="s">
        <v>33</v>
      </c>
      <c r="AX324" s="13" t="s">
        <v>72</v>
      </c>
      <c r="AY324" s="219" t="s">
        <v>207</v>
      </c>
    </row>
    <row r="325" spans="2:51" s="14" customFormat="1" ht="12">
      <c r="B325" s="220"/>
      <c r="C325" s="221"/>
      <c r="D325" s="210" t="s">
        <v>215</v>
      </c>
      <c r="E325" s="222" t="s">
        <v>19</v>
      </c>
      <c r="F325" s="223" t="s">
        <v>228</v>
      </c>
      <c r="G325" s="221"/>
      <c r="H325" s="224">
        <v>518.4</v>
      </c>
      <c r="I325" s="225"/>
      <c r="J325" s="221"/>
      <c r="K325" s="221"/>
      <c r="L325" s="226"/>
      <c r="M325" s="227"/>
      <c r="N325" s="228"/>
      <c r="O325" s="228"/>
      <c r="P325" s="228"/>
      <c r="Q325" s="228"/>
      <c r="R325" s="228"/>
      <c r="S325" s="228"/>
      <c r="T325" s="229"/>
      <c r="AT325" s="230" t="s">
        <v>215</v>
      </c>
      <c r="AU325" s="230" t="s">
        <v>81</v>
      </c>
      <c r="AV325" s="14" t="s">
        <v>213</v>
      </c>
      <c r="AW325" s="14" t="s">
        <v>33</v>
      </c>
      <c r="AX325" s="14" t="s">
        <v>79</v>
      </c>
      <c r="AY325" s="230" t="s">
        <v>207</v>
      </c>
    </row>
    <row r="326" spans="1:65" s="2" customFormat="1" ht="48">
      <c r="A326" s="36"/>
      <c r="B326" s="37"/>
      <c r="C326" s="195" t="s">
        <v>645</v>
      </c>
      <c r="D326" s="195" t="s">
        <v>209</v>
      </c>
      <c r="E326" s="196" t="s">
        <v>646</v>
      </c>
      <c r="F326" s="197" t="s">
        <v>647</v>
      </c>
      <c r="G326" s="198" t="s">
        <v>144</v>
      </c>
      <c r="H326" s="199">
        <v>46656</v>
      </c>
      <c r="I326" s="200"/>
      <c r="J326" s="201">
        <f>ROUND(I326*H326,2)</f>
        <v>0</v>
      </c>
      <c r="K326" s="197" t="s">
        <v>212</v>
      </c>
      <c r="L326" s="41"/>
      <c r="M326" s="202" t="s">
        <v>19</v>
      </c>
      <c r="N326" s="203" t="s">
        <v>43</v>
      </c>
      <c r="O326" s="66"/>
      <c r="P326" s="204">
        <f>O326*H326</f>
        <v>0</v>
      </c>
      <c r="Q326" s="204">
        <v>0</v>
      </c>
      <c r="R326" s="204">
        <f>Q326*H326</f>
        <v>0</v>
      </c>
      <c r="S326" s="204">
        <v>0</v>
      </c>
      <c r="T326" s="205">
        <f>S326*H326</f>
        <v>0</v>
      </c>
      <c r="U326" s="36"/>
      <c r="V326" s="36"/>
      <c r="W326" s="36"/>
      <c r="X326" s="36"/>
      <c r="Y326" s="36"/>
      <c r="Z326" s="36"/>
      <c r="AA326" s="36"/>
      <c r="AB326" s="36"/>
      <c r="AC326" s="36"/>
      <c r="AD326" s="36"/>
      <c r="AE326" s="36"/>
      <c r="AR326" s="206" t="s">
        <v>213</v>
      </c>
      <c r="AT326" s="206" t="s">
        <v>209</v>
      </c>
      <c r="AU326" s="206" t="s">
        <v>81</v>
      </c>
      <c r="AY326" s="19" t="s">
        <v>207</v>
      </c>
      <c r="BE326" s="207">
        <f>IF(N326="základní",J326,0)</f>
        <v>0</v>
      </c>
      <c r="BF326" s="207">
        <f>IF(N326="snížená",J326,0)</f>
        <v>0</v>
      </c>
      <c r="BG326" s="207">
        <f>IF(N326="zákl. přenesená",J326,0)</f>
        <v>0</v>
      </c>
      <c r="BH326" s="207">
        <f>IF(N326="sníž. přenesená",J326,0)</f>
        <v>0</v>
      </c>
      <c r="BI326" s="207">
        <f>IF(N326="nulová",J326,0)</f>
        <v>0</v>
      </c>
      <c r="BJ326" s="19" t="s">
        <v>79</v>
      </c>
      <c r="BK326" s="207">
        <f>ROUND(I326*H326,2)</f>
        <v>0</v>
      </c>
      <c r="BL326" s="19" t="s">
        <v>213</v>
      </c>
      <c r="BM326" s="206" t="s">
        <v>648</v>
      </c>
    </row>
    <row r="327" spans="2:51" s="13" customFormat="1" ht="12">
      <c r="B327" s="208"/>
      <c r="C327" s="209"/>
      <c r="D327" s="210" t="s">
        <v>215</v>
      </c>
      <c r="E327" s="209"/>
      <c r="F327" s="212" t="s">
        <v>649</v>
      </c>
      <c r="G327" s="209"/>
      <c r="H327" s="213">
        <v>46656</v>
      </c>
      <c r="I327" s="214"/>
      <c r="J327" s="209"/>
      <c r="K327" s="209"/>
      <c r="L327" s="215"/>
      <c r="M327" s="216"/>
      <c r="N327" s="217"/>
      <c r="O327" s="217"/>
      <c r="P327" s="217"/>
      <c r="Q327" s="217"/>
      <c r="R327" s="217"/>
      <c r="S327" s="217"/>
      <c r="T327" s="218"/>
      <c r="AT327" s="219" t="s">
        <v>215</v>
      </c>
      <c r="AU327" s="219" t="s">
        <v>81</v>
      </c>
      <c r="AV327" s="13" t="s">
        <v>81</v>
      </c>
      <c r="AW327" s="13" t="s">
        <v>4</v>
      </c>
      <c r="AX327" s="13" t="s">
        <v>79</v>
      </c>
      <c r="AY327" s="219" t="s">
        <v>207</v>
      </c>
    </row>
    <row r="328" spans="1:65" s="2" customFormat="1" ht="48">
      <c r="A328" s="36"/>
      <c r="B328" s="37"/>
      <c r="C328" s="195" t="s">
        <v>650</v>
      </c>
      <c r="D328" s="195" t="s">
        <v>209</v>
      </c>
      <c r="E328" s="196" t="s">
        <v>651</v>
      </c>
      <c r="F328" s="197" t="s">
        <v>652</v>
      </c>
      <c r="G328" s="198" t="s">
        <v>144</v>
      </c>
      <c r="H328" s="199">
        <v>518.4</v>
      </c>
      <c r="I328" s="200"/>
      <c r="J328" s="201">
        <f>ROUND(I328*H328,2)</f>
        <v>0</v>
      </c>
      <c r="K328" s="197" t="s">
        <v>212</v>
      </c>
      <c r="L328" s="41"/>
      <c r="M328" s="202" t="s">
        <v>19</v>
      </c>
      <c r="N328" s="203" t="s">
        <v>43</v>
      </c>
      <c r="O328" s="66"/>
      <c r="P328" s="204">
        <f>O328*H328</f>
        <v>0</v>
      </c>
      <c r="Q328" s="204">
        <v>0</v>
      </c>
      <c r="R328" s="204">
        <f>Q328*H328</f>
        <v>0</v>
      </c>
      <c r="S328" s="204">
        <v>0</v>
      </c>
      <c r="T328" s="205">
        <f>S328*H328</f>
        <v>0</v>
      </c>
      <c r="U328" s="36"/>
      <c r="V328" s="36"/>
      <c r="W328" s="36"/>
      <c r="X328" s="36"/>
      <c r="Y328" s="36"/>
      <c r="Z328" s="36"/>
      <c r="AA328" s="36"/>
      <c r="AB328" s="36"/>
      <c r="AC328" s="36"/>
      <c r="AD328" s="36"/>
      <c r="AE328" s="36"/>
      <c r="AR328" s="206" t="s">
        <v>213</v>
      </c>
      <c r="AT328" s="206" t="s">
        <v>209</v>
      </c>
      <c r="AU328" s="206" t="s">
        <v>81</v>
      </c>
      <c r="AY328" s="19" t="s">
        <v>207</v>
      </c>
      <c r="BE328" s="207">
        <f>IF(N328="základní",J328,0)</f>
        <v>0</v>
      </c>
      <c r="BF328" s="207">
        <f>IF(N328="snížená",J328,0)</f>
        <v>0</v>
      </c>
      <c r="BG328" s="207">
        <f>IF(N328="zákl. přenesená",J328,0)</f>
        <v>0</v>
      </c>
      <c r="BH328" s="207">
        <f>IF(N328="sníž. přenesená",J328,0)</f>
        <v>0</v>
      </c>
      <c r="BI328" s="207">
        <f>IF(N328="nulová",J328,0)</f>
        <v>0</v>
      </c>
      <c r="BJ328" s="19" t="s">
        <v>79</v>
      </c>
      <c r="BK328" s="207">
        <f>ROUND(I328*H328,2)</f>
        <v>0</v>
      </c>
      <c r="BL328" s="19" t="s">
        <v>213</v>
      </c>
      <c r="BM328" s="206" t="s">
        <v>653</v>
      </c>
    </row>
    <row r="329" spans="1:65" s="2" customFormat="1" ht="24">
      <c r="A329" s="36"/>
      <c r="B329" s="37"/>
      <c r="C329" s="195" t="s">
        <v>654</v>
      </c>
      <c r="D329" s="195" t="s">
        <v>209</v>
      </c>
      <c r="E329" s="196" t="s">
        <v>655</v>
      </c>
      <c r="F329" s="197" t="s">
        <v>656</v>
      </c>
      <c r="G329" s="198" t="s">
        <v>144</v>
      </c>
      <c r="H329" s="199">
        <v>104</v>
      </c>
      <c r="I329" s="200"/>
      <c r="J329" s="201">
        <f>ROUND(I329*H329,2)</f>
        <v>0</v>
      </c>
      <c r="K329" s="197" t="s">
        <v>212</v>
      </c>
      <c r="L329" s="41"/>
      <c r="M329" s="202" t="s">
        <v>19</v>
      </c>
      <c r="N329" s="203" t="s">
        <v>43</v>
      </c>
      <c r="O329" s="66"/>
      <c r="P329" s="204">
        <f>O329*H329</f>
        <v>0</v>
      </c>
      <c r="Q329" s="204">
        <v>1E-05</v>
      </c>
      <c r="R329" s="204">
        <f>Q329*H329</f>
        <v>0.0010400000000000001</v>
      </c>
      <c r="S329" s="204">
        <v>0</v>
      </c>
      <c r="T329" s="205">
        <f>S329*H329</f>
        <v>0</v>
      </c>
      <c r="U329" s="36"/>
      <c r="V329" s="36"/>
      <c r="W329" s="36"/>
      <c r="X329" s="36"/>
      <c r="Y329" s="36"/>
      <c r="Z329" s="36"/>
      <c r="AA329" s="36"/>
      <c r="AB329" s="36"/>
      <c r="AC329" s="36"/>
      <c r="AD329" s="36"/>
      <c r="AE329" s="36"/>
      <c r="AR329" s="206" t="s">
        <v>213</v>
      </c>
      <c r="AT329" s="206" t="s">
        <v>209</v>
      </c>
      <c r="AU329" s="206" t="s">
        <v>81</v>
      </c>
      <c r="AY329" s="19" t="s">
        <v>207</v>
      </c>
      <c r="BE329" s="207">
        <f>IF(N329="základní",J329,0)</f>
        <v>0</v>
      </c>
      <c r="BF329" s="207">
        <f>IF(N329="snížená",J329,0)</f>
        <v>0</v>
      </c>
      <c r="BG329" s="207">
        <f>IF(N329="zákl. přenesená",J329,0)</f>
        <v>0</v>
      </c>
      <c r="BH329" s="207">
        <f>IF(N329="sníž. přenesená",J329,0)</f>
        <v>0</v>
      </c>
      <c r="BI329" s="207">
        <f>IF(N329="nulová",J329,0)</f>
        <v>0</v>
      </c>
      <c r="BJ329" s="19" t="s">
        <v>79</v>
      </c>
      <c r="BK329" s="207">
        <f>ROUND(I329*H329,2)</f>
        <v>0</v>
      </c>
      <c r="BL329" s="19" t="s">
        <v>213</v>
      </c>
      <c r="BM329" s="206" t="s">
        <v>657</v>
      </c>
    </row>
    <row r="330" spans="2:51" s="13" customFormat="1" ht="12">
      <c r="B330" s="208"/>
      <c r="C330" s="209"/>
      <c r="D330" s="210" t="s">
        <v>215</v>
      </c>
      <c r="E330" s="211" t="s">
        <v>19</v>
      </c>
      <c r="F330" s="212" t="s">
        <v>658</v>
      </c>
      <c r="G330" s="209"/>
      <c r="H330" s="213">
        <v>104</v>
      </c>
      <c r="I330" s="214"/>
      <c r="J330" s="209"/>
      <c r="K330" s="209"/>
      <c r="L330" s="215"/>
      <c r="M330" s="216"/>
      <c r="N330" s="217"/>
      <c r="O330" s="217"/>
      <c r="P330" s="217"/>
      <c r="Q330" s="217"/>
      <c r="R330" s="217"/>
      <c r="S330" s="217"/>
      <c r="T330" s="218"/>
      <c r="AT330" s="219" t="s">
        <v>215</v>
      </c>
      <c r="AU330" s="219" t="s">
        <v>81</v>
      </c>
      <c r="AV330" s="13" t="s">
        <v>81</v>
      </c>
      <c r="AW330" s="13" t="s">
        <v>33</v>
      </c>
      <c r="AX330" s="13" t="s">
        <v>79</v>
      </c>
      <c r="AY330" s="219" t="s">
        <v>207</v>
      </c>
    </row>
    <row r="331" spans="1:65" s="2" customFormat="1" ht="36">
      <c r="A331" s="36"/>
      <c r="B331" s="37"/>
      <c r="C331" s="195" t="s">
        <v>659</v>
      </c>
      <c r="D331" s="195" t="s">
        <v>209</v>
      </c>
      <c r="E331" s="196" t="s">
        <v>660</v>
      </c>
      <c r="F331" s="197" t="s">
        <v>661</v>
      </c>
      <c r="G331" s="198" t="s">
        <v>144</v>
      </c>
      <c r="H331" s="199">
        <v>104</v>
      </c>
      <c r="I331" s="200"/>
      <c r="J331" s="201">
        <f>ROUND(I331*H331,2)</f>
        <v>0</v>
      </c>
      <c r="K331" s="197" t="s">
        <v>212</v>
      </c>
      <c r="L331" s="41"/>
      <c r="M331" s="202" t="s">
        <v>19</v>
      </c>
      <c r="N331" s="203" t="s">
        <v>43</v>
      </c>
      <c r="O331" s="66"/>
      <c r="P331" s="204">
        <f>O331*H331</f>
        <v>0</v>
      </c>
      <c r="Q331" s="204">
        <v>0</v>
      </c>
      <c r="R331" s="204">
        <f>Q331*H331</f>
        <v>0</v>
      </c>
      <c r="S331" s="204">
        <v>0</v>
      </c>
      <c r="T331" s="205">
        <f>S331*H331</f>
        <v>0</v>
      </c>
      <c r="U331" s="36"/>
      <c r="V331" s="36"/>
      <c r="W331" s="36"/>
      <c r="X331" s="36"/>
      <c r="Y331" s="36"/>
      <c r="Z331" s="36"/>
      <c r="AA331" s="36"/>
      <c r="AB331" s="36"/>
      <c r="AC331" s="36"/>
      <c r="AD331" s="36"/>
      <c r="AE331" s="36"/>
      <c r="AR331" s="206" t="s">
        <v>213</v>
      </c>
      <c r="AT331" s="206" t="s">
        <v>209</v>
      </c>
      <c r="AU331" s="206" t="s">
        <v>81</v>
      </c>
      <c r="AY331" s="19" t="s">
        <v>207</v>
      </c>
      <c r="BE331" s="207">
        <f>IF(N331="základní",J331,0)</f>
        <v>0</v>
      </c>
      <c r="BF331" s="207">
        <f>IF(N331="snížená",J331,0)</f>
        <v>0</v>
      </c>
      <c r="BG331" s="207">
        <f>IF(N331="zákl. přenesená",J331,0)</f>
        <v>0</v>
      </c>
      <c r="BH331" s="207">
        <f>IF(N331="sníž. přenesená",J331,0)</f>
        <v>0</v>
      </c>
      <c r="BI331" s="207">
        <f>IF(N331="nulová",J331,0)</f>
        <v>0</v>
      </c>
      <c r="BJ331" s="19" t="s">
        <v>79</v>
      </c>
      <c r="BK331" s="207">
        <f>ROUND(I331*H331,2)</f>
        <v>0</v>
      </c>
      <c r="BL331" s="19" t="s">
        <v>213</v>
      </c>
      <c r="BM331" s="206" t="s">
        <v>662</v>
      </c>
    </row>
    <row r="332" spans="1:65" s="2" customFormat="1" ht="36">
      <c r="A332" s="36"/>
      <c r="B332" s="37"/>
      <c r="C332" s="195" t="s">
        <v>663</v>
      </c>
      <c r="D332" s="195" t="s">
        <v>209</v>
      </c>
      <c r="E332" s="196" t="s">
        <v>664</v>
      </c>
      <c r="F332" s="197" t="s">
        <v>665</v>
      </c>
      <c r="G332" s="198" t="s">
        <v>140</v>
      </c>
      <c r="H332" s="199">
        <v>0.45</v>
      </c>
      <c r="I332" s="200"/>
      <c r="J332" s="201">
        <f>ROUND(I332*H332,2)</f>
        <v>0</v>
      </c>
      <c r="K332" s="197" t="s">
        <v>212</v>
      </c>
      <c r="L332" s="41"/>
      <c r="M332" s="202" t="s">
        <v>19</v>
      </c>
      <c r="N332" s="203" t="s">
        <v>43</v>
      </c>
      <c r="O332" s="66"/>
      <c r="P332" s="204">
        <f>O332*H332</f>
        <v>0</v>
      </c>
      <c r="Q332" s="204">
        <v>0.00067</v>
      </c>
      <c r="R332" s="204">
        <f>Q332*H332</f>
        <v>0.0003015</v>
      </c>
      <c r="S332" s="204">
        <v>0.031</v>
      </c>
      <c r="T332" s="205">
        <f>S332*H332</f>
        <v>0.01395</v>
      </c>
      <c r="U332" s="36"/>
      <c r="V332" s="36"/>
      <c r="W332" s="36"/>
      <c r="X332" s="36"/>
      <c r="Y332" s="36"/>
      <c r="Z332" s="36"/>
      <c r="AA332" s="36"/>
      <c r="AB332" s="36"/>
      <c r="AC332" s="36"/>
      <c r="AD332" s="36"/>
      <c r="AE332" s="36"/>
      <c r="AR332" s="206" t="s">
        <v>213</v>
      </c>
      <c r="AT332" s="206" t="s">
        <v>209</v>
      </c>
      <c r="AU332" s="206" t="s">
        <v>81</v>
      </c>
      <c r="AY332" s="19" t="s">
        <v>207</v>
      </c>
      <c r="BE332" s="207">
        <f>IF(N332="základní",J332,0)</f>
        <v>0</v>
      </c>
      <c r="BF332" s="207">
        <f>IF(N332="snížená",J332,0)</f>
        <v>0</v>
      </c>
      <c r="BG332" s="207">
        <f>IF(N332="zákl. přenesená",J332,0)</f>
        <v>0</v>
      </c>
      <c r="BH332" s="207">
        <f>IF(N332="sníž. přenesená",J332,0)</f>
        <v>0</v>
      </c>
      <c r="BI332" s="207">
        <f>IF(N332="nulová",J332,0)</f>
        <v>0</v>
      </c>
      <c r="BJ332" s="19" t="s">
        <v>79</v>
      </c>
      <c r="BK332" s="207">
        <f>ROUND(I332*H332,2)</f>
        <v>0</v>
      </c>
      <c r="BL332" s="19" t="s">
        <v>213</v>
      </c>
      <c r="BM332" s="206" t="s">
        <v>666</v>
      </c>
    </row>
    <row r="333" spans="2:51" s="13" customFormat="1" ht="12">
      <c r="B333" s="208"/>
      <c r="C333" s="209"/>
      <c r="D333" s="210" t="s">
        <v>215</v>
      </c>
      <c r="E333" s="211" t="s">
        <v>19</v>
      </c>
      <c r="F333" s="212" t="s">
        <v>667</v>
      </c>
      <c r="G333" s="209"/>
      <c r="H333" s="213">
        <v>0.45</v>
      </c>
      <c r="I333" s="214"/>
      <c r="J333" s="209"/>
      <c r="K333" s="209"/>
      <c r="L333" s="215"/>
      <c r="M333" s="216"/>
      <c r="N333" s="217"/>
      <c r="O333" s="217"/>
      <c r="P333" s="217"/>
      <c r="Q333" s="217"/>
      <c r="R333" s="217"/>
      <c r="S333" s="217"/>
      <c r="T333" s="218"/>
      <c r="AT333" s="219" t="s">
        <v>215</v>
      </c>
      <c r="AU333" s="219" t="s">
        <v>81</v>
      </c>
      <c r="AV333" s="13" t="s">
        <v>81</v>
      </c>
      <c r="AW333" s="13" t="s">
        <v>33</v>
      </c>
      <c r="AX333" s="13" t="s">
        <v>79</v>
      </c>
      <c r="AY333" s="219" t="s">
        <v>207</v>
      </c>
    </row>
    <row r="334" spans="1:65" s="2" customFormat="1" ht="36">
      <c r="A334" s="36"/>
      <c r="B334" s="37"/>
      <c r="C334" s="195" t="s">
        <v>668</v>
      </c>
      <c r="D334" s="195" t="s">
        <v>209</v>
      </c>
      <c r="E334" s="196" t="s">
        <v>669</v>
      </c>
      <c r="F334" s="197" t="s">
        <v>670</v>
      </c>
      <c r="G334" s="198" t="s">
        <v>140</v>
      </c>
      <c r="H334" s="199">
        <v>1.6</v>
      </c>
      <c r="I334" s="200"/>
      <c r="J334" s="201">
        <f>ROUND(I334*H334,2)</f>
        <v>0</v>
      </c>
      <c r="K334" s="197" t="s">
        <v>212</v>
      </c>
      <c r="L334" s="41"/>
      <c r="M334" s="202" t="s">
        <v>19</v>
      </c>
      <c r="N334" s="203" t="s">
        <v>43</v>
      </c>
      <c r="O334" s="66"/>
      <c r="P334" s="204">
        <f>O334*H334</f>
        <v>0</v>
      </c>
      <c r="Q334" s="204">
        <v>0.00284</v>
      </c>
      <c r="R334" s="204">
        <f>Q334*H334</f>
        <v>0.004544</v>
      </c>
      <c r="S334" s="204">
        <v>0.159</v>
      </c>
      <c r="T334" s="205">
        <f>S334*H334</f>
        <v>0.2544</v>
      </c>
      <c r="U334" s="36"/>
      <c r="V334" s="36"/>
      <c r="W334" s="36"/>
      <c r="X334" s="36"/>
      <c r="Y334" s="36"/>
      <c r="Z334" s="36"/>
      <c r="AA334" s="36"/>
      <c r="AB334" s="36"/>
      <c r="AC334" s="36"/>
      <c r="AD334" s="36"/>
      <c r="AE334" s="36"/>
      <c r="AR334" s="206" t="s">
        <v>213</v>
      </c>
      <c r="AT334" s="206" t="s">
        <v>209</v>
      </c>
      <c r="AU334" s="206" t="s">
        <v>81</v>
      </c>
      <c r="AY334" s="19" t="s">
        <v>207</v>
      </c>
      <c r="BE334" s="207">
        <f>IF(N334="základní",J334,0)</f>
        <v>0</v>
      </c>
      <c r="BF334" s="207">
        <f>IF(N334="snížená",J334,0)</f>
        <v>0</v>
      </c>
      <c r="BG334" s="207">
        <f>IF(N334="zákl. přenesená",J334,0)</f>
        <v>0</v>
      </c>
      <c r="BH334" s="207">
        <f>IF(N334="sníž. přenesená",J334,0)</f>
        <v>0</v>
      </c>
      <c r="BI334" s="207">
        <f>IF(N334="nulová",J334,0)</f>
        <v>0</v>
      </c>
      <c r="BJ334" s="19" t="s">
        <v>79</v>
      </c>
      <c r="BK334" s="207">
        <f>ROUND(I334*H334,2)</f>
        <v>0</v>
      </c>
      <c r="BL334" s="19" t="s">
        <v>213</v>
      </c>
      <c r="BM334" s="206" t="s">
        <v>671</v>
      </c>
    </row>
    <row r="335" spans="2:51" s="13" customFormat="1" ht="12">
      <c r="B335" s="208"/>
      <c r="C335" s="209"/>
      <c r="D335" s="210" t="s">
        <v>215</v>
      </c>
      <c r="E335" s="211" t="s">
        <v>19</v>
      </c>
      <c r="F335" s="212" t="s">
        <v>672</v>
      </c>
      <c r="G335" s="209"/>
      <c r="H335" s="213">
        <v>0.45</v>
      </c>
      <c r="I335" s="214"/>
      <c r="J335" s="209"/>
      <c r="K335" s="209"/>
      <c r="L335" s="215"/>
      <c r="M335" s="216"/>
      <c r="N335" s="217"/>
      <c r="O335" s="217"/>
      <c r="P335" s="217"/>
      <c r="Q335" s="217"/>
      <c r="R335" s="217"/>
      <c r="S335" s="217"/>
      <c r="T335" s="218"/>
      <c r="AT335" s="219" t="s">
        <v>215</v>
      </c>
      <c r="AU335" s="219" t="s">
        <v>81</v>
      </c>
      <c r="AV335" s="13" t="s">
        <v>81</v>
      </c>
      <c r="AW335" s="13" t="s">
        <v>33</v>
      </c>
      <c r="AX335" s="13" t="s">
        <v>72</v>
      </c>
      <c r="AY335" s="219" t="s">
        <v>207</v>
      </c>
    </row>
    <row r="336" spans="2:51" s="13" customFormat="1" ht="12">
      <c r="B336" s="208"/>
      <c r="C336" s="209"/>
      <c r="D336" s="210" t="s">
        <v>215</v>
      </c>
      <c r="E336" s="211" t="s">
        <v>19</v>
      </c>
      <c r="F336" s="212" t="s">
        <v>673</v>
      </c>
      <c r="G336" s="209"/>
      <c r="H336" s="213">
        <v>0.25</v>
      </c>
      <c r="I336" s="214"/>
      <c r="J336" s="209"/>
      <c r="K336" s="209"/>
      <c r="L336" s="215"/>
      <c r="M336" s="216"/>
      <c r="N336" s="217"/>
      <c r="O336" s="217"/>
      <c r="P336" s="217"/>
      <c r="Q336" s="217"/>
      <c r="R336" s="217"/>
      <c r="S336" s="217"/>
      <c r="T336" s="218"/>
      <c r="AT336" s="219" t="s">
        <v>215</v>
      </c>
      <c r="AU336" s="219" t="s">
        <v>81</v>
      </c>
      <c r="AV336" s="13" t="s">
        <v>81</v>
      </c>
      <c r="AW336" s="13" t="s">
        <v>33</v>
      </c>
      <c r="AX336" s="13" t="s">
        <v>72</v>
      </c>
      <c r="AY336" s="219" t="s">
        <v>207</v>
      </c>
    </row>
    <row r="337" spans="2:51" s="13" customFormat="1" ht="12">
      <c r="B337" s="208"/>
      <c r="C337" s="209"/>
      <c r="D337" s="210" t="s">
        <v>215</v>
      </c>
      <c r="E337" s="211" t="s">
        <v>19</v>
      </c>
      <c r="F337" s="212" t="s">
        <v>674</v>
      </c>
      <c r="G337" s="209"/>
      <c r="H337" s="213">
        <v>0.9</v>
      </c>
      <c r="I337" s="214"/>
      <c r="J337" s="209"/>
      <c r="K337" s="209"/>
      <c r="L337" s="215"/>
      <c r="M337" s="216"/>
      <c r="N337" s="217"/>
      <c r="O337" s="217"/>
      <c r="P337" s="217"/>
      <c r="Q337" s="217"/>
      <c r="R337" s="217"/>
      <c r="S337" s="217"/>
      <c r="T337" s="218"/>
      <c r="AT337" s="219" t="s">
        <v>215</v>
      </c>
      <c r="AU337" s="219" t="s">
        <v>81</v>
      </c>
      <c r="AV337" s="13" t="s">
        <v>81</v>
      </c>
      <c r="AW337" s="13" t="s">
        <v>33</v>
      </c>
      <c r="AX337" s="13" t="s">
        <v>72</v>
      </c>
      <c r="AY337" s="219" t="s">
        <v>207</v>
      </c>
    </row>
    <row r="338" spans="2:51" s="14" customFormat="1" ht="12">
      <c r="B338" s="220"/>
      <c r="C338" s="221"/>
      <c r="D338" s="210" t="s">
        <v>215</v>
      </c>
      <c r="E338" s="222" t="s">
        <v>19</v>
      </c>
      <c r="F338" s="223" t="s">
        <v>228</v>
      </c>
      <c r="G338" s="221"/>
      <c r="H338" s="224">
        <v>1.6</v>
      </c>
      <c r="I338" s="225"/>
      <c r="J338" s="221"/>
      <c r="K338" s="221"/>
      <c r="L338" s="226"/>
      <c r="M338" s="227"/>
      <c r="N338" s="228"/>
      <c r="O338" s="228"/>
      <c r="P338" s="228"/>
      <c r="Q338" s="228"/>
      <c r="R338" s="228"/>
      <c r="S338" s="228"/>
      <c r="T338" s="229"/>
      <c r="AT338" s="230" t="s">
        <v>215</v>
      </c>
      <c r="AU338" s="230" t="s">
        <v>81</v>
      </c>
      <c r="AV338" s="14" t="s">
        <v>213</v>
      </c>
      <c r="AW338" s="14" t="s">
        <v>33</v>
      </c>
      <c r="AX338" s="14" t="s">
        <v>79</v>
      </c>
      <c r="AY338" s="230" t="s">
        <v>207</v>
      </c>
    </row>
    <row r="339" spans="1:65" s="2" customFormat="1" ht="36">
      <c r="A339" s="36"/>
      <c r="B339" s="37"/>
      <c r="C339" s="195" t="s">
        <v>675</v>
      </c>
      <c r="D339" s="195" t="s">
        <v>209</v>
      </c>
      <c r="E339" s="196" t="s">
        <v>676</v>
      </c>
      <c r="F339" s="197" t="s">
        <v>677</v>
      </c>
      <c r="G339" s="198" t="s">
        <v>140</v>
      </c>
      <c r="H339" s="199">
        <v>0.9</v>
      </c>
      <c r="I339" s="200"/>
      <c r="J339" s="201">
        <f>ROUND(I339*H339,2)</f>
        <v>0</v>
      </c>
      <c r="K339" s="197" t="s">
        <v>212</v>
      </c>
      <c r="L339" s="41"/>
      <c r="M339" s="202" t="s">
        <v>19</v>
      </c>
      <c r="N339" s="203" t="s">
        <v>43</v>
      </c>
      <c r="O339" s="66"/>
      <c r="P339" s="204">
        <f>O339*H339</f>
        <v>0</v>
      </c>
      <c r="Q339" s="204">
        <v>0.00313</v>
      </c>
      <c r="R339" s="204">
        <f>Q339*H339</f>
        <v>0.002817</v>
      </c>
      <c r="S339" s="204">
        <v>0.196</v>
      </c>
      <c r="T339" s="205">
        <f>S339*H339</f>
        <v>0.1764</v>
      </c>
      <c r="U339" s="36"/>
      <c r="V339" s="36"/>
      <c r="W339" s="36"/>
      <c r="X339" s="36"/>
      <c r="Y339" s="36"/>
      <c r="Z339" s="36"/>
      <c r="AA339" s="36"/>
      <c r="AB339" s="36"/>
      <c r="AC339" s="36"/>
      <c r="AD339" s="36"/>
      <c r="AE339" s="36"/>
      <c r="AR339" s="206" t="s">
        <v>213</v>
      </c>
      <c r="AT339" s="206" t="s">
        <v>209</v>
      </c>
      <c r="AU339" s="206" t="s">
        <v>81</v>
      </c>
      <c r="AY339" s="19" t="s">
        <v>207</v>
      </c>
      <c r="BE339" s="207">
        <f>IF(N339="základní",J339,0)</f>
        <v>0</v>
      </c>
      <c r="BF339" s="207">
        <f>IF(N339="snížená",J339,0)</f>
        <v>0</v>
      </c>
      <c r="BG339" s="207">
        <f>IF(N339="zákl. přenesená",J339,0)</f>
        <v>0</v>
      </c>
      <c r="BH339" s="207">
        <f>IF(N339="sníž. přenesená",J339,0)</f>
        <v>0</v>
      </c>
      <c r="BI339" s="207">
        <f>IF(N339="nulová",J339,0)</f>
        <v>0</v>
      </c>
      <c r="BJ339" s="19" t="s">
        <v>79</v>
      </c>
      <c r="BK339" s="207">
        <f>ROUND(I339*H339,2)</f>
        <v>0</v>
      </c>
      <c r="BL339" s="19" t="s">
        <v>213</v>
      </c>
      <c r="BM339" s="206" t="s">
        <v>678</v>
      </c>
    </row>
    <row r="340" spans="2:51" s="13" customFormat="1" ht="12">
      <c r="B340" s="208"/>
      <c r="C340" s="209"/>
      <c r="D340" s="210" t="s">
        <v>215</v>
      </c>
      <c r="E340" s="211" t="s">
        <v>19</v>
      </c>
      <c r="F340" s="212" t="s">
        <v>679</v>
      </c>
      <c r="G340" s="209"/>
      <c r="H340" s="213">
        <v>0.9</v>
      </c>
      <c r="I340" s="214"/>
      <c r="J340" s="209"/>
      <c r="K340" s="209"/>
      <c r="L340" s="215"/>
      <c r="M340" s="216"/>
      <c r="N340" s="217"/>
      <c r="O340" s="217"/>
      <c r="P340" s="217"/>
      <c r="Q340" s="217"/>
      <c r="R340" s="217"/>
      <c r="S340" s="217"/>
      <c r="T340" s="218"/>
      <c r="AT340" s="219" t="s">
        <v>215</v>
      </c>
      <c r="AU340" s="219" t="s">
        <v>81</v>
      </c>
      <c r="AV340" s="13" t="s">
        <v>81</v>
      </c>
      <c r="AW340" s="13" t="s">
        <v>33</v>
      </c>
      <c r="AX340" s="13" t="s">
        <v>79</v>
      </c>
      <c r="AY340" s="219" t="s">
        <v>207</v>
      </c>
    </row>
    <row r="341" spans="1:65" s="2" customFormat="1" ht="24">
      <c r="A341" s="36"/>
      <c r="B341" s="37"/>
      <c r="C341" s="195" t="s">
        <v>680</v>
      </c>
      <c r="D341" s="195" t="s">
        <v>209</v>
      </c>
      <c r="E341" s="196" t="s">
        <v>681</v>
      </c>
      <c r="F341" s="197" t="s">
        <v>682</v>
      </c>
      <c r="G341" s="198" t="s">
        <v>683</v>
      </c>
      <c r="H341" s="199">
        <v>7</v>
      </c>
      <c r="I341" s="200"/>
      <c r="J341" s="201">
        <f>ROUND(I341*H341,2)</f>
        <v>0</v>
      </c>
      <c r="K341" s="197" t="s">
        <v>19</v>
      </c>
      <c r="L341" s="41"/>
      <c r="M341" s="202" t="s">
        <v>19</v>
      </c>
      <c r="N341" s="203" t="s">
        <v>43</v>
      </c>
      <c r="O341" s="66"/>
      <c r="P341" s="204">
        <f>O341*H341</f>
        <v>0</v>
      </c>
      <c r="Q341" s="204">
        <v>0.0004</v>
      </c>
      <c r="R341" s="204">
        <f>Q341*H341</f>
        <v>0.0028</v>
      </c>
      <c r="S341" s="204">
        <v>0</v>
      </c>
      <c r="T341" s="205">
        <f>S341*H341</f>
        <v>0</v>
      </c>
      <c r="U341" s="36"/>
      <c r="V341" s="36"/>
      <c r="W341" s="36"/>
      <c r="X341" s="36"/>
      <c r="Y341" s="36"/>
      <c r="Z341" s="36"/>
      <c r="AA341" s="36"/>
      <c r="AB341" s="36"/>
      <c r="AC341" s="36"/>
      <c r="AD341" s="36"/>
      <c r="AE341" s="36"/>
      <c r="AR341" s="206" t="s">
        <v>213</v>
      </c>
      <c r="AT341" s="206" t="s">
        <v>209</v>
      </c>
      <c r="AU341" s="206" t="s">
        <v>81</v>
      </c>
      <c r="AY341" s="19" t="s">
        <v>207</v>
      </c>
      <c r="BE341" s="207">
        <f>IF(N341="základní",J341,0)</f>
        <v>0</v>
      </c>
      <c r="BF341" s="207">
        <f>IF(N341="snížená",J341,0)</f>
        <v>0</v>
      </c>
      <c r="BG341" s="207">
        <f>IF(N341="zákl. přenesená",J341,0)</f>
        <v>0</v>
      </c>
      <c r="BH341" s="207">
        <f>IF(N341="sníž. přenesená",J341,0)</f>
        <v>0</v>
      </c>
      <c r="BI341" s="207">
        <f>IF(N341="nulová",J341,0)</f>
        <v>0</v>
      </c>
      <c r="BJ341" s="19" t="s">
        <v>79</v>
      </c>
      <c r="BK341" s="207">
        <f>ROUND(I341*H341,2)</f>
        <v>0</v>
      </c>
      <c r="BL341" s="19" t="s">
        <v>213</v>
      </c>
      <c r="BM341" s="206" t="s">
        <v>684</v>
      </c>
    </row>
    <row r="342" spans="2:51" s="13" customFormat="1" ht="12">
      <c r="B342" s="208"/>
      <c r="C342" s="209"/>
      <c r="D342" s="210" t="s">
        <v>215</v>
      </c>
      <c r="E342" s="211" t="s">
        <v>19</v>
      </c>
      <c r="F342" s="212" t="s">
        <v>685</v>
      </c>
      <c r="G342" s="209"/>
      <c r="H342" s="213">
        <v>7</v>
      </c>
      <c r="I342" s="214"/>
      <c r="J342" s="209"/>
      <c r="K342" s="209"/>
      <c r="L342" s="215"/>
      <c r="M342" s="216"/>
      <c r="N342" s="217"/>
      <c r="O342" s="217"/>
      <c r="P342" s="217"/>
      <c r="Q342" s="217"/>
      <c r="R342" s="217"/>
      <c r="S342" s="217"/>
      <c r="T342" s="218"/>
      <c r="AT342" s="219" t="s">
        <v>215</v>
      </c>
      <c r="AU342" s="219" t="s">
        <v>81</v>
      </c>
      <c r="AV342" s="13" t="s">
        <v>81</v>
      </c>
      <c r="AW342" s="13" t="s">
        <v>33</v>
      </c>
      <c r="AX342" s="13" t="s">
        <v>79</v>
      </c>
      <c r="AY342" s="219" t="s">
        <v>207</v>
      </c>
    </row>
    <row r="343" spans="2:63" s="12" customFormat="1" ht="12.75">
      <c r="B343" s="179"/>
      <c r="C343" s="180"/>
      <c r="D343" s="181" t="s">
        <v>71</v>
      </c>
      <c r="E343" s="193" t="s">
        <v>686</v>
      </c>
      <c r="F343" s="193" t="s">
        <v>687</v>
      </c>
      <c r="G343" s="180"/>
      <c r="H343" s="180"/>
      <c r="I343" s="183"/>
      <c r="J343" s="194">
        <f>BK343</f>
        <v>0</v>
      </c>
      <c r="K343" s="180"/>
      <c r="L343" s="185"/>
      <c r="M343" s="186"/>
      <c r="N343" s="187"/>
      <c r="O343" s="187"/>
      <c r="P343" s="188">
        <f>P344</f>
        <v>0</v>
      </c>
      <c r="Q343" s="187"/>
      <c r="R343" s="188">
        <f>R344</f>
        <v>0</v>
      </c>
      <c r="S343" s="187"/>
      <c r="T343" s="189">
        <f>T344</f>
        <v>0</v>
      </c>
      <c r="AR343" s="190" t="s">
        <v>79</v>
      </c>
      <c r="AT343" s="191" t="s">
        <v>71</v>
      </c>
      <c r="AU343" s="191" t="s">
        <v>79</v>
      </c>
      <c r="AY343" s="190" t="s">
        <v>207</v>
      </c>
      <c r="BK343" s="192">
        <f>BK344</f>
        <v>0</v>
      </c>
    </row>
    <row r="344" spans="1:65" s="2" customFormat="1" ht="60">
      <c r="A344" s="36"/>
      <c r="B344" s="37"/>
      <c r="C344" s="195" t="s">
        <v>688</v>
      </c>
      <c r="D344" s="195" t="s">
        <v>209</v>
      </c>
      <c r="E344" s="196" t="s">
        <v>689</v>
      </c>
      <c r="F344" s="197" t="s">
        <v>690</v>
      </c>
      <c r="G344" s="198" t="s">
        <v>252</v>
      </c>
      <c r="H344" s="199">
        <v>656.257</v>
      </c>
      <c r="I344" s="200"/>
      <c r="J344" s="201">
        <f>ROUND(I344*H344,2)</f>
        <v>0</v>
      </c>
      <c r="K344" s="197" t="s">
        <v>212</v>
      </c>
      <c r="L344" s="41"/>
      <c r="M344" s="202" t="s">
        <v>19</v>
      </c>
      <c r="N344" s="203" t="s">
        <v>43</v>
      </c>
      <c r="O344" s="66"/>
      <c r="P344" s="204">
        <f>O344*H344</f>
        <v>0</v>
      </c>
      <c r="Q344" s="204">
        <v>0</v>
      </c>
      <c r="R344" s="204">
        <f>Q344*H344</f>
        <v>0</v>
      </c>
      <c r="S344" s="204">
        <v>0</v>
      </c>
      <c r="T344" s="205">
        <f>S344*H344</f>
        <v>0</v>
      </c>
      <c r="U344" s="36"/>
      <c r="V344" s="36"/>
      <c r="W344" s="36"/>
      <c r="X344" s="36"/>
      <c r="Y344" s="36"/>
      <c r="Z344" s="36"/>
      <c r="AA344" s="36"/>
      <c r="AB344" s="36"/>
      <c r="AC344" s="36"/>
      <c r="AD344" s="36"/>
      <c r="AE344" s="36"/>
      <c r="AR344" s="206" t="s">
        <v>213</v>
      </c>
      <c r="AT344" s="206" t="s">
        <v>209</v>
      </c>
      <c r="AU344" s="206" t="s">
        <v>81</v>
      </c>
      <c r="AY344" s="19" t="s">
        <v>207</v>
      </c>
      <c r="BE344" s="207">
        <f>IF(N344="základní",J344,0)</f>
        <v>0</v>
      </c>
      <c r="BF344" s="207">
        <f>IF(N344="snížená",J344,0)</f>
        <v>0</v>
      </c>
      <c r="BG344" s="207">
        <f>IF(N344="zákl. přenesená",J344,0)</f>
        <v>0</v>
      </c>
      <c r="BH344" s="207">
        <f>IF(N344="sníž. přenesená",J344,0)</f>
        <v>0</v>
      </c>
      <c r="BI344" s="207">
        <f>IF(N344="nulová",J344,0)</f>
        <v>0</v>
      </c>
      <c r="BJ344" s="19" t="s">
        <v>79</v>
      </c>
      <c r="BK344" s="207">
        <f>ROUND(I344*H344,2)</f>
        <v>0</v>
      </c>
      <c r="BL344" s="19" t="s">
        <v>213</v>
      </c>
      <c r="BM344" s="206" t="s">
        <v>691</v>
      </c>
    </row>
    <row r="345" spans="2:63" s="12" customFormat="1" ht="15">
      <c r="B345" s="179"/>
      <c r="C345" s="180"/>
      <c r="D345" s="181" t="s">
        <v>71</v>
      </c>
      <c r="E345" s="182" t="s">
        <v>692</v>
      </c>
      <c r="F345" s="182" t="s">
        <v>693</v>
      </c>
      <c r="G345" s="180"/>
      <c r="H345" s="180"/>
      <c r="I345" s="183"/>
      <c r="J345" s="184">
        <f>BK345</f>
        <v>0</v>
      </c>
      <c r="K345" s="180"/>
      <c r="L345" s="185"/>
      <c r="M345" s="186"/>
      <c r="N345" s="187"/>
      <c r="O345" s="187"/>
      <c r="P345" s="188">
        <f>P346+P366+P396+P423+P429+P435+P441+P462+P470+P475+P489+P523+P542+P550</f>
        <v>0</v>
      </c>
      <c r="Q345" s="187"/>
      <c r="R345" s="188">
        <f>R346+R366+R396+R423+R429+R435+R441+R462+R470+R475+R489+R523+R542+R550</f>
        <v>22.868247759999996</v>
      </c>
      <c r="S345" s="187"/>
      <c r="T345" s="189">
        <f>T346+T366+T396+T423+T429+T435+T441+T462+T470+T475+T489+T523+T542+T550</f>
        <v>0</v>
      </c>
      <c r="AR345" s="190" t="s">
        <v>81</v>
      </c>
      <c r="AT345" s="191" t="s">
        <v>71</v>
      </c>
      <c r="AU345" s="191" t="s">
        <v>72</v>
      </c>
      <c r="AY345" s="190" t="s">
        <v>207</v>
      </c>
      <c r="BK345" s="192">
        <f>BK346+BK366+BK396+BK423+BK429+BK435+BK441+BK462+BK470+BK475+BK489+BK523+BK542+BK550</f>
        <v>0</v>
      </c>
    </row>
    <row r="346" spans="2:63" s="12" customFormat="1" ht="12.75">
      <c r="B346" s="179"/>
      <c r="C346" s="180"/>
      <c r="D346" s="181" t="s">
        <v>71</v>
      </c>
      <c r="E346" s="193" t="s">
        <v>694</v>
      </c>
      <c r="F346" s="193" t="s">
        <v>695</v>
      </c>
      <c r="G346" s="180"/>
      <c r="H346" s="180"/>
      <c r="I346" s="183"/>
      <c r="J346" s="194">
        <f>BK346</f>
        <v>0</v>
      </c>
      <c r="K346" s="180"/>
      <c r="L346" s="185"/>
      <c r="M346" s="186"/>
      <c r="N346" s="187"/>
      <c r="O346" s="187"/>
      <c r="P346" s="188">
        <f>SUM(P347:P365)</f>
        <v>0</v>
      </c>
      <c r="Q346" s="187"/>
      <c r="R346" s="188">
        <f>SUM(R347:R365)</f>
        <v>2.1577029000000003</v>
      </c>
      <c r="S346" s="187"/>
      <c r="T346" s="189">
        <f>SUM(T347:T365)</f>
        <v>0</v>
      </c>
      <c r="AR346" s="190" t="s">
        <v>81</v>
      </c>
      <c r="AT346" s="191" t="s">
        <v>71</v>
      </c>
      <c r="AU346" s="191" t="s">
        <v>79</v>
      </c>
      <c r="AY346" s="190" t="s">
        <v>207</v>
      </c>
      <c r="BK346" s="192">
        <f>SUM(BK347:BK365)</f>
        <v>0</v>
      </c>
    </row>
    <row r="347" spans="1:65" s="2" customFormat="1" ht="24">
      <c r="A347" s="36"/>
      <c r="B347" s="37"/>
      <c r="C347" s="195" t="s">
        <v>696</v>
      </c>
      <c r="D347" s="195" t="s">
        <v>209</v>
      </c>
      <c r="E347" s="196" t="s">
        <v>697</v>
      </c>
      <c r="F347" s="197" t="s">
        <v>698</v>
      </c>
      <c r="G347" s="198" t="s">
        <v>144</v>
      </c>
      <c r="H347" s="199">
        <v>124.35</v>
      </c>
      <c r="I347" s="200"/>
      <c r="J347" s="201">
        <f>ROUND(I347*H347,2)</f>
        <v>0</v>
      </c>
      <c r="K347" s="197" t="s">
        <v>212</v>
      </c>
      <c r="L347" s="41"/>
      <c r="M347" s="202" t="s">
        <v>19</v>
      </c>
      <c r="N347" s="203" t="s">
        <v>43</v>
      </c>
      <c r="O347" s="66"/>
      <c r="P347" s="204">
        <f>O347*H347</f>
        <v>0</v>
      </c>
      <c r="Q347" s="204">
        <v>0</v>
      </c>
      <c r="R347" s="204">
        <f>Q347*H347</f>
        <v>0</v>
      </c>
      <c r="S347" s="204">
        <v>0</v>
      </c>
      <c r="T347" s="205">
        <f>S347*H347</f>
        <v>0</v>
      </c>
      <c r="U347" s="36"/>
      <c r="V347" s="36"/>
      <c r="W347" s="36"/>
      <c r="X347" s="36"/>
      <c r="Y347" s="36"/>
      <c r="Z347" s="36"/>
      <c r="AA347" s="36"/>
      <c r="AB347" s="36"/>
      <c r="AC347" s="36"/>
      <c r="AD347" s="36"/>
      <c r="AE347" s="36"/>
      <c r="AR347" s="206" t="s">
        <v>292</v>
      </c>
      <c r="AT347" s="206" t="s">
        <v>209</v>
      </c>
      <c r="AU347" s="206" t="s">
        <v>81</v>
      </c>
      <c r="AY347" s="19" t="s">
        <v>207</v>
      </c>
      <c r="BE347" s="207">
        <f>IF(N347="základní",J347,0)</f>
        <v>0</v>
      </c>
      <c r="BF347" s="207">
        <f>IF(N347="snížená",J347,0)</f>
        <v>0</v>
      </c>
      <c r="BG347" s="207">
        <f>IF(N347="zákl. přenesená",J347,0)</f>
        <v>0</v>
      </c>
      <c r="BH347" s="207">
        <f>IF(N347="sníž. přenesená",J347,0)</f>
        <v>0</v>
      </c>
      <c r="BI347" s="207">
        <f>IF(N347="nulová",J347,0)</f>
        <v>0</v>
      </c>
      <c r="BJ347" s="19" t="s">
        <v>79</v>
      </c>
      <c r="BK347" s="207">
        <f>ROUND(I347*H347,2)</f>
        <v>0</v>
      </c>
      <c r="BL347" s="19" t="s">
        <v>292</v>
      </c>
      <c r="BM347" s="206" t="s">
        <v>699</v>
      </c>
    </row>
    <row r="348" spans="2:51" s="13" customFormat="1" ht="12">
      <c r="B348" s="208"/>
      <c r="C348" s="209"/>
      <c r="D348" s="210" t="s">
        <v>215</v>
      </c>
      <c r="E348" s="211" t="s">
        <v>19</v>
      </c>
      <c r="F348" s="212" t="s">
        <v>700</v>
      </c>
      <c r="G348" s="209"/>
      <c r="H348" s="213">
        <v>109.85</v>
      </c>
      <c r="I348" s="214"/>
      <c r="J348" s="209"/>
      <c r="K348" s="209"/>
      <c r="L348" s="215"/>
      <c r="M348" s="216"/>
      <c r="N348" s="217"/>
      <c r="O348" s="217"/>
      <c r="P348" s="217"/>
      <c r="Q348" s="217"/>
      <c r="R348" s="217"/>
      <c r="S348" s="217"/>
      <c r="T348" s="218"/>
      <c r="AT348" s="219" t="s">
        <v>215</v>
      </c>
      <c r="AU348" s="219" t="s">
        <v>81</v>
      </c>
      <c r="AV348" s="13" t="s">
        <v>81</v>
      </c>
      <c r="AW348" s="13" t="s">
        <v>33</v>
      </c>
      <c r="AX348" s="13" t="s">
        <v>72</v>
      </c>
      <c r="AY348" s="219" t="s">
        <v>207</v>
      </c>
    </row>
    <row r="349" spans="2:51" s="13" customFormat="1" ht="12">
      <c r="B349" s="208"/>
      <c r="C349" s="209"/>
      <c r="D349" s="210" t="s">
        <v>215</v>
      </c>
      <c r="E349" s="211" t="s">
        <v>19</v>
      </c>
      <c r="F349" s="212" t="s">
        <v>701</v>
      </c>
      <c r="G349" s="209"/>
      <c r="H349" s="213">
        <v>14.5</v>
      </c>
      <c r="I349" s="214"/>
      <c r="J349" s="209"/>
      <c r="K349" s="209"/>
      <c r="L349" s="215"/>
      <c r="M349" s="216"/>
      <c r="N349" s="217"/>
      <c r="O349" s="217"/>
      <c r="P349" s="217"/>
      <c r="Q349" s="217"/>
      <c r="R349" s="217"/>
      <c r="S349" s="217"/>
      <c r="T349" s="218"/>
      <c r="AT349" s="219" t="s">
        <v>215</v>
      </c>
      <c r="AU349" s="219" t="s">
        <v>81</v>
      </c>
      <c r="AV349" s="13" t="s">
        <v>81</v>
      </c>
      <c r="AW349" s="13" t="s">
        <v>33</v>
      </c>
      <c r="AX349" s="13" t="s">
        <v>72</v>
      </c>
      <c r="AY349" s="219" t="s">
        <v>207</v>
      </c>
    </row>
    <row r="350" spans="2:51" s="14" customFormat="1" ht="12">
      <c r="B350" s="220"/>
      <c r="C350" s="221"/>
      <c r="D350" s="210" t="s">
        <v>215</v>
      </c>
      <c r="E350" s="222" t="s">
        <v>19</v>
      </c>
      <c r="F350" s="223" t="s">
        <v>228</v>
      </c>
      <c r="G350" s="221"/>
      <c r="H350" s="224">
        <v>124.35</v>
      </c>
      <c r="I350" s="225"/>
      <c r="J350" s="221"/>
      <c r="K350" s="221"/>
      <c r="L350" s="226"/>
      <c r="M350" s="227"/>
      <c r="N350" s="228"/>
      <c r="O350" s="228"/>
      <c r="P350" s="228"/>
      <c r="Q350" s="228"/>
      <c r="R350" s="228"/>
      <c r="S350" s="228"/>
      <c r="T350" s="229"/>
      <c r="AT350" s="230" t="s">
        <v>215</v>
      </c>
      <c r="AU350" s="230" t="s">
        <v>81</v>
      </c>
      <c r="AV350" s="14" t="s">
        <v>213</v>
      </c>
      <c r="AW350" s="14" t="s">
        <v>33</v>
      </c>
      <c r="AX350" s="14" t="s">
        <v>79</v>
      </c>
      <c r="AY350" s="230" t="s">
        <v>207</v>
      </c>
    </row>
    <row r="351" spans="1:65" s="2" customFormat="1" ht="48">
      <c r="A351" s="36"/>
      <c r="B351" s="37"/>
      <c r="C351" s="231" t="s">
        <v>702</v>
      </c>
      <c r="D351" s="231" t="s">
        <v>249</v>
      </c>
      <c r="E351" s="232" t="s">
        <v>703</v>
      </c>
      <c r="F351" s="233" t="s">
        <v>704</v>
      </c>
      <c r="G351" s="234" t="s">
        <v>144</v>
      </c>
      <c r="H351" s="235">
        <v>143.003</v>
      </c>
      <c r="I351" s="236"/>
      <c r="J351" s="237">
        <f>ROUND(I351*H351,2)</f>
        <v>0</v>
      </c>
      <c r="K351" s="233" t="s">
        <v>212</v>
      </c>
      <c r="L351" s="238"/>
      <c r="M351" s="239" t="s">
        <v>19</v>
      </c>
      <c r="N351" s="240" t="s">
        <v>43</v>
      </c>
      <c r="O351" s="66"/>
      <c r="P351" s="204">
        <f>O351*H351</f>
        <v>0</v>
      </c>
      <c r="Q351" s="204">
        <v>0.004</v>
      </c>
      <c r="R351" s="204">
        <f>Q351*H351</f>
        <v>0.572012</v>
      </c>
      <c r="S351" s="204">
        <v>0</v>
      </c>
      <c r="T351" s="205">
        <f>S351*H351</f>
        <v>0</v>
      </c>
      <c r="U351" s="36"/>
      <c r="V351" s="36"/>
      <c r="W351" s="36"/>
      <c r="X351" s="36"/>
      <c r="Y351" s="36"/>
      <c r="Z351" s="36"/>
      <c r="AA351" s="36"/>
      <c r="AB351" s="36"/>
      <c r="AC351" s="36"/>
      <c r="AD351" s="36"/>
      <c r="AE351" s="36"/>
      <c r="AR351" s="206" t="s">
        <v>380</v>
      </c>
      <c r="AT351" s="206" t="s">
        <v>249</v>
      </c>
      <c r="AU351" s="206" t="s">
        <v>81</v>
      </c>
      <c r="AY351" s="19" t="s">
        <v>207</v>
      </c>
      <c r="BE351" s="207">
        <f>IF(N351="základní",J351,0)</f>
        <v>0</v>
      </c>
      <c r="BF351" s="207">
        <f>IF(N351="snížená",J351,0)</f>
        <v>0</v>
      </c>
      <c r="BG351" s="207">
        <f>IF(N351="zákl. přenesená",J351,0)</f>
        <v>0</v>
      </c>
      <c r="BH351" s="207">
        <f>IF(N351="sníž. přenesená",J351,0)</f>
        <v>0</v>
      </c>
      <c r="BI351" s="207">
        <f>IF(N351="nulová",J351,0)</f>
        <v>0</v>
      </c>
      <c r="BJ351" s="19" t="s">
        <v>79</v>
      </c>
      <c r="BK351" s="207">
        <f>ROUND(I351*H351,2)</f>
        <v>0</v>
      </c>
      <c r="BL351" s="19" t="s">
        <v>292</v>
      </c>
      <c r="BM351" s="206" t="s">
        <v>705</v>
      </c>
    </row>
    <row r="352" spans="2:51" s="13" customFormat="1" ht="12">
      <c r="B352" s="208"/>
      <c r="C352" s="209"/>
      <c r="D352" s="210" t="s">
        <v>215</v>
      </c>
      <c r="E352" s="209"/>
      <c r="F352" s="212" t="s">
        <v>706</v>
      </c>
      <c r="G352" s="209"/>
      <c r="H352" s="213">
        <v>143.003</v>
      </c>
      <c r="I352" s="214"/>
      <c r="J352" s="209"/>
      <c r="K352" s="209"/>
      <c r="L352" s="215"/>
      <c r="M352" s="216"/>
      <c r="N352" s="217"/>
      <c r="O352" s="217"/>
      <c r="P352" s="217"/>
      <c r="Q352" s="217"/>
      <c r="R352" s="217"/>
      <c r="S352" s="217"/>
      <c r="T352" s="218"/>
      <c r="AT352" s="219" t="s">
        <v>215</v>
      </c>
      <c r="AU352" s="219" t="s">
        <v>81</v>
      </c>
      <c r="AV352" s="13" t="s">
        <v>81</v>
      </c>
      <c r="AW352" s="13" t="s">
        <v>4</v>
      </c>
      <c r="AX352" s="13" t="s">
        <v>79</v>
      </c>
      <c r="AY352" s="219" t="s">
        <v>207</v>
      </c>
    </row>
    <row r="353" spans="1:65" s="2" customFormat="1" ht="24">
      <c r="A353" s="36"/>
      <c r="B353" s="37"/>
      <c r="C353" s="195" t="s">
        <v>707</v>
      </c>
      <c r="D353" s="195" t="s">
        <v>209</v>
      </c>
      <c r="E353" s="196" t="s">
        <v>708</v>
      </c>
      <c r="F353" s="197" t="s">
        <v>709</v>
      </c>
      <c r="G353" s="198" t="s">
        <v>144</v>
      </c>
      <c r="H353" s="199">
        <v>124.35</v>
      </c>
      <c r="I353" s="200"/>
      <c r="J353" s="201">
        <f>ROUND(I353*H353,2)</f>
        <v>0</v>
      </c>
      <c r="K353" s="197" t="s">
        <v>212</v>
      </c>
      <c r="L353" s="41"/>
      <c r="M353" s="202" t="s">
        <v>19</v>
      </c>
      <c r="N353" s="203" t="s">
        <v>43</v>
      </c>
      <c r="O353" s="66"/>
      <c r="P353" s="204">
        <f>O353*H353</f>
        <v>0</v>
      </c>
      <c r="Q353" s="204">
        <v>0.00036</v>
      </c>
      <c r="R353" s="204">
        <f>Q353*H353</f>
        <v>0.044766</v>
      </c>
      <c r="S353" s="204">
        <v>0</v>
      </c>
      <c r="T353" s="205">
        <f>S353*H353</f>
        <v>0</v>
      </c>
      <c r="U353" s="36"/>
      <c r="V353" s="36"/>
      <c r="W353" s="36"/>
      <c r="X353" s="36"/>
      <c r="Y353" s="36"/>
      <c r="Z353" s="36"/>
      <c r="AA353" s="36"/>
      <c r="AB353" s="36"/>
      <c r="AC353" s="36"/>
      <c r="AD353" s="36"/>
      <c r="AE353" s="36"/>
      <c r="AR353" s="206" t="s">
        <v>292</v>
      </c>
      <c r="AT353" s="206" t="s">
        <v>209</v>
      </c>
      <c r="AU353" s="206" t="s">
        <v>81</v>
      </c>
      <c r="AY353" s="19" t="s">
        <v>207</v>
      </c>
      <c r="BE353" s="207">
        <f>IF(N353="základní",J353,0)</f>
        <v>0</v>
      </c>
      <c r="BF353" s="207">
        <f>IF(N353="snížená",J353,0)</f>
        <v>0</v>
      </c>
      <c r="BG353" s="207">
        <f>IF(N353="zákl. přenesená",J353,0)</f>
        <v>0</v>
      </c>
      <c r="BH353" s="207">
        <f>IF(N353="sníž. přenesená",J353,0)</f>
        <v>0</v>
      </c>
      <c r="BI353" s="207">
        <f>IF(N353="nulová",J353,0)</f>
        <v>0</v>
      </c>
      <c r="BJ353" s="19" t="s">
        <v>79</v>
      </c>
      <c r="BK353" s="207">
        <f>ROUND(I353*H353,2)</f>
        <v>0</v>
      </c>
      <c r="BL353" s="19" t="s">
        <v>292</v>
      </c>
      <c r="BM353" s="206" t="s">
        <v>710</v>
      </c>
    </row>
    <row r="354" spans="2:51" s="13" customFormat="1" ht="12">
      <c r="B354" s="208"/>
      <c r="C354" s="209"/>
      <c r="D354" s="210" t="s">
        <v>215</v>
      </c>
      <c r="E354" s="211" t="s">
        <v>19</v>
      </c>
      <c r="F354" s="212" t="s">
        <v>711</v>
      </c>
      <c r="G354" s="209"/>
      <c r="H354" s="213">
        <v>109.85</v>
      </c>
      <c r="I354" s="214"/>
      <c r="J354" s="209"/>
      <c r="K354" s="209"/>
      <c r="L354" s="215"/>
      <c r="M354" s="216"/>
      <c r="N354" s="217"/>
      <c r="O354" s="217"/>
      <c r="P354" s="217"/>
      <c r="Q354" s="217"/>
      <c r="R354" s="217"/>
      <c r="S354" s="217"/>
      <c r="T354" s="218"/>
      <c r="AT354" s="219" t="s">
        <v>215</v>
      </c>
      <c r="AU354" s="219" t="s">
        <v>81</v>
      </c>
      <c r="AV354" s="13" t="s">
        <v>81</v>
      </c>
      <c r="AW354" s="13" t="s">
        <v>33</v>
      </c>
      <c r="AX354" s="13" t="s">
        <v>72</v>
      </c>
      <c r="AY354" s="219" t="s">
        <v>207</v>
      </c>
    </row>
    <row r="355" spans="2:51" s="13" customFormat="1" ht="12">
      <c r="B355" s="208"/>
      <c r="C355" s="209"/>
      <c r="D355" s="210" t="s">
        <v>215</v>
      </c>
      <c r="E355" s="211" t="s">
        <v>19</v>
      </c>
      <c r="F355" s="212" t="s">
        <v>701</v>
      </c>
      <c r="G355" s="209"/>
      <c r="H355" s="213">
        <v>14.5</v>
      </c>
      <c r="I355" s="214"/>
      <c r="J355" s="209"/>
      <c r="K355" s="209"/>
      <c r="L355" s="215"/>
      <c r="M355" s="216"/>
      <c r="N355" s="217"/>
      <c r="O355" s="217"/>
      <c r="P355" s="217"/>
      <c r="Q355" s="217"/>
      <c r="R355" s="217"/>
      <c r="S355" s="217"/>
      <c r="T355" s="218"/>
      <c r="AT355" s="219" t="s">
        <v>215</v>
      </c>
      <c r="AU355" s="219" t="s">
        <v>81</v>
      </c>
      <c r="AV355" s="13" t="s">
        <v>81</v>
      </c>
      <c r="AW355" s="13" t="s">
        <v>33</v>
      </c>
      <c r="AX355" s="13" t="s">
        <v>72</v>
      </c>
      <c r="AY355" s="219" t="s">
        <v>207</v>
      </c>
    </row>
    <row r="356" spans="2:51" s="14" customFormat="1" ht="12">
      <c r="B356" s="220"/>
      <c r="C356" s="221"/>
      <c r="D356" s="210" t="s">
        <v>215</v>
      </c>
      <c r="E356" s="222" t="s">
        <v>19</v>
      </c>
      <c r="F356" s="223" t="s">
        <v>228</v>
      </c>
      <c r="G356" s="221"/>
      <c r="H356" s="224">
        <v>124.35</v>
      </c>
      <c r="I356" s="225"/>
      <c r="J356" s="221"/>
      <c r="K356" s="221"/>
      <c r="L356" s="226"/>
      <c r="M356" s="227"/>
      <c r="N356" s="228"/>
      <c r="O356" s="228"/>
      <c r="P356" s="228"/>
      <c r="Q356" s="228"/>
      <c r="R356" s="228"/>
      <c r="S356" s="228"/>
      <c r="T356" s="229"/>
      <c r="AT356" s="230" t="s">
        <v>215</v>
      </c>
      <c r="AU356" s="230" t="s">
        <v>81</v>
      </c>
      <c r="AV356" s="14" t="s">
        <v>213</v>
      </c>
      <c r="AW356" s="14" t="s">
        <v>33</v>
      </c>
      <c r="AX356" s="14" t="s">
        <v>79</v>
      </c>
      <c r="AY356" s="230" t="s">
        <v>207</v>
      </c>
    </row>
    <row r="357" spans="1:65" s="2" customFormat="1" ht="48">
      <c r="A357" s="36"/>
      <c r="B357" s="37"/>
      <c r="C357" s="231" t="s">
        <v>712</v>
      </c>
      <c r="D357" s="231" t="s">
        <v>249</v>
      </c>
      <c r="E357" s="232" t="s">
        <v>713</v>
      </c>
      <c r="F357" s="233" t="s">
        <v>714</v>
      </c>
      <c r="G357" s="234" t="s">
        <v>144</v>
      </c>
      <c r="H357" s="235">
        <v>143.003</v>
      </c>
      <c r="I357" s="236"/>
      <c r="J357" s="237">
        <f>ROUND(I357*H357,2)</f>
        <v>0</v>
      </c>
      <c r="K357" s="233" t="s">
        <v>212</v>
      </c>
      <c r="L357" s="238"/>
      <c r="M357" s="239" t="s">
        <v>19</v>
      </c>
      <c r="N357" s="240" t="s">
        <v>43</v>
      </c>
      <c r="O357" s="66"/>
      <c r="P357" s="204">
        <f>O357*H357</f>
        <v>0</v>
      </c>
      <c r="Q357" s="204">
        <v>0.0053</v>
      </c>
      <c r="R357" s="204">
        <f>Q357*H357</f>
        <v>0.7579159</v>
      </c>
      <c r="S357" s="204">
        <v>0</v>
      </c>
      <c r="T357" s="205">
        <f>S357*H357</f>
        <v>0</v>
      </c>
      <c r="U357" s="36"/>
      <c r="V357" s="36"/>
      <c r="W357" s="36"/>
      <c r="X357" s="36"/>
      <c r="Y357" s="36"/>
      <c r="Z357" s="36"/>
      <c r="AA357" s="36"/>
      <c r="AB357" s="36"/>
      <c r="AC357" s="36"/>
      <c r="AD357" s="36"/>
      <c r="AE357" s="36"/>
      <c r="AR357" s="206" t="s">
        <v>380</v>
      </c>
      <c r="AT357" s="206" t="s">
        <v>249</v>
      </c>
      <c r="AU357" s="206" t="s">
        <v>81</v>
      </c>
      <c r="AY357" s="19" t="s">
        <v>207</v>
      </c>
      <c r="BE357" s="207">
        <f>IF(N357="základní",J357,0)</f>
        <v>0</v>
      </c>
      <c r="BF357" s="207">
        <f>IF(N357="snížená",J357,0)</f>
        <v>0</v>
      </c>
      <c r="BG357" s="207">
        <f>IF(N357="zákl. přenesená",J357,0)</f>
        <v>0</v>
      </c>
      <c r="BH357" s="207">
        <f>IF(N357="sníž. přenesená",J357,0)</f>
        <v>0</v>
      </c>
      <c r="BI357" s="207">
        <f>IF(N357="nulová",J357,0)</f>
        <v>0</v>
      </c>
      <c r="BJ357" s="19" t="s">
        <v>79</v>
      </c>
      <c r="BK357" s="207">
        <f>ROUND(I357*H357,2)</f>
        <v>0</v>
      </c>
      <c r="BL357" s="19" t="s">
        <v>292</v>
      </c>
      <c r="BM357" s="206" t="s">
        <v>715</v>
      </c>
    </row>
    <row r="358" spans="2:51" s="13" customFormat="1" ht="12">
      <c r="B358" s="208"/>
      <c r="C358" s="209"/>
      <c r="D358" s="210" t="s">
        <v>215</v>
      </c>
      <c r="E358" s="209"/>
      <c r="F358" s="212" t="s">
        <v>706</v>
      </c>
      <c r="G358" s="209"/>
      <c r="H358" s="213">
        <v>143.003</v>
      </c>
      <c r="I358" s="214"/>
      <c r="J358" s="209"/>
      <c r="K358" s="209"/>
      <c r="L358" s="215"/>
      <c r="M358" s="216"/>
      <c r="N358" s="217"/>
      <c r="O358" s="217"/>
      <c r="P358" s="217"/>
      <c r="Q358" s="217"/>
      <c r="R358" s="217"/>
      <c r="S358" s="217"/>
      <c r="T358" s="218"/>
      <c r="AT358" s="219" t="s">
        <v>215</v>
      </c>
      <c r="AU358" s="219" t="s">
        <v>81</v>
      </c>
      <c r="AV358" s="13" t="s">
        <v>81</v>
      </c>
      <c r="AW358" s="13" t="s">
        <v>4</v>
      </c>
      <c r="AX358" s="13" t="s">
        <v>79</v>
      </c>
      <c r="AY358" s="219" t="s">
        <v>207</v>
      </c>
    </row>
    <row r="359" spans="1:65" s="2" customFormat="1" ht="24">
      <c r="A359" s="36"/>
      <c r="B359" s="37"/>
      <c r="C359" s="195" t="s">
        <v>716</v>
      </c>
      <c r="D359" s="195" t="s">
        <v>209</v>
      </c>
      <c r="E359" s="196" t="s">
        <v>717</v>
      </c>
      <c r="F359" s="197" t="s">
        <v>718</v>
      </c>
      <c r="G359" s="198" t="s">
        <v>144</v>
      </c>
      <c r="H359" s="199">
        <v>109.85</v>
      </c>
      <c r="I359" s="200"/>
      <c r="J359" s="201">
        <f>ROUND(I359*H359,2)</f>
        <v>0</v>
      </c>
      <c r="K359" s="197" t="s">
        <v>212</v>
      </c>
      <c r="L359" s="41"/>
      <c r="M359" s="202" t="s">
        <v>19</v>
      </c>
      <c r="N359" s="203" t="s">
        <v>43</v>
      </c>
      <c r="O359" s="66"/>
      <c r="P359" s="204">
        <f>O359*H359</f>
        <v>0</v>
      </c>
      <c r="Q359" s="204">
        <v>0.00088</v>
      </c>
      <c r="R359" s="204">
        <f>Q359*H359</f>
        <v>0.096668</v>
      </c>
      <c r="S359" s="204">
        <v>0</v>
      </c>
      <c r="T359" s="205">
        <f>S359*H359</f>
        <v>0</v>
      </c>
      <c r="U359" s="36"/>
      <c r="V359" s="36"/>
      <c r="W359" s="36"/>
      <c r="X359" s="36"/>
      <c r="Y359" s="36"/>
      <c r="Z359" s="36"/>
      <c r="AA359" s="36"/>
      <c r="AB359" s="36"/>
      <c r="AC359" s="36"/>
      <c r="AD359" s="36"/>
      <c r="AE359" s="36"/>
      <c r="AR359" s="206" t="s">
        <v>292</v>
      </c>
      <c r="AT359" s="206" t="s">
        <v>209</v>
      </c>
      <c r="AU359" s="206" t="s">
        <v>81</v>
      </c>
      <c r="AY359" s="19" t="s">
        <v>207</v>
      </c>
      <c r="BE359" s="207">
        <f>IF(N359="základní",J359,0)</f>
        <v>0</v>
      </c>
      <c r="BF359" s="207">
        <f>IF(N359="snížená",J359,0)</f>
        <v>0</v>
      </c>
      <c r="BG359" s="207">
        <f>IF(N359="zákl. přenesená",J359,0)</f>
        <v>0</v>
      </c>
      <c r="BH359" s="207">
        <f>IF(N359="sníž. přenesená",J359,0)</f>
        <v>0</v>
      </c>
      <c r="BI359" s="207">
        <f>IF(N359="nulová",J359,0)</f>
        <v>0</v>
      </c>
      <c r="BJ359" s="19" t="s">
        <v>79</v>
      </c>
      <c r="BK359" s="207">
        <f>ROUND(I359*H359,2)</f>
        <v>0</v>
      </c>
      <c r="BL359" s="19" t="s">
        <v>292</v>
      </c>
      <c r="BM359" s="206" t="s">
        <v>719</v>
      </c>
    </row>
    <row r="360" spans="2:51" s="13" customFormat="1" ht="12">
      <c r="B360" s="208"/>
      <c r="C360" s="209"/>
      <c r="D360" s="210" t="s">
        <v>215</v>
      </c>
      <c r="E360" s="211" t="s">
        <v>147</v>
      </c>
      <c r="F360" s="212" t="s">
        <v>720</v>
      </c>
      <c r="G360" s="209"/>
      <c r="H360" s="213">
        <v>109.85</v>
      </c>
      <c r="I360" s="214"/>
      <c r="J360" s="209"/>
      <c r="K360" s="209"/>
      <c r="L360" s="215"/>
      <c r="M360" s="216"/>
      <c r="N360" s="217"/>
      <c r="O360" s="217"/>
      <c r="P360" s="217"/>
      <c r="Q360" s="217"/>
      <c r="R360" s="217"/>
      <c r="S360" s="217"/>
      <c r="T360" s="218"/>
      <c r="AT360" s="219" t="s">
        <v>215</v>
      </c>
      <c r="AU360" s="219" t="s">
        <v>81</v>
      </c>
      <c r="AV360" s="13" t="s">
        <v>81</v>
      </c>
      <c r="AW360" s="13" t="s">
        <v>33</v>
      </c>
      <c r="AX360" s="13" t="s">
        <v>79</v>
      </c>
      <c r="AY360" s="219" t="s">
        <v>207</v>
      </c>
    </row>
    <row r="361" spans="1:65" s="2" customFormat="1" ht="36">
      <c r="A361" s="36"/>
      <c r="B361" s="37"/>
      <c r="C361" s="195" t="s">
        <v>721</v>
      </c>
      <c r="D361" s="195" t="s">
        <v>209</v>
      </c>
      <c r="E361" s="196" t="s">
        <v>722</v>
      </c>
      <c r="F361" s="197" t="s">
        <v>723</v>
      </c>
      <c r="G361" s="198" t="s">
        <v>144</v>
      </c>
      <c r="H361" s="199">
        <v>21.75</v>
      </c>
      <c r="I361" s="200"/>
      <c r="J361" s="201">
        <f>ROUND(I361*H361,2)</f>
        <v>0</v>
      </c>
      <c r="K361" s="197" t="s">
        <v>212</v>
      </c>
      <c r="L361" s="41"/>
      <c r="M361" s="202" t="s">
        <v>19</v>
      </c>
      <c r="N361" s="203" t="s">
        <v>43</v>
      </c>
      <c r="O361" s="66"/>
      <c r="P361" s="204">
        <f>O361*H361</f>
        <v>0</v>
      </c>
      <c r="Q361" s="204">
        <v>0.00094</v>
      </c>
      <c r="R361" s="204">
        <f>Q361*H361</f>
        <v>0.020444999999999998</v>
      </c>
      <c r="S361" s="204">
        <v>0</v>
      </c>
      <c r="T361" s="205">
        <f>S361*H361</f>
        <v>0</v>
      </c>
      <c r="U361" s="36"/>
      <c r="V361" s="36"/>
      <c r="W361" s="36"/>
      <c r="X361" s="36"/>
      <c r="Y361" s="36"/>
      <c r="Z361" s="36"/>
      <c r="AA361" s="36"/>
      <c r="AB361" s="36"/>
      <c r="AC361" s="36"/>
      <c r="AD361" s="36"/>
      <c r="AE361" s="36"/>
      <c r="AR361" s="206" t="s">
        <v>292</v>
      </c>
      <c r="AT361" s="206" t="s">
        <v>209</v>
      </c>
      <c r="AU361" s="206" t="s">
        <v>81</v>
      </c>
      <c r="AY361" s="19" t="s">
        <v>207</v>
      </c>
      <c r="BE361" s="207">
        <f>IF(N361="základní",J361,0)</f>
        <v>0</v>
      </c>
      <c r="BF361" s="207">
        <f>IF(N361="snížená",J361,0)</f>
        <v>0</v>
      </c>
      <c r="BG361" s="207">
        <f>IF(N361="zákl. přenesená",J361,0)</f>
        <v>0</v>
      </c>
      <c r="BH361" s="207">
        <f>IF(N361="sníž. přenesená",J361,0)</f>
        <v>0</v>
      </c>
      <c r="BI361" s="207">
        <f>IF(N361="nulová",J361,0)</f>
        <v>0</v>
      </c>
      <c r="BJ361" s="19" t="s">
        <v>79</v>
      </c>
      <c r="BK361" s="207">
        <f>ROUND(I361*H361,2)</f>
        <v>0</v>
      </c>
      <c r="BL361" s="19" t="s">
        <v>292</v>
      </c>
      <c r="BM361" s="206" t="s">
        <v>724</v>
      </c>
    </row>
    <row r="362" spans="2:51" s="13" customFormat="1" ht="12">
      <c r="B362" s="208"/>
      <c r="C362" s="209"/>
      <c r="D362" s="210" t="s">
        <v>215</v>
      </c>
      <c r="E362" s="211" t="s">
        <v>19</v>
      </c>
      <c r="F362" s="212" t="s">
        <v>725</v>
      </c>
      <c r="G362" s="209"/>
      <c r="H362" s="213">
        <v>21.75</v>
      </c>
      <c r="I362" s="214"/>
      <c r="J362" s="209"/>
      <c r="K362" s="209"/>
      <c r="L362" s="215"/>
      <c r="M362" s="216"/>
      <c r="N362" s="217"/>
      <c r="O362" s="217"/>
      <c r="P362" s="217"/>
      <c r="Q362" s="217"/>
      <c r="R362" s="217"/>
      <c r="S362" s="217"/>
      <c r="T362" s="218"/>
      <c r="AT362" s="219" t="s">
        <v>215</v>
      </c>
      <c r="AU362" s="219" t="s">
        <v>81</v>
      </c>
      <c r="AV362" s="13" t="s">
        <v>81</v>
      </c>
      <c r="AW362" s="13" t="s">
        <v>33</v>
      </c>
      <c r="AX362" s="13" t="s">
        <v>79</v>
      </c>
      <c r="AY362" s="219" t="s">
        <v>207</v>
      </c>
    </row>
    <row r="363" spans="1:65" s="2" customFormat="1" ht="48">
      <c r="A363" s="36"/>
      <c r="B363" s="37"/>
      <c r="C363" s="231" t="s">
        <v>726</v>
      </c>
      <c r="D363" s="231" t="s">
        <v>249</v>
      </c>
      <c r="E363" s="232" t="s">
        <v>727</v>
      </c>
      <c r="F363" s="233" t="s">
        <v>728</v>
      </c>
      <c r="G363" s="234" t="s">
        <v>144</v>
      </c>
      <c r="H363" s="235">
        <v>151.34</v>
      </c>
      <c r="I363" s="236"/>
      <c r="J363" s="237">
        <f>ROUND(I363*H363,2)</f>
        <v>0</v>
      </c>
      <c r="K363" s="233" t="s">
        <v>212</v>
      </c>
      <c r="L363" s="238"/>
      <c r="M363" s="239" t="s">
        <v>19</v>
      </c>
      <c r="N363" s="240" t="s">
        <v>43</v>
      </c>
      <c r="O363" s="66"/>
      <c r="P363" s="204">
        <f>O363*H363</f>
        <v>0</v>
      </c>
      <c r="Q363" s="204">
        <v>0.0044</v>
      </c>
      <c r="R363" s="204">
        <f>Q363*H363</f>
        <v>0.665896</v>
      </c>
      <c r="S363" s="204">
        <v>0</v>
      </c>
      <c r="T363" s="205">
        <f>S363*H363</f>
        <v>0</v>
      </c>
      <c r="U363" s="36"/>
      <c r="V363" s="36"/>
      <c r="W363" s="36"/>
      <c r="X363" s="36"/>
      <c r="Y363" s="36"/>
      <c r="Z363" s="36"/>
      <c r="AA363" s="36"/>
      <c r="AB363" s="36"/>
      <c r="AC363" s="36"/>
      <c r="AD363" s="36"/>
      <c r="AE363" s="36"/>
      <c r="AR363" s="206" t="s">
        <v>380</v>
      </c>
      <c r="AT363" s="206" t="s">
        <v>249</v>
      </c>
      <c r="AU363" s="206" t="s">
        <v>81</v>
      </c>
      <c r="AY363" s="19" t="s">
        <v>207</v>
      </c>
      <c r="BE363" s="207">
        <f>IF(N363="základní",J363,0)</f>
        <v>0</v>
      </c>
      <c r="BF363" s="207">
        <f>IF(N363="snížená",J363,0)</f>
        <v>0</v>
      </c>
      <c r="BG363" s="207">
        <f>IF(N363="zákl. přenesená",J363,0)</f>
        <v>0</v>
      </c>
      <c r="BH363" s="207">
        <f>IF(N363="sníž. přenesená",J363,0)</f>
        <v>0</v>
      </c>
      <c r="BI363" s="207">
        <f>IF(N363="nulová",J363,0)</f>
        <v>0</v>
      </c>
      <c r="BJ363" s="19" t="s">
        <v>79</v>
      </c>
      <c r="BK363" s="207">
        <f>ROUND(I363*H363,2)</f>
        <v>0</v>
      </c>
      <c r="BL363" s="19" t="s">
        <v>292</v>
      </c>
      <c r="BM363" s="206" t="s">
        <v>729</v>
      </c>
    </row>
    <row r="364" spans="2:51" s="13" customFormat="1" ht="12">
      <c r="B364" s="208"/>
      <c r="C364" s="209"/>
      <c r="D364" s="210" t="s">
        <v>215</v>
      </c>
      <c r="E364" s="209"/>
      <c r="F364" s="212" t="s">
        <v>730</v>
      </c>
      <c r="G364" s="209"/>
      <c r="H364" s="213">
        <v>151.34</v>
      </c>
      <c r="I364" s="214"/>
      <c r="J364" s="209"/>
      <c r="K364" s="209"/>
      <c r="L364" s="215"/>
      <c r="M364" s="216"/>
      <c r="N364" s="217"/>
      <c r="O364" s="217"/>
      <c r="P364" s="217"/>
      <c r="Q364" s="217"/>
      <c r="R364" s="217"/>
      <c r="S364" s="217"/>
      <c r="T364" s="218"/>
      <c r="AT364" s="219" t="s">
        <v>215</v>
      </c>
      <c r="AU364" s="219" t="s">
        <v>81</v>
      </c>
      <c r="AV364" s="13" t="s">
        <v>81</v>
      </c>
      <c r="AW364" s="13" t="s">
        <v>4</v>
      </c>
      <c r="AX364" s="13" t="s">
        <v>79</v>
      </c>
      <c r="AY364" s="219" t="s">
        <v>207</v>
      </c>
    </row>
    <row r="365" spans="1:65" s="2" customFormat="1" ht="36">
      <c r="A365" s="36"/>
      <c r="B365" s="37"/>
      <c r="C365" s="195" t="s">
        <v>731</v>
      </c>
      <c r="D365" s="195" t="s">
        <v>209</v>
      </c>
      <c r="E365" s="196" t="s">
        <v>732</v>
      </c>
      <c r="F365" s="197" t="s">
        <v>733</v>
      </c>
      <c r="G365" s="198" t="s">
        <v>734</v>
      </c>
      <c r="H365" s="254"/>
      <c r="I365" s="200"/>
      <c r="J365" s="201">
        <f>ROUND(I365*H365,2)</f>
        <v>0</v>
      </c>
      <c r="K365" s="197" t="s">
        <v>212</v>
      </c>
      <c r="L365" s="41"/>
      <c r="M365" s="202" t="s">
        <v>19</v>
      </c>
      <c r="N365" s="203" t="s">
        <v>43</v>
      </c>
      <c r="O365" s="66"/>
      <c r="P365" s="204">
        <f>O365*H365</f>
        <v>0</v>
      </c>
      <c r="Q365" s="204">
        <v>0</v>
      </c>
      <c r="R365" s="204">
        <f>Q365*H365</f>
        <v>0</v>
      </c>
      <c r="S365" s="204">
        <v>0</v>
      </c>
      <c r="T365" s="205">
        <f>S365*H365</f>
        <v>0</v>
      </c>
      <c r="U365" s="36"/>
      <c r="V365" s="36"/>
      <c r="W365" s="36"/>
      <c r="X365" s="36"/>
      <c r="Y365" s="36"/>
      <c r="Z365" s="36"/>
      <c r="AA365" s="36"/>
      <c r="AB365" s="36"/>
      <c r="AC365" s="36"/>
      <c r="AD365" s="36"/>
      <c r="AE365" s="36"/>
      <c r="AR365" s="206" t="s">
        <v>292</v>
      </c>
      <c r="AT365" s="206" t="s">
        <v>209</v>
      </c>
      <c r="AU365" s="206" t="s">
        <v>81</v>
      </c>
      <c r="AY365" s="19" t="s">
        <v>207</v>
      </c>
      <c r="BE365" s="207">
        <f>IF(N365="základní",J365,0)</f>
        <v>0</v>
      </c>
      <c r="BF365" s="207">
        <f>IF(N365="snížená",J365,0)</f>
        <v>0</v>
      </c>
      <c r="BG365" s="207">
        <f>IF(N365="zákl. přenesená",J365,0)</f>
        <v>0</v>
      </c>
      <c r="BH365" s="207">
        <f>IF(N365="sníž. přenesená",J365,0)</f>
        <v>0</v>
      </c>
      <c r="BI365" s="207">
        <f>IF(N365="nulová",J365,0)</f>
        <v>0</v>
      </c>
      <c r="BJ365" s="19" t="s">
        <v>79</v>
      </c>
      <c r="BK365" s="207">
        <f>ROUND(I365*H365,2)</f>
        <v>0</v>
      </c>
      <c r="BL365" s="19" t="s">
        <v>292</v>
      </c>
      <c r="BM365" s="206" t="s">
        <v>735</v>
      </c>
    </row>
    <row r="366" spans="2:63" s="12" customFormat="1" ht="12.75">
      <c r="B366" s="179"/>
      <c r="C366" s="180"/>
      <c r="D366" s="181" t="s">
        <v>71</v>
      </c>
      <c r="E366" s="193" t="s">
        <v>736</v>
      </c>
      <c r="F366" s="193" t="s">
        <v>737</v>
      </c>
      <c r="G366" s="180"/>
      <c r="H366" s="180"/>
      <c r="I366" s="183"/>
      <c r="J366" s="194">
        <f>BK366</f>
        <v>0</v>
      </c>
      <c r="K366" s="180"/>
      <c r="L366" s="185"/>
      <c r="M366" s="186"/>
      <c r="N366" s="187"/>
      <c r="O366" s="187"/>
      <c r="P366" s="188">
        <f>SUM(P367:P395)</f>
        <v>0</v>
      </c>
      <c r="Q366" s="187"/>
      <c r="R366" s="188">
        <f>SUM(R367:R395)</f>
        <v>1.55468568</v>
      </c>
      <c r="S366" s="187"/>
      <c r="T366" s="189">
        <f>SUM(T367:T395)</f>
        <v>0</v>
      </c>
      <c r="AR366" s="190" t="s">
        <v>81</v>
      </c>
      <c r="AT366" s="191" t="s">
        <v>71</v>
      </c>
      <c r="AU366" s="191" t="s">
        <v>79</v>
      </c>
      <c r="AY366" s="190" t="s">
        <v>207</v>
      </c>
      <c r="BK366" s="192">
        <f>SUM(BK367:BK395)</f>
        <v>0</v>
      </c>
    </row>
    <row r="367" spans="1:65" s="2" customFormat="1" ht="36">
      <c r="A367" s="36"/>
      <c r="B367" s="37"/>
      <c r="C367" s="195" t="s">
        <v>738</v>
      </c>
      <c r="D367" s="195" t="s">
        <v>209</v>
      </c>
      <c r="E367" s="196" t="s">
        <v>739</v>
      </c>
      <c r="F367" s="197" t="s">
        <v>740</v>
      </c>
      <c r="G367" s="198" t="s">
        <v>144</v>
      </c>
      <c r="H367" s="199">
        <v>95.455</v>
      </c>
      <c r="I367" s="200"/>
      <c r="J367" s="201">
        <f>ROUND(I367*H367,2)</f>
        <v>0</v>
      </c>
      <c r="K367" s="197" t="s">
        <v>212</v>
      </c>
      <c r="L367" s="41"/>
      <c r="M367" s="202" t="s">
        <v>19</v>
      </c>
      <c r="N367" s="203" t="s">
        <v>43</v>
      </c>
      <c r="O367" s="66"/>
      <c r="P367" s="204">
        <f>O367*H367</f>
        <v>0</v>
      </c>
      <c r="Q367" s="204">
        <v>0.006</v>
      </c>
      <c r="R367" s="204">
        <f>Q367*H367</f>
        <v>0.57273</v>
      </c>
      <c r="S367" s="204">
        <v>0</v>
      </c>
      <c r="T367" s="205">
        <f>S367*H367</f>
        <v>0</v>
      </c>
      <c r="U367" s="36"/>
      <c r="V367" s="36"/>
      <c r="W367" s="36"/>
      <c r="X367" s="36"/>
      <c r="Y367" s="36"/>
      <c r="Z367" s="36"/>
      <c r="AA367" s="36"/>
      <c r="AB367" s="36"/>
      <c r="AC367" s="36"/>
      <c r="AD367" s="36"/>
      <c r="AE367" s="36"/>
      <c r="AR367" s="206" t="s">
        <v>292</v>
      </c>
      <c r="AT367" s="206" t="s">
        <v>209</v>
      </c>
      <c r="AU367" s="206" t="s">
        <v>81</v>
      </c>
      <c r="AY367" s="19" t="s">
        <v>207</v>
      </c>
      <c r="BE367" s="207">
        <f>IF(N367="základní",J367,0)</f>
        <v>0</v>
      </c>
      <c r="BF367" s="207">
        <f>IF(N367="snížená",J367,0)</f>
        <v>0</v>
      </c>
      <c r="BG367" s="207">
        <f>IF(N367="zákl. přenesená",J367,0)</f>
        <v>0</v>
      </c>
      <c r="BH367" s="207">
        <f>IF(N367="sníž. přenesená",J367,0)</f>
        <v>0</v>
      </c>
      <c r="BI367" s="207">
        <f>IF(N367="nulová",J367,0)</f>
        <v>0</v>
      </c>
      <c r="BJ367" s="19" t="s">
        <v>79</v>
      </c>
      <c r="BK367" s="207">
        <f>ROUND(I367*H367,2)</f>
        <v>0</v>
      </c>
      <c r="BL367" s="19" t="s">
        <v>292</v>
      </c>
      <c r="BM367" s="206" t="s">
        <v>741</v>
      </c>
    </row>
    <row r="368" spans="2:51" s="13" customFormat="1" ht="12">
      <c r="B368" s="208"/>
      <c r="C368" s="209"/>
      <c r="D368" s="210" t="s">
        <v>215</v>
      </c>
      <c r="E368" s="211" t="s">
        <v>19</v>
      </c>
      <c r="F368" s="212" t="s">
        <v>742</v>
      </c>
      <c r="G368" s="209"/>
      <c r="H368" s="213">
        <v>3.45</v>
      </c>
      <c r="I368" s="214"/>
      <c r="J368" s="209"/>
      <c r="K368" s="209"/>
      <c r="L368" s="215"/>
      <c r="M368" s="216"/>
      <c r="N368" s="217"/>
      <c r="O368" s="217"/>
      <c r="P368" s="217"/>
      <c r="Q368" s="217"/>
      <c r="R368" s="217"/>
      <c r="S368" s="217"/>
      <c r="T368" s="218"/>
      <c r="AT368" s="219" t="s">
        <v>215</v>
      </c>
      <c r="AU368" s="219" t="s">
        <v>81</v>
      </c>
      <c r="AV368" s="13" t="s">
        <v>81</v>
      </c>
      <c r="AW368" s="13" t="s">
        <v>33</v>
      </c>
      <c r="AX368" s="13" t="s">
        <v>72</v>
      </c>
      <c r="AY368" s="219" t="s">
        <v>207</v>
      </c>
    </row>
    <row r="369" spans="2:51" s="13" customFormat="1" ht="12">
      <c r="B369" s="208"/>
      <c r="C369" s="209"/>
      <c r="D369" s="210" t="s">
        <v>215</v>
      </c>
      <c r="E369" s="211" t="s">
        <v>19</v>
      </c>
      <c r="F369" s="212" t="s">
        <v>743</v>
      </c>
      <c r="G369" s="209"/>
      <c r="H369" s="213">
        <v>0.805</v>
      </c>
      <c r="I369" s="214"/>
      <c r="J369" s="209"/>
      <c r="K369" s="209"/>
      <c r="L369" s="215"/>
      <c r="M369" s="216"/>
      <c r="N369" s="217"/>
      <c r="O369" s="217"/>
      <c r="P369" s="217"/>
      <c r="Q369" s="217"/>
      <c r="R369" s="217"/>
      <c r="S369" s="217"/>
      <c r="T369" s="218"/>
      <c r="AT369" s="219" t="s">
        <v>215</v>
      </c>
      <c r="AU369" s="219" t="s">
        <v>81</v>
      </c>
      <c r="AV369" s="13" t="s">
        <v>81</v>
      </c>
      <c r="AW369" s="13" t="s">
        <v>33</v>
      </c>
      <c r="AX369" s="13" t="s">
        <v>72</v>
      </c>
      <c r="AY369" s="219" t="s">
        <v>207</v>
      </c>
    </row>
    <row r="370" spans="2:51" s="13" customFormat="1" ht="12">
      <c r="B370" s="208"/>
      <c r="C370" s="209"/>
      <c r="D370" s="210" t="s">
        <v>215</v>
      </c>
      <c r="E370" s="211" t="s">
        <v>19</v>
      </c>
      <c r="F370" s="212" t="s">
        <v>744</v>
      </c>
      <c r="G370" s="209"/>
      <c r="H370" s="213">
        <v>91.2</v>
      </c>
      <c r="I370" s="214"/>
      <c r="J370" s="209"/>
      <c r="K370" s="209"/>
      <c r="L370" s="215"/>
      <c r="M370" s="216"/>
      <c r="N370" s="217"/>
      <c r="O370" s="217"/>
      <c r="P370" s="217"/>
      <c r="Q370" s="217"/>
      <c r="R370" s="217"/>
      <c r="S370" s="217"/>
      <c r="T370" s="218"/>
      <c r="AT370" s="219" t="s">
        <v>215</v>
      </c>
      <c r="AU370" s="219" t="s">
        <v>81</v>
      </c>
      <c r="AV370" s="13" t="s">
        <v>81</v>
      </c>
      <c r="AW370" s="13" t="s">
        <v>33</v>
      </c>
      <c r="AX370" s="13" t="s">
        <v>72</v>
      </c>
      <c r="AY370" s="219" t="s">
        <v>207</v>
      </c>
    </row>
    <row r="371" spans="2:51" s="14" customFormat="1" ht="12">
      <c r="B371" s="220"/>
      <c r="C371" s="221"/>
      <c r="D371" s="210" t="s">
        <v>215</v>
      </c>
      <c r="E371" s="222" t="s">
        <v>19</v>
      </c>
      <c r="F371" s="223" t="s">
        <v>228</v>
      </c>
      <c r="G371" s="221"/>
      <c r="H371" s="224">
        <v>95.455</v>
      </c>
      <c r="I371" s="225"/>
      <c r="J371" s="221"/>
      <c r="K371" s="221"/>
      <c r="L371" s="226"/>
      <c r="M371" s="227"/>
      <c r="N371" s="228"/>
      <c r="O371" s="228"/>
      <c r="P371" s="228"/>
      <c r="Q371" s="228"/>
      <c r="R371" s="228"/>
      <c r="S371" s="228"/>
      <c r="T371" s="229"/>
      <c r="AT371" s="230" t="s">
        <v>215</v>
      </c>
      <c r="AU371" s="230" t="s">
        <v>81</v>
      </c>
      <c r="AV371" s="14" t="s">
        <v>213</v>
      </c>
      <c r="AW371" s="14" t="s">
        <v>33</v>
      </c>
      <c r="AX371" s="14" t="s">
        <v>79</v>
      </c>
      <c r="AY371" s="230" t="s">
        <v>207</v>
      </c>
    </row>
    <row r="372" spans="1:65" s="2" customFormat="1" ht="24">
      <c r="A372" s="36"/>
      <c r="B372" s="37"/>
      <c r="C372" s="231" t="s">
        <v>745</v>
      </c>
      <c r="D372" s="231" t="s">
        <v>249</v>
      </c>
      <c r="E372" s="232" t="s">
        <v>746</v>
      </c>
      <c r="F372" s="233" t="s">
        <v>747</v>
      </c>
      <c r="G372" s="234" t="s">
        <v>144</v>
      </c>
      <c r="H372" s="235">
        <v>93.936</v>
      </c>
      <c r="I372" s="236"/>
      <c r="J372" s="237">
        <f>ROUND(I372*H372,2)</f>
        <v>0</v>
      </c>
      <c r="K372" s="233" t="s">
        <v>212</v>
      </c>
      <c r="L372" s="238"/>
      <c r="M372" s="239" t="s">
        <v>19</v>
      </c>
      <c r="N372" s="240" t="s">
        <v>43</v>
      </c>
      <c r="O372" s="66"/>
      <c r="P372" s="204">
        <f>O372*H372</f>
        <v>0</v>
      </c>
      <c r="Q372" s="204">
        <v>0.0024</v>
      </c>
      <c r="R372" s="204">
        <f>Q372*H372</f>
        <v>0.2254464</v>
      </c>
      <c r="S372" s="204">
        <v>0</v>
      </c>
      <c r="T372" s="205">
        <f>S372*H372</f>
        <v>0</v>
      </c>
      <c r="U372" s="36"/>
      <c r="V372" s="36"/>
      <c r="W372" s="36"/>
      <c r="X372" s="36"/>
      <c r="Y372" s="36"/>
      <c r="Z372" s="36"/>
      <c r="AA372" s="36"/>
      <c r="AB372" s="36"/>
      <c r="AC372" s="36"/>
      <c r="AD372" s="36"/>
      <c r="AE372" s="36"/>
      <c r="AR372" s="206" t="s">
        <v>380</v>
      </c>
      <c r="AT372" s="206" t="s">
        <v>249</v>
      </c>
      <c r="AU372" s="206" t="s">
        <v>81</v>
      </c>
      <c r="AY372" s="19" t="s">
        <v>207</v>
      </c>
      <c r="BE372" s="207">
        <f>IF(N372="základní",J372,0)</f>
        <v>0</v>
      </c>
      <c r="BF372" s="207">
        <f>IF(N372="snížená",J372,0)</f>
        <v>0</v>
      </c>
      <c r="BG372" s="207">
        <f>IF(N372="zákl. přenesená",J372,0)</f>
        <v>0</v>
      </c>
      <c r="BH372" s="207">
        <f>IF(N372="sníž. přenesená",J372,0)</f>
        <v>0</v>
      </c>
      <c r="BI372" s="207">
        <f>IF(N372="nulová",J372,0)</f>
        <v>0</v>
      </c>
      <c r="BJ372" s="19" t="s">
        <v>79</v>
      </c>
      <c r="BK372" s="207">
        <f>ROUND(I372*H372,2)</f>
        <v>0</v>
      </c>
      <c r="BL372" s="19" t="s">
        <v>292</v>
      </c>
      <c r="BM372" s="206" t="s">
        <v>748</v>
      </c>
    </row>
    <row r="373" spans="2:51" s="13" customFormat="1" ht="12">
      <c r="B373" s="208"/>
      <c r="C373" s="209"/>
      <c r="D373" s="210" t="s">
        <v>215</v>
      </c>
      <c r="E373" s="211" t="s">
        <v>19</v>
      </c>
      <c r="F373" s="212" t="s">
        <v>744</v>
      </c>
      <c r="G373" s="209"/>
      <c r="H373" s="213">
        <v>91.2</v>
      </c>
      <c r="I373" s="214"/>
      <c r="J373" s="209"/>
      <c r="K373" s="209"/>
      <c r="L373" s="215"/>
      <c r="M373" s="216"/>
      <c r="N373" s="217"/>
      <c r="O373" s="217"/>
      <c r="P373" s="217"/>
      <c r="Q373" s="217"/>
      <c r="R373" s="217"/>
      <c r="S373" s="217"/>
      <c r="T373" s="218"/>
      <c r="AT373" s="219" t="s">
        <v>215</v>
      </c>
      <c r="AU373" s="219" t="s">
        <v>81</v>
      </c>
      <c r="AV373" s="13" t="s">
        <v>81</v>
      </c>
      <c r="AW373" s="13" t="s">
        <v>33</v>
      </c>
      <c r="AX373" s="13" t="s">
        <v>79</v>
      </c>
      <c r="AY373" s="219" t="s">
        <v>207</v>
      </c>
    </row>
    <row r="374" spans="2:51" s="13" customFormat="1" ht="12">
      <c r="B374" s="208"/>
      <c r="C374" s="209"/>
      <c r="D374" s="210" t="s">
        <v>215</v>
      </c>
      <c r="E374" s="209"/>
      <c r="F374" s="212" t="s">
        <v>749</v>
      </c>
      <c r="G374" s="209"/>
      <c r="H374" s="213">
        <v>93.936</v>
      </c>
      <c r="I374" s="214"/>
      <c r="J374" s="209"/>
      <c r="K374" s="209"/>
      <c r="L374" s="215"/>
      <c r="M374" s="216"/>
      <c r="N374" s="217"/>
      <c r="O374" s="217"/>
      <c r="P374" s="217"/>
      <c r="Q374" s="217"/>
      <c r="R374" s="217"/>
      <c r="S374" s="217"/>
      <c r="T374" s="218"/>
      <c r="AT374" s="219" t="s">
        <v>215</v>
      </c>
      <c r="AU374" s="219" t="s">
        <v>81</v>
      </c>
      <c r="AV374" s="13" t="s">
        <v>81</v>
      </c>
      <c r="AW374" s="13" t="s">
        <v>4</v>
      </c>
      <c r="AX374" s="13" t="s">
        <v>79</v>
      </c>
      <c r="AY374" s="219" t="s">
        <v>207</v>
      </c>
    </row>
    <row r="375" spans="1:65" s="2" customFormat="1" ht="36">
      <c r="A375" s="36"/>
      <c r="B375" s="37"/>
      <c r="C375" s="231" t="s">
        <v>750</v>
      </c>
      <c r="D375" s="231" t="s">
        <v>249</v>
      </c>
      <c r="E375" s="232" t="s">
        <v>751</v>
      </c>
      <c r="F375" s="233" t="s">
        <v>752</v>
      </c>
      <c r="G375" s="234" t="s">
        <v>144</v>
      </c>
      <c r="H375" s="235">
        <v>0.845</v>
      </c>
      <c r="I375" s="236"/>
      <c r="J375" s="237">
        <f>ROUND(I375*H375,2)</f>
        <v>0</v>
      </c>
      <c r="K375" s="233" t="s">
        <v>212</v>
      </c>
      <c r="L375" s="238"/>
      <c r="M375" s="239" t="s">
        <v>19</v>
      </c>
      <c r="N375" s="240" t="s">
        <v>43</v>
      </c>
      <c r="O375" s="66"/>
      <c r="P375" s="204">
        <f>O375*H375</f>
        <v>0</v>
      </c>
      <c r="Q375" s="204">
        <v>0.0084</v>
      </c>
      <c r="R375" s="204">
        <f>Q375*H375</f>
        <v>0.007097999999999999</v>
      </c>
      <c r="S375" s="204">
        <v>0</v>
      </c>
      <c r="T375" s="205">
        <f>S375*H375</f>
        <v>0</v>
      </c>
      <c r="U375" s="36"/>
      <c r="V375" s="36"/>
      <c r="W375" s="36"/>
      <c r="X375" s="36"/>
      <c r="Y375" s="36"/>
      <c r="Z375" s="36"/>
      <c r="AA375" s="36"/>
      <c r="AB375" s="36"/>
      <c r="AC375" s="36"/>
      <c r="AD375" s="36"/>
      <c r="AE375" s="36"/>
      <c r="AR375" s="206" t="s">
        <v>380</v>
      </c>
      <c r="AT375" s="206" t="s">
        <v>249</v>
      </c>
      <c r="AU375" s="206" t="s">
        <v>81</v>
      </c>
      <c r="AY375" s="19" t="s">
        <v>207</v>
      </c>
      <c r="BE375" s="207">
        <f>IF(N375="základní",J375,0)</f>
        <v>0</v>
      </c>
      <c r="BF375" s="207">
        <f>IF(N375="snížená",J375,0)</f>
        <v>0</v>
      </c>
      <c r="BG375" s="207">
        <f>IF(N375="zákl. přenesená",J375,0)</f>
        <v>0</v>
      </c>
      <c r="BH375" s="207">
        <f>IF(N375="sníž. přenesená",J375,0)</f>
        <v>0</v>
      </c>
      <c r="BI375" s="207">
        <f>IF(N375="nulová",J375,0)</f>
        <v>0</v>
      </c>
      <c r="BJ375" s="19" t="s">
        <v>79</v>
      </c>
      <c r="BK375" s="207">
        <f>ROUND(I375*H375,2)</f>
        <v>0</v>
      </c>
      <c r="BL375" s="19" t="s">
        <v>292</v>
      </c>
      <c r="BM375" s="206" t="s">
        <v>753</v>
      </c>
    </row>
    <row r="376" spans="2:51" s="13" customFormat="1" ht="12">
      <c r="B376" s="208"/>
      <c r="C376" s="209"/>
      <c r="D376" s="210" t="s">
        <v>215</v>
      </c>
      <c r="E376" s="211" t="s">
        <v>19</v>
      </c>
      <c r="F376" s="212" t="s">
        <v>743</v>
      </c>
      <c r="G376" s="209"/>
      <c r="H376" s="213">
        <v>0.805</v>
      </c>
      <c r="I376" s="214"/>
      <c r="J376" s="209"/>
      <c r="K376" s="209"/>
      <c r="L376" s="215"/>
      <c r="M376" s="216"/>
      <c r="N376" s="217"/>
      <c r="O376" s="217"/>
      <c r="P376" s="217"/>
      <c r="Q376" s="217"/>
      <c r="R376" s="217"/>
      <c r="S376" s="217"/>
      <c r="T376" s="218"/>
      <c r="AT376" s="219" t="s">
        <v>215</v>
      </c>
      <c r="AU376" s="219" t="s">
        <v>81</v>
      </c>
      <c r="AV376" s="13" t="s">
        <v>81</v>
      </c>
      <c r="AW376" s="13" t="s">
        <v>33</v>
      </c>
      <c r="AX376" s="13" t="s">
        <v>79</v>
      </c>
      <c r="AY376" s="219" t="s">
        <v>207</v>
      </c>
    </row>
    <row r="377" spans="2:51" s="13" customFormat="1" ht="12">
      <c r="B377" s="208"/>
      <c r="C377" s="209"/>
      <c r="D377" s="210" t="s">
        <v>215</v>
      </c>
      <c r="E377" s="209"/>
      <c r="F377" s="212" t="s">
        <v>754</v>
      </c>
      <c r="G377" s="209"/>
      <c r="H377" s="213">
        <v>0.845</v>
      </c>
      <c r="I377" s="214"/>
      <c r="J377" s="209"/>
      <c r="K377" s="209"/>
      <c r="L377" s="215"/>
      <c r="M377" s="216"/>
      <c r="N377" s="217"/>
      <c r="O377" s="217"/>
      <c r="P377" s="217"/>
      <c r="Q377" s="217"/>
      <c r="R377" s="217"/>
      <c r="S377" s="217"/>
      <c r="T377" s="218"/>
      <c r="AT377" s="219" t="s">
        <v>215</v>
      </c>
      <c r="AU377" s="219" t="s">
        <v>81</v>
      </c>
      <c r="AV377" s="13" t="s">
        <v>81</v>
      </c>
      <c r="AW377" s="13" t="s">
        <v>4</v>
      </c>
      <c r="AX377" s="13" t="s">
        <v>79</v>
      </c>
      <c r="AY377" s="219" t="s">
        <v>207</v>
      </c>
    </row>
    <row r="378" spans="1:65" s="2" customFormat="1" ht="36">
      <c r="A378" s="36"/>
      <c r="B378" s="37"/>
      <c r="C378" s="231" t="s">
        <v>755</v>
      </c>
      <c r="D378" s="231" t="s">
        <v>249</v>
      </c>
      <c r="E378" s="232" t="s">
        <v>756</v>
      </c>
      <c r="F378" s="233" t="s">
        <v>757</v>
      </c>
      <c r="G378" s="234" t="s">
        <v>144</v>
      </c>
      <c r="H378" s="235">
        <v>3.623</v>
      </c>
      <c r="I378" s="236"/>
      <c r="J378" s="237">
        <f>ROUND(I378*H378,2)</f>
        <v>0</v>
      </c>
      <c r="K378" s="233" t="s">
        <v>212</v>
      </c>
      <c r="L378" s="238"/>
      <c r="M378" s="239" t="s">
        <v>19</v>
      </c>
      <c r="N378" s="240" t="s">
        <v>43</v>
      </c>
      <c r="O378" s="66"/>
      <c r="P378" s="204">
        <f>O378*H378</f>
        <v>0</v>
      </c>
      <c r="Q378" s="204">
        <v>0.0096</v>
      </c>
      <c r="R378" s="204">
        <f>Q378*H378</f>
        <v>0.0347808</v>
      </c>
      <c r="S378" s="204">
        <v>0</v>
      </c>
      <c r="T378" s="205">
        <f>S378*H378</f>
        <v>0</v>
      </c>
      <c r="U378" s="36"/>
      <c r="V378" s="36"/>
      <c r="W378" s="36"/>
      <c r="X378" s="36"/>
      <c r="Y378" s="36"/>
      <c r="Z378" s="36"/>
      <c r="AA378" s="36"/>
      <c r="AB378" s="36"/>
      <c r="AC378" s="36"/>
      <c r="AD378" s="36"/>
      <c r="AE378" s="36"/>
      <c r="AR378" s="206" t="s">
        <v>380</v>
      </c>
      <c r="AT378" s="206" t="s">
        <v>249</v>
      </c>
      <c r="AU378" s="206" t="s">
        <v>81</v>
      </c>
      <c r="AY378" s="19" t="s">
        <v>207</v>
      </c>
      <c r="BE378" s="207">
        <f>IF(N378="základní",J378,0)</f>
        <v>0</v>
      </c>
      <c r="BF378" s="207">
        <f>IF(N378="snížená",J378,0)</f>
        <v>0</v>
      </c>
      <c r="BG378" s="207">
        <f>IF(N378="zákl. přenesená",J378,0)</f>
        <v>0</v>
      </c>
      <c r="BH378" s="207">
        <f>IF(N378="sníž. přenesená",J378,0)</f>
        <v>0</v>
      </c>
      <c r="BI378" s="207">
        <f>IF(N378="nulová",J378,0)</f>
        <v>0</v>
      </c>
      <c r="BJ378" s="19" t="s">
        <v>79</v>
      </c>
      <c r="BK378" s="207">
        <f>ROUND(I378*H378,2)</f>
        <v>0</v>
      </c>
      <c r="BL378" s="19" t="s">
        <v>292</v>
      </c>
      <c r="BM378" s="206" t="s">
        <v>758</v>
      </c>
    </row>
    <row r="379" spans="2:51" s="13" customFormat="1" ht="12">
      <c r="B379" s="208"/>
      <c r="C379" s="209"/>
      <c r="D379" s="210" t="s">
        <v>215</v>
      </c>
      <c r="E379" s="211" t="s">
        <v>19</v>
      </c>
      <c r="F379" s="212" t="s">
        <v>742</v>
      </c>
      <c r="G379" s="209"/>
      <c r="H379" s="213">
        <v>3.45</v>
      </c>
      <c r="I379" s="214"/>
      <c r="J379" s="209"/>
      <c r="K379" s="209"/>
      <c r="L379" s="215"/>
      <c r="M379" s="216"/>
      <c r="N379" s="217"/>
      <c r="O379" s="217"/>
      <c r="P379" s="217"/>
      <c r="Q379" s="217"/>
      <c r="R379" s="217"/>
      <c r="S379" s="217"/>
      <c r="T379" s="218"/>
      <c r="AT379" s="219" t="s">
        <v>215</v>
      </c>
      <c r="AU379" s="219" t="s">
        <v>81</v>
      </c>
      <c r="AV379" s="13" t="s">
        <v>81</v>
      </c>
      <c r="AW379" s="13" t="s">
        <v>33</v>
      </c>
      <c r="AX379" s="13" t="s">
        <v>79</v>
      </c>
      <c r="AY379" s="219" t="s">
        <v>207</v>
      </c>
    </row>
    <row r="380" spans="2:51" s="13" customFormat="1" ht="12">
      <c r="B380" s="208"/>
      <c r="C380" s="209"/>
      <c r="D380" s="210" t="s">
        <v>215</v>
      </c>
      <c r="E380" s="209"/>
      <c r="F380" s="212" t="s">
        <v>759</v>
      </c>
      <c r="G380" s="209"/>
      <c r="H380" s="213">
        <v>3.623</v>
      </c>
      <c r="I380" s="214"/>
      <c r="J380" s="209"/>
      <c r="K380" s="209"/>
      <c r="L380" s="215"/>
      <c r="M380" s="216"/>
      <c r="N380" s="217"/>
      <c r="O380" s="217"/>
      <c r="P380" s="217"/>
      <c r="Q380" s="217"/>
      <c r="R380" s="217"/>
      <c r="S380" s="217"/>
      <c r="T380" s="218"/>
      <c r="AT380" s="219" t="s">
        <v>215</v>
      </c>
      <c r="AU380" s="219" t="s">
        <v>81</v>
      </c>
      <c r="AV380" s="13" t="s">
        <v>81</v>
      </c>
      <c r="AW380" s="13" t="s">
        <v>4</v>
      </c>
      <c r="AX380" s="13" t="s">
        <v>79</v>
      </c>
      <c r="AY380" s="219" t="s">
        <v>207</v>
      </c>
    </row>
    <row r="381" spans="1:65" s="2" customFormat="1" ht="48">
      <c r="A381" s="36"/>
      <c r="B381" s="37"/>
      <c r="C381" s="195" t="s">
        <v>760</v>
      </c>
      <c r="D381" s="195" t="s">
        <v>209</v>
      </c>
      <c r="E381" s="196" t="s">
        <v>761</v>
      </c>
      <c r="F381" s="197" t="s">
        <v>762</v>
      </c>
      <c r="G381" s="198" t="s">
        <v>144</v>
      </c>
      <c r="H381" s="199">
        <v>131.6</v>
      </c>
      <c r="I381" s="200"/>
      <c r="J381" s="201">
        <f>ROUND(I381*H381,2)</f>
        <v>0</v>
      </c>
      <c r="K381" s="197" t="s">
        <v>212</v>
      </c>
      <c r="L381" s="41"/>
      <c r="M381" s="202" t="s">
        <v>19</v>
      </c>
      <c r="N381" s="203" t="s">
        <v>43</v>
      </c>
      <c r="O381" s="66"/>
      <c r="P381" s="204">
        <f>O381*H381</f>
        <v>0</v>
      </c>
      <c r="Q381" s="204">
        <v>0.00116</v>
      </c>
      <c r="R381" s="204">
        <f>Q381*H381</f>
        <v>0.152656</v>
      </c>
      <c r="S381" s="204">
        <v>0</v>
      </c>
      <c r="T381" s="205">
        <f>S381*H381</f>
        <v>0</v>
      </c>
      <c r="U381" s="36"/>
      <c r="V381" s="36"/>
      <c r="W381" s="36"/>
      <c r="X381" s="36"/>
      <c r="Y381" s="36"/>
      <c r="Z381" s="36"/>
      <c r="AA381" s="36"/>
      <c r="AB381" s="36"/>
      <c r="AC381" s="36"/>
      <c r="AD381" s="36"/>
      <c r="AE381" s="36"/>
      <c r="AR381" s="206" t="s">
        <v>292</v>
      </c>
      <c r="AT381" s="206" t="s">
        <v>209</v>
      </c>
      <c r="AU381" s="206" t="s">
        <v>81</v>
      </c>
      <c r="AY381" s="19" t="s">
        <v>207</v>
      </c>
      <c r="BE381" s="207">
        <f>IF(N381="základní",J381,0)</f>
        <v>0</v>
      </c>
      <c r="BF381" s="207">
        <f>IF(N381="snížená",J381,0)</f>
        <v>0</v>
      </c>
      <c r="BG381" s="207">
        <f>IF(N381="zákl. přenesená",J381,0)</f>
        <v>0</v>
      </c>
      <c r="BH381" s="207">
        <f>IF(N381="sníž. přenesená",J381,0)</f>
        <v>0</v>
      </c>
      <c r="BI381" s="207">
        <f>IF(N381="nulová",J381,0)</f>
        <v>0</v>
      </c>
      <c r="BJ381" s="19" t="s">
        <v>79</v>
      </c>
      <c r="BK381" s="207">
        <f>ROUND(I381*H381,2)</f>
        <v>0</v>
      </c>
      <c r="BL381" s="19" t="s">
        <v>292</v>
      </c>
      <c r="BM381" s="206" t="s">
        <v>763</v>
      </c>
    </row>
    <row r="382" spans="2:51" s="13" customFormat="1" ht="12">
      <c r="B382" s="208"/>
      <c r="C382" s="209"/>
      <c r="D382" s="210" t="s">
        <v>215</v>
      </c>
      <c r="E382" s="211" t="s">
        <v>19</v>
      </c>
      <c r="F382" s="212" t="s">
        <v>764</v>
      </c>
      <c r="G382" s="209"/>
      <c r="H382" s="213">
        <v>109.85</v>
      </c>
      <c r="I382" s="214"/>
      <c r="J382" s="209"/>
      <c r="K382" s="209"/>
      <c r="L382" s="215"/>
      <c r="M382" s="216"/>
      <c r="N382" s="217"/>
      <c r="O382" s="217"/>
      <c r="P382" s="217"/>
      <c r="Q382" s="217"/>
      <c r="R382" s="217"/>
      <c r="S382" s="217"/>
      <c r="T382" s="218"/>
      <c r="AT382" s="219" t="s">
        <v>215</v>
      </c>
      <c r="AU382" s="219" t="s">
        <v>81</v>
      </c>
      <c r="AV382" s="13" t="s">
        <v>81</v>
      </c>
      <c r="AW382" s="13" t="s">
        <v>33</v>
      </c>
      <c r="AX382" s="13" t="s">
        <v>72</v>
      </c>
      <c r="AY382" s="219" t="s">
        <v>207</v>
      </c>
    </row>
    <row r="383" spans="2:51" s="13" customFormat="1" ht="12">
      <c r="B383" s="208"/>
      <c r="C383" s="209"/>
      <c r="D383" s="210" t="s">
        <v>215</v>
      </c>
      <c r="E383" s="211" t="s">
        <v>19</v>
      </c>
      <c r="F383" s="212" t="s">
        <v>765</v>
      </c>
      <c r="G383" s="209"/>
      <c r="H383" s="213">
        <v>21.75</v>
      </c>
      <c r="I383" s="214"/>
      <c r="J383" s="209"/>
      <c r="K383" s="209"/>
      <c r="L383" s="215"/>
      <c r="M383" s="216"/>
      <c r="N383" s="217"/>
      <c r="O383" s="217"/>
      <c r="P383" s="217"/>
      <c r="Q383" s="217"/>
      <c r="R383" s="217"/>
      <c r="S383" s="217"/>
      <c r="T383" s="218"/>
      <c r="AT383" s="219" t="s">
        <v>215</v>
      </c>
      <c r="AU383" s="219" t="s">
        <v>81</v>
      </c>
      <c r="AV383" s="13" t="s">
        <v>81</v>
      </c>
      <c r="AW383" s="13" t="s">
        <v>33</v>
      </c>
      <c r="AX383" s="13" t="s">
        <v>72</v>
      </c>
      <c r="AY383" s="219" t="s">
        <v>207</v>
      </c>
    </row>
    <row r="384" spans="2:51" s="14" customFormat="1" ht="12">
      <c r="B384" s="220"/>
      <c r="C384" s="221"/>
      <c r="D384" s="210" t="s">
        <v>215</v>
      </c>
      <c r="E384" s="222" t="s">
        <v>19</v>
      </c>
      <c r="F384" s="223" t="s">
        <v>228</v>
      </c>
      <c r="G384" s="221"/>
      <c r="H384" s="224">
        <v>131.6</v>
      </c>
      <c r="I384" s="225"/>
      <c r="J384" s="221"/>
      <c r="K384" s="221"/>
      <c r="L384" s="226"/>
      <c r="M384" s="227"/>
      <c r="N384" s="228"/>
      <c r="O384" s="228"/>
      <c r="P384" s="228"/>
      <c r="Q384" s="228"/>
      <c r="R384" s="228"/>
      <c r="S384" s="228"/>
      <c r="T384" s="229"/>
      <c r="AT384" s="230" t="s">
        <v>215</v>
      </c>
      <c r="AU384" s="230" t="s">
        <v>81</v>
      </c>
      <c r="AV384" s="14" t="s">
        <v>213</v>
      </c>
      <c r="AW384" s="14" t="s">
        <v>33</v>
      </c>
      <c r="AX384" s="14" t="s">
        <v>79</v>
      </c>
      <c r="AY384" s="230" t="s">
        <v>207</v>
      </c>
    </row>
    <row r="385" spans="1:65" s="2" customFormat="1" ht="24">
      <c r="A385" s="36"/>
      <c r="B385" s="37"/>
      <c r="C385" s="231" t="s">
        <v>766</v>
      </c>
      <c r="D385" s="231" t="s">
        <v>249</v>
      </c>
      <c r="E385" s="232" t="s">
        <v>767</v>
      </c>
      <c r="F385" s="233" t="s">
        <v>768</v>
      </c>
      <c r="G385" s="234" t="s">
        <v>144</v>
      </c>
      <c r="H385" s="235">
        <v>134.232</v>
      </c>
      <c r="I385" s="236"/>
      <c r="J385" s="237">
        <f>ROUND(I385*H385,2)</f>
        <v>0</v>
      </c>
      <c r="K385" s="233" t="s">
        <v>212</v>
      </c>
      <c r="L385" s="238"/>
      <c r="M385" s="239" t="s">
        <v>19</v>
      </c>
      <c r="N385" s="240" t="s">
        <v>43</v>
      </c>
      <c r="O385" s="66"/>
      <c r="P385" s="204">
        <f>O385*H385</f>
        <v>0</v>
      </c>
      <c r="Q385" s="204">
        <v>0.0032</v>
      </c>
      <c r="R385" s="204">
        <f>Q385*H385</f>
        <v>0.4295424</v>
      </c>
      <c r="S385" s="204">
        <v>0</v>
      </c>
      <c r="T385" s="205">
        <f>S385*H385</f>
        <v>0</v>
      </c>
      <c r="U385" s="36"/>
      <c r="V385" s="36"/>
      <c r="W385" s="36"/>
      <c r="X385" s="36"/>
      <c r="Y385" s="36"/>
      <c r="Z385" s="36"/>
      <c r="AA385" s="36"/>
      <c r="AB385" s="36"/>
      <c r="AC385" s="36"/>
      <c r="AD385" s="36"/>
      <c r="AE385" s="36"/>
      <c r="AR385" s="206" t="s">
        <v>380</v>
      </c>
      <c r="AT385" s="206" t="s">
        <v>249</v>
      </c>
      <c r="AU385" s="206" t="s">
        <v>81</v>
      </c>
      <c r="AY385" s="19" t="s">
        <v>207</v>
      </c>
      <c r="BE385" s="207">
        <f>IF(N385="základní",J385,0)</f>
        <v>0</v>
      </c>
      <c r="BF385" s="207">
        <f>IF(N385="snížená",J385,0)</f>
        <v>0</v>
      </c>
      <c r="BG385" s="207">
        <f>IF(N385="zákl. přenesená",J385,0)</f>
        <v>0</v>
      </c>
      <c r="BH385" s="207">
        <f>IF(N385="sníž. přenesená",J385,0)</f>
        <v>0</v>
      </c>
      <c r="BI385" s="207">
        <f>IF(N385="nulová",J385,0)</f>
        <v>0</v>
      </c>
      <c r="BJ385" s="19" t="s">
        <v>79</v>
      </c>
      <c r="BK385" s="207">
        <f>ROUND(I385*H385,2)</f>
        <v>0</v>
      </c>
      <c r="BL385" s="19" t="s">
        <v>292</v>
      </c>
      <c r="BM385" s="206" t="s">
        <v>769</v>
      </c>
    </row>
    <row r="386" spans="2:51" s="13" customFormat="1" ht="12">
      <c r="B386" s="208"/>
      <c r="C386" s="209"/>
      <c r="D386" s="210" t="s">
        <v>215</v>
      </c>
      <c r="E386" s="209"/>
      <c r="F386" s="212" t="s">
        <v>770</v>
      </c>
      <c r="G386" s="209"/>
      <c r="H386" s="213">
        <v>134.232</v>
      </c>
      <c r="I386" s="214"/>
      <c r="J386" s="209"/>
      <c r="K386" s="209"/>
      <c r="L386" s="215"/>
      <c r="M386" s="216"/>
      <c r="N386" s="217"/>
      <c r="O386" s="217"/>
      <c r="P386" s="217"/>
      <c r="Q386" s="217"/>
      <c r="R386" s="217"/>
      <c r="S386" s="217"/>
      <c r="T386" s="218"/>
      <c r="AT386" s="219" t="s">
        <v>215</v>
      </c>
      <c r="AU386" s="219" t="s">
        <v>81</v>
      </c>
      <c r="AV386" s="13" t="s">
        <v>81</v>
      </c>
      <c r="AW386" s="13" t="s">
        <v>4</v>
      </c>
      <c r="AX386" s="13" t="s">
        <v>79</v>
      </c>
      <c r="AY386" s="219" t="s">
        <v>207</v>
      </c>
    </row>
    <row r="387" spans="1:65" s="2" customFormat="1" ht="24">
      <c r="A387" s="36"/>
      <c r="B387" s="37"/>
      <c r="C387" s="195" t="s">
        <v>771</v>
      </c>
      <c r="D387" s="195" t="s">
        <v>209</v>
      </c>
      <c r="E387" s="196" t="s">
        <v>772</v>
      </c>
      <c r="F387" s="197" t="s">
        <v>773</v>
      </c>
      <c r="G387" s="198" t="s">
        <v>144</v>
      </c>
      <c r="H387" s="199">
        <v>22.588</v>
      </c>
      <c r="I387" s="200"/>
      <c r="J387" s="201">
        <f>ROUND(I387*H387,2)</f>
        <v>0</v>
      </c>
      <c r="K387" s="197" t="s">
        <v>212</v>
      </c>
      <c r="L387" s="41"/>
      <c r="M387" s="202" t="s">
        <v>19</v>
      </c>
      <c r="N387" s="203" t="s">
        <v>43</v>
      </c>
      <c r="O387" s="66"/>
      <c r="P387" s="204">
        <f>O387*H387</f>
        <v>0</v>
      </c>
      <c r="Q387" s="204">
        <v>0.00116</v>
      </c>
      <c r="R387" s="204">
        <f>Q387*H387</f>
        <v>0.026202080000000003</v>
      </c>
      <c r="S387" s="204">
        <v>0</v>
      </c>
      <c r="T387" s="205">
        <f>S387*H387</f>
        <v>0</v>
      </c>
      <c r="U387" s="36"/>
      <c r="V387" s="36"/>
      <c r="W387" s="36"/>
      <c r="X387" s="36"/>
      <c r="Y387" s="36"/>
      <c r="Z387" s="36"/>
      <c r="AA387" s="36"/>
      <c r="AB387" s="36"/>
      <c r="AC387" s="36"/>
      <c r="AD387" s="36"/>
      <c r="AE387" s="36"/>
      <c r="AR387" s="206" t="s">
        <v>292</v>
      </c>
      <c r="AT387" s="206" t="s">
        <v>209</v>
      </c>
      <c r="AU387" s="206" t="s">
        <v>81</v>
      </c>
      <c r="AY387" s="19" t="s">
        <v>207</v>
      </c>
      <c r="BE387" s="207">
        <f>IF(N387="základní",J387,0)</f>
        <v>0</v>
      </c>
      <c r="BF387" s="207">
        <f>IF(N387="snížená",J387,0)</f>
        <v>0</v>
      </c>
      <c r="BG387" s="207">
        <f>IF(N387="zákl. přenesená",J387,0)</f>
        <v>0</v>
      </c>
      <c r="BH387" s="207">
        <f>IF(N387="sníž. přenesená",J387,0)</f>
        <v>0</v>
      </c>
      <c r="BI387" s="207">
        <f>IF(N387="nulová",J387,0)</f>
        <v>0</v>
      </c>
      <c r="BJ387" s="19" t="s">
        <v>79</v>
      </c>
      <c r="BK387" s="207">
        <f>ROUND(I387*H387,2)</f>
        <v>0</v>
      </c>
      <c r="BL387" s="19" t="s">
        <v>292</v>
      </c>
      <c r="BM387" s="206" t="s">
        <v>774</v>
      </c>
    </row>
    <row r="388" spans="2:51" s="13" customFormat="1" ht="12">
      <c r="B388" s="208"/>
      <c r="C388" s="209"/>
      <c r="D388" s="210" t="s">
        <v>215</v>
      </c>
      <c r="E388" s="211" t="s">
        <v>19</v>
      </c>
      <c r="F388" s="212" t="s">
        <v>775</v>
      </c>
      <c r="G388" s="209"/>
      <c r="H388" s="213">
        <v>22.588</v>
      </c>
      <c r="I388" s="214"/>
      <c r="J388" s="209"/>
      <c r="K388" s="209"/>
      <c r="L388" s="215"/>
      <c r="M388" s="216"/>
      <c r="N388" s="217"/>
      <c r="O388" s="217"/>
      <c r="P388" s="217"/>
      <c r="Q388" s="217"/>
      <c r="R388" s="217"/>
      <c r="S388" s="217"/>
      <c r="T388" s="218"/>
      <c r="AT388" s="219" t="s">
        <v>215</v>
      </c>
      <c r="AU388" s="219" t="s">
        <v>81</v>
      </c>
      <c r="AV388" s="13" t="s">
        <v>81</v>
      </c>
      <c r="AW388" s="13" t="s">
        <v>33</v>
      </c>
      <c r="AX388" s="13" t="s">
        <v>79</v>
      </c>
      <c r="AY388" s="219" t="s">
        <v>207</v>
      </c>
    </row>
    <row r="389" spans="1:65" s="2" customFormat="1" ht="12">
      <c r="A389" s="36"/>
      <c r="B389" s="37"/>
      <c r="C389" s="231" t="s">
        <v>776</v>
      </c>
      <c r="D389" s="231" t="s">
        <v>249</v>
      </c>
      <c r="E389" s="232" t="s">
        <v>777</v>
      </c>
      <c r="F389" s="233" t="s">
        <v>778</v>
      </c>
      <c r="G389" s="234" t="s">
        <v>151</v>
      </c>
      <c r="H389" s="235">
        <v>2.484</v>
      </c>
      <c r="I389" s="236"/>
      <c r="J389" s="237">
        <f>ROUND(I389*H389,2)</f>
        <v>0</v>
      </c>
      <c r="K389" s="233" t="s">
        <v>212</v>
      </c>
      <c r="L389" s="238"/>
      <c r="M389" s="239" t="s">
        <v>19</v>
      </c>
      <c r="N389" s="240" t="s">
        <v>43</v>
      </c>
      <c r="O389" s="66"/>
      <c r="P389" s="204">
        <f>O389*H389</f>
        <v>0</v>
      </c>
      <c r="Q389" s="204">
        <v>0.03</v>
      </c>
      <c r="R389" s="204">
        <f>Q389*H389</f>
        <v>0.07452</v>
      </c>
      <c r="S389" s="204">
        <v>0</v>
      </c>
      <c r="T389" s="205">
        <f>S389*H389</f>
        <v>0</v>
      </c>
      <c r="U389" s="36"/>
      <c r="V389" s="36"/>
      <c r="W389" s="36"/>
      <c r="X389" s="36"/>
      <c r="Y389" s="36"/>
      <c r="Z389" s="36"/>
      <c r="AA389" s="36"/>
      <c r="AB389" s="36"/>
      <c r="AC389" s="36"/>
      <c r="AD389" s="36"/>
      <c r="AE389" s="36"/>
      <c r="AR389" s="206" t="s">
        <v>380</v>
      </c>
      <c r="AT389" s="206" t="s">
        <v>249</v>
      </c>
      <c r="AU389" s="206" t="s">
        <v>81</v>
      </c>
      <c r="AY389" s="19" t="s">
        <v>207</v>
      </c>
      <c r="BE389" s="207">
        <f>IF(N389="základní",J389,0)</f>
        <v>0</v>
      </c>
      <c r="BF389" s="207">
        <f>IF(N389="snížená",J389,0)</f>
        <v>0</v>
      </c>
      <c r="BG389" s="207">
        <f>IF(N389="zákl. přenesená",J389,0)</f>
        <v>0</v>
      </c>
      <c r="BH389" s="207">
        <f>IF(N389="sníž. přenesená",J389,0)</f>
        <v>0</v>
      </c>
      <c r="BI389" s="207">
        <f>IF(N389="nulová",J389,0)</f>
        <v>0</v>
      </c>
      <c r="BJ389" s="19" t="s">
        <v>79</v>
      </c>
      <c r="BK389" s="207">
        <f>ROUND(I389*H389,2)</f>
        <v>0</v>
      </c>
      <c r="BL389" s="19" t="s">
        <v>292</v>
      </c>
      <c r="BM389" s="206" t="s">
        <v>779</v>
      </c>
    </row>
    <row r="390" spans="2:51" s="13" customFormat="1" ht="12">
      <c r="B390" s="208"/>
      <c r="C390" s="209"/>
      <c r="D390" s="210" t="s">
        <v>215</v>
      </c>
      <c r="E390" s="211" t="s">
        <v>19</v>
      </c>
      <c r="F390" s="212" t="s">
        <v>780</v>
      </c>
      <c r="G390" s="209"/>
      <c r="H390" s="213">
        <v>2.484</v>
      </c>
      <c r="I390" s="214"/>
      <c r="J390" s="209"/>
      <c r="K390" s="209"/>
      <c r="L390" s="215"/>
      <c r="M390" s="216"/>
      <c r="N390" s="217"/>
      <c r="O390" s="217"/>
      <c r="P390" s="217"/>
      <c r="Q390" s="217"/>
      <c r="R390" s="217"/>
      <c r="S390" s="217"/>
      <c r="T390" s="218"/>
      <c r="AT390" s="219" t="s">
        <v>215</v>
      </c>
      <c r="AU390" s="219" t="s">
        <v>81</v>
      </c>
      <c r="AV390" s="13" t="s">
        <v>81</v>
      </c>
      <c r="AW390" s="13" t="s">
        <v>33</v>
      </c>
      <c r="AX390" s="13" t="s">
        <v>79</v>
      </c>
      <c r="AY390" s="219" t="s">
        <v>207</v>
      </c>
    </row>
    <row r="391" spans="1:65" s="2" customFormat="1" ht="36">
      <c r="A391" s="36"/>
      <c r="B391" s="37"/>
      <c r="C391" s="195" t="s">
        <v>781</v>
      </c>
      <c r="D391" s="195" t="s">
        <v>209</v>
      </c>
      <c r="E391" s="196" t="s">
        <v>782</v>
      </c>
      <c r="F391" s="197" t="s">
        <v>783</v>
      </c>
      <c r="G391" s="198" t="s">
        <v>140</v>
      </c>
      <c r="H391" s="199">
        <v>31.7</v>
      </c>
      <c r="I391" s="200"/>
      <c r="J391" s="201">
        <f>ROUND(I391*H391,2)</f>
        <v>0</v>
      </c>
      <c r="K391" s="197" t="s">
        <v>212</v>
      </c>
      <c r="L391" s="41"/>
      <c r="M391" s="202" t="s">
        <v>19</v>
      </c>
      <c r="N391" s="203" t="s">
        <v>43</v>
      </c>
      <c r="O391" s="66"/>
      <c r="P391" s="204">
        <f>O391*H391</f>
        <v>0</v>
      </c>
      <c r="Q391" s="204">
        <v>0.0001</v>
      </c>
      <c r="R391" s="204">
        <f>Q391*H391</f>
        <v>0.00317</v>
      </c>
      <c r="S391" s="204">
        <v>0</v>
      </c>
      <c r="T391" s="205">
        <f>S391*H391</f>
        <v>0</v>
      </c>
      <c r="U391" s="36"/>
      <c r="V391" s="36"/>
      <c r="W391" s="36"/>
      <c r="X391" s="36"/>
      <c r="Y391" s="36"/>
      <c r="Z391" s="36"/>
      <c r="AA391" s="36"/>
      <c r="AB391" s="36"/>
      <c r="AC391" s="36"/>
      <c r="AD391" s="36"/>
      <c r="AE391" s="36"/>
      <c r="AR391" s="206" t="s">
        <v>292</v>
      </c>
      <c r="AT391" s="206" t="s">
        <v>209</v>
      </c>
      <c r="AU391" s="206" t="s">
        <v>81</v>
      </c>
      <c r="AY391" s="19" t="s">
        <v>207</v>
      </c>
      <c r="BE391" s="207">
        <f>IF(N391="základní",J391,0)</f>
        <v>0</v>
      </c>
      <c r="BF391" s="207">
        <f>IF(N391="snížená",J391,0)</f>
        <v>0</v>
      </c>
      <c r="BG391" s="207">
        <f>IF(N391="zákl. přenesená",J391,0)</f>
        <v>0</v>
      </c>
      <c r="BH391" s="207">
        <f>IF(N391="sníž. přenesená",J391,0)</f>
        <v>0</v>
      </c>
      <c r="BI391" s="207">
        <f>IF(N391="nulová",J391,0)</f>
        <v>0</v>
      </c>
      <c r="BJ391" s="19" t="s">
        <v>79</v>
      </c>
      <c r="BK391" s="207">
        <f>ROUND(I391*H391,2)</f>
        <v>0</v>
      </c>
      <c r="BL391" s="19" t="s">
        <v>292</v>
      </c>
      <c r="BM391" s="206" t="s">
        <v>784</v>
      </c>
    </row>
    <row r="392" spans="2:51" s="13" customFormat="1" ht="12">
      <c r="B392" s="208"/>
      <c r="C392" s="209"/>
      <c r="D392" s="210" t="s">
        <v>215</v>
      </c>
      <c r="E392" s="211" t="s">
        <v>19</v>
      </c>
      <c r="F392" s="212" t="s">
        <v>785</v>
      </c>
      <c r="G392" s="209"/>
      <c r="H392" s="213">
        <v>31.7</v>
      </c>
      <c r="I392" s="214"/>
      <c r="J392" s="209"/>
      <c r="K392" s="209"/>
      <c r="L392" s="215"/>
      <c r="M392" s="216"/>
      <c r="N392" s="217"/>
      <c r="O392" s="217"/>
      <c r="P392" s="217"/>
      <c r="Q392" s="217"/>
      <c r="R392" s="217"/>
      <c r="S392" s="217"/>
      <c r="T392" s="218"/>
      <c r="AT392" s="219" t="s">
        <v>215</v>
      </c>
      <c r="AU392" s="219" t="s">
        <v>81</v>
      </c>
      <c r="AV392" s="13" t="s">
        <v>81</v>
      </c>
      <c r="AW392" s="13" t="s">
        <v>33</v>
      </c>
      <c r="AX392" s="13" t="s">
        <v>79</v>
      </c>
      <c r="AY392" s="219" t="s">
        <v>207</v>
      </c>
    </row>
    <row r="393" spans="1:65" s="2" customFormat="1" ht="24">
      <c r="A393" s="36"/>
      <c r="B393" s="37"/>
      <c r="C393" s="231" t="s">
        <v>786</v>
      </c>
      <c r="D393" s="231" t="s">
        <v>249</v>
      </c>
      <c r="E393" s="232" t="s">
        <v>787</v>
      </c>
      <c r="F393" s="233" t="s">
        <v>788</v>
      </c>
      <c r="G393" s="234" t="s">
        <v>151</v>
      </c>
      <c r="H393" s="235">
        <v>1.427</v>
      </c>
      <c r="I393" s="236"/>
      <c r="J393" s="237">
        <f>ROUND(I393*H393,2)</f>
        <v>0</v>
      </c>
      <c r="K393" s="233" t="s">
        <v>212</v>
      </c>
      <c r="L393" s="238"/>
      <c r="M393" s="239" t="s">
        <v>19</v>
      </c>
      <c r="N393" s="240" t="s">
        <v>43</v>
      </c>
      <c r="O393" s="66"/>
      <c r="P393" s="204">
        <f>O393*H393</f>
        <v>0</v>
      </c>
      <c r="Q393" s="204">
        <v>0.02</v>
      </c>
      <c r="R393" s="204">
        <f>Q393*H393</f>
        <v>0.028540000000000003</v>
      </c>
      <c r="S393" s="204">
        <v>0</v>
      </c>
      <c r="T393" s="205">
        <f>S393*H393</f>
        <v>0</v>
      </c>
      <c r="U393" s="36"/>
      <c r="V393" s="36"/>
      <c r="W393" s="36"/>
      <c r="X393" s="36"/>
      <c r="Y393" s="36"/>
      <c r="Z393" s="36"/>
      <c r="AA393" s="36"/>
      <c r="AB393" s="36"/>
      <c r="AC393" s="36"/>
      <c r="AD393" s="36"/>
      <c r="AE393" s="36"/>
      <c r="AR393" s="206" t="s">
        <v>380</v>
      </c>
      <c r="AT393" s="206" t="s">
        <v>249</v>
      </c>
      <c r="AU393" s="206" t="s">
        <v>81</v>
      </c>
      <c r="AY393" s="19" t="s">
        <v>207</v>
      </c>
      <c r="BE393" s="207">
        <f>IF(N393="základní",J393,0)</f>
        <v>0</v>
      </c>
      <c r="BF393" s="207">
        <f>IF(N393="snížená",J393,0)</f>
        <v>0</v>
      </c>
      <c r="BG393" s="207">
        <f>IF(N393="zákl. přenesená",J393,0)</f>
        <v>0</v>
      </c>
      <c r="BH393" s="207">
        <f>IF(N393="sníž. přenesená",J393,0)</f>
        <v>0</v>
      </c>
      <c r="BI393" s="207">
        <f>IF(N393="nulová",J393,0)</f>
        <v>0</v>
      </c>
      <c r="BJ393" s="19" t="s">
        <v>79</v>
      </c>
      <c r="BK393" s="207">
        <f>ROUND(I393*H393,2)</f>
        <v>0</v>
      </c>
      <c r="BL393" s="19" t="s">
        <v>292</v>
      </c>
      <c r="BM393" s="206" t="s">
        <v>789</v>
      </c>
    </row>
    <row r="394" spans="2:51" s="13" customFormat="1" ht="12">
      <c r="B394" s="208"/>
      <c r="C394" s="209"/>
      <c r="D394" s="210" t="s">
        <v>215</v>
      </c>
      <c r="E394" s="211" t="s">
        <v>19</v>
      </c>
      <c r="F394" s="212" t="s">
        <v>790</v>
      </c>
      <c r="G394" s="209"/>
      <c r="H394" s="213">
        <v>1.427</v>
      </c>
      <c r="I394" s="214"/>
      <c r="J394" s="209"/>
      <c r="K394" s="209"/>
      <c r="L394" s="215"/>
      <c r="M394" s="216"/>
      <c r="N394" s="217"/>
      <c r="O394" s="217"/>
      <c r="P394" s="217"/>
      <c r="Q394" s="217"/>
      <c r="R394" s="217"/>
      <c r="S394" s="217"/>
      <c r="T394" s="218"/>
      <c r="AT394" s="219" t="s">
        <v>215</v>
      </c>
      <c r="AU394" s="219" t="s">
        <v>81</v>
      </c>
      <c r="AV394" s="13" t="s">
        <v>81</v>
      </c>
      <c r="AW394" s="13" t="s">
        <v>33</v>
      </c>
      <c r="AX394" s="13" t="s">
        <v>79</v>
      </c>
      <c r="AY394" s="219" t="s">
        <v>207</v>
      </c>
    </row>
    <row r="395" spans="1:65" s="2" customFormat="1" ht="36">
      <c r="A395" s="36"/>
      <c r="B395" s="37"/>
      <c r="C395" s="195" t="s">
        <v>791</v>
      </c>
      <c r="D395" s="195" t="s">
        <v>209</v>
      </c>
      <c r="E395" s="196" t="s">
        <v>792</v>
      </c>
      <c r="F395" s="197" t="s">
        <v>793</v>
      </c>
      <c r="G395" s="198" t="s">
        <v>734</v>
      </c>
      <c r="H395" s="254"/>
      <c r="I395" s="200"/>
      <c r="J395" s="201">
        <f>ROUND(I395*H395,2)</f>
        <v>0</v>
      </c>
      <c r="K395" s="197" t="s">
        <v>212</v>
      </c>
      <c r="L395" s="41"/>
      <c r="M395" s="202" t="s">
        <v>19</v>
      </c>
      <c r="N395" s="203" t="s">
        <v>43</v>
      </c>
      <c r="O395" s="66"/>
      <c r="P395" s="204">
        <f>O395*H395</f>
        <v>0</v>
      </c>
      <c r="Q395" s="204">
        <v>0</v>
      </c>
      <c r="R395" s="204">
        <f>Q395*H395</f>
        <v>0</v>
      </c>
      <c r="S395" s="204">
        <v>0</v>
      </c>
      <c r="T395" s="205">
        <f>S395*H395</f>
        <v>0</v>
      </c>
      <c r="U395" s="36"/>
      <c r="V395" s="36"/>
      <c r="W395" s="36"/>
      <c r="X395" s="36"/>
      <c r="Y395" s="36"/>
      <c r="Z395" s="36"/>
      <c r="AA395" s="36"/>
      <c r="AB395" s="36"/>
      <c r="AC395" s="36"/>
      <c r="AD395" s="36"/>
      <c r="AE395" s="36"/>
      <c r="AR395" s="206" t="s">
        <v>292</v>
      </c>
      <c r="AT395" s="206" t="s">
        <v>209</v>
      </c>
      <c r="AU395" s="206" t="s">
        <v>81</v>
      </c>
      <c r="AY395" s="19" t="s">
        <v>207</v>
      </c>
      <c r="BE395" s="207">
        <f>IF(N395="základní",J395,0)</f>
        <v>0</v>
      </c>
      <c r="BF395" s="207">
        <f>IF(N395="snížená",J395,0)</f>
        <v>0</v>
      </c>
      <c r="BG395" s="207">
        <f>IF(N395="zákl. přenesená",J395,0)</f>
        <v>0</v>
      </c>
      <c r="BH395" s="207">
        <f>IF(N395="sníž. přenesená",J395,0)</f>
        <v>0</v>
      </c>
      <c r="BI395" s="207">
        <f>IF(N395="nulová",J395,0)</f>
        <v>0</v>
      </c>
      <c r="BJ395" s="19" t="s">
        <v>79</v>
      </c>
      <c r="BK395" s="207">
        <f>ROUND(I395*H395,2)</f>
        <v>0</v>
      </c>
      <c r="BL395" s="19" t="s">
        <v>292</v>
      </c>
      <c r="BM395" s="206" t="s">
        <v>794</v>
      </c>
    </row>
    <row r="396" spans="2:63" s="12" customFormat="1" ht="12.75">
      <c r="B396" s="179"/>
      <c r="C396" s="180"/>
      <c r="D396" s="181" t="s">
        <v>71</v>
      </c>
      <c r="E396" s="193" t="s">
        <v>795</v>
      </c>
      <c r="F396" s="193" t="s">
        <v>796</v>
      </c>
      <c r="G396" s="180"/>
      <c r="H396" s="180"/>
      <c r="I396" s="183"/>
      <c r="J396" s="194">
        <f>BK396</f>
        <v>0</v>
      </c>
      <c r="K396" s="180"/>
      <c r="L396" s="185"/>
      <c r="M396" s="186"/>
      <c r="N396" s="187"/>
      <c r="O396" s="187"/>
      <c r="P396" s="188">
        <f>SUM(P397:P422)</f>
        <v>0</v>
      </c>
      <c r="Q396" s="187"/>
      <c r="R396" s="188">
        <f>SUM(R397:R422)</f>
        <v>2.7329176</v>
      </c>
      <c r="S396" s="187"/>
      <c r="T396" s="189">
        <f>SUM(T397:T422)</f>
        <v>0</v>
      </c>
      <c r="AR396" s="190" t="s">
        <v>81</v>
      </c>
      <c r="AT396" s="191" t="s">
        <v>71</v>
      </c>
      <c r="AU396" s="191" t="s">
        <v>79</v>
      </c>
      <c r="AY396" s="190" t="s">
        <v>207</v>
      </c>
      <c r="BK396" s="192">
        <f>SUM(BK397:BK422)</f>
        <v>0</v>
      </c>
    </row>
    <row r="397" spans="1:65" s="2" customFormat="1" ht="36">
      <c r="A397" s="36"/>
      <c r="B397" s="37"/>
      <c r="C397" s="195" t="s">
        <v>797</v>
      </c>
      <c r="D397" s="195" t="s">
        <v>209</v>
      </c>
      <c r="E397" s="196" t="s">
        <v>798</v>
      </c>
      <c r="F397" s="197" t="s">
        <v>799</v>
      </c>
      <c r="G397" s="198" t="s">
        <v>144</v>
      </c>
      <c r="H397" s="199">
        <v>130.64</v>
      </c>
      <c r="I397" s="200"/>
      <c r="J397" s="201">
        <f>ROUND(I397*H397,2)</f>
        <v>0</v>
      </c>
      <c r="K397" s="197" t="s">
        <v>212</v>
      </c>
      <c r="L397" s="41"/>
      <c r="M397" s="202" t="s">
        <v>19</v>
      </c>
      <c r="N397" s="203" t="s">
        <v>43</v>
      </c>
      <c r="O397" s="66"/>
      <c r="P397" s="204">
        <f>O397*H397</f>
        <v>0</v>
      </c>
      <c r="Q397" s="204">
        <v>0</v>
      </c>
      <c r="R397" s="204">
        <f>Q397*H397</f>
        <v>0</v>
      </c>
      <c r="S397" s="204">
        <v>0</v>
      </c>
      <c r="T397" s="205">
        <f>S397*H397</f>
        <v>0</v>
      </c>
      <c r="U397" s="36"/>
      <c r="V397" s="36"/>
      <c r="W397" s="36"/>
      <c r="X397" s="36"/>
      <c r="Y397" s="36"/>
      <c r="Z397" s="36"/>
      <c r="AA397" s="36"/>
      <c r="AB397" s="36"/>
      <c r="AC397" s="36"/>
      <c r="AD397" s="36"/>
      <c r="AE397" s="36"/>
      <c r="AR397" s="206" t="s">
        <v>292</v>
      </c>
      <c r="AT397" s="206" t="s">
        <v>209</v>
      </c>
      <c r="AU397" s="206" t="s">
        <v>81</v>
      </c>
      <c r="AY397" s="19" t="s">
        <v>207</v>
      </c>
      <c r="BE397" s="207">
        <f>IF(N397="základní",J397,0)</f>
        <v>0</v>
      </c>
      <c r="BF397" s="207">
        <f>IF(N397="snížená",J397,0)</f>
        <v>0</v>
      </c>
      <c r="BG397" s="207">
        <f>IF(N397="zákl. přenesená",J397,0)</f>
        <v>0</v>
      </c>
      <c r="BH397" s="207">
        <f>IF(N397="sníž. přenesená",J397,0)</f>
        <v>0</v>
      </c>
      <c r="BI397" s="207">
        <f>IF(N397="nulová",J397,0)</f>
        <v>0</v>
      </c>
      <c r="BJ397" s="19" t="s">
        <v>79</v>
      </c>
      <c r="BK397" s="207">
        <f>ROUND(I397*H397,2)</f>
        <v>0</v>
      </c>
      <c r="BL397" s="19" t="s">
        <v>292</v>
      </c>
      <c r="BM397" s="206" t="s">
        <v>800</v>
      </c>
    </row>
    <row r="398" spans="2:51" s="13" customFormat="1" ht="12">
      <c r="B398" s="208"/>
      <c r="C398" s="209"/>
      <c r="D398" s="210" t="s">
        <v>215</v>
      </c>
      <c r="E398" s="211" t="s">
        <v>19</v>
      </c>
      <c r="F398" s="212" t="s">
        <v>801</v>
      </c>
      <c r="G398" s="209"/>
      <c r="H398" s="213">
        <v>130.64</v>
      </c>
      <c r="I398" s="214"/>
      <c r="J398" s="209"/>
      <c r="K398" s="209"/>
      <c r="L398" s="215"/>
      <c r="M398" s="216"/>
      <c r="N398" s="217"/>
      <c r="O398" s="217"/>
      <c r="P398" s="217"/>
      <c r="Q398" s="217"/>
      <c r="R398" s="217"/>
      <c r="S398" s="217"/>
      <c r="T398" s="218"/>
      <c r="AT398" s="219" t="s">
        <v>215</v>
      </c>
      <c r="AU398" s="219" t="s">
        <v>81</v>
      </c>
      <c r="AV398" s="13" t="s">
        <v>81</v>
      </c>
      <c r="AW398" s="13" t="s">
        <v>33</v>
      </c>
      <c r="AX398" s="13" t="s">
        <v>79</v>
      </c>
      <c r="AY398" s="219" t="s">
        <v>207</v>
      </c>
    </row>
    <row r="399" spans="1:65" s="2" customFormat="1" ht="36">
      <c r="A399" s="36"/>
      <c r="B399" s="37"/>
      <c r="C399" s="195" t="s">
        <v>802</v>
      </c>
      <c r="D399" s="195" t="s">
        <v>209</v>
      </c>
      <c r="E399" s="196" t="s">
        <v>803</v>
      </c>
      <c r="F399" s="197" t="s">
        <v>804</v>
      </c>
      <c r="G399" s="198" t="s">
        <v>144</v>
      </c>
      <c r="H399" s="199">
        <v>214.32</v>
      </c>
      <c r="I399" s="200"/>
      <c r="J399" s="201">
        <f>ROUND(I399*H399,2)</f>
        <v>0</v>
      </c>
      <c r="K399" s="197" t="s">
        <v>212</v>
      </c>
      <c r="L399" s="41"/>
      <c r="M399" s="202" t="s">
        <v>19</v>
      </c>
      <c r="N399" s="203" t="s">
        <v>43</v>
      </c>
      <c r="O399" s="66"/>
      <c r="P399" s="204">
        <f>O399*H399</f>
        <v>0</v>
      </c>
      <c r="Q399" s="204">
        <v>0</v>
      </c>
      <c r="R399" s="204">
        <f>Q399*H399</f>
        <v>0</v>
      </c>
      <c r="S399" s="204">
        <v>0</v>
      </c>
      <c r="T399" s="205">
        <f>S399*H399</f>
        <v>0</v>
      </c>
      <c r="U399" s="36"/>
      <c r="V399" s="36"/>
      <c r="W399" s="36"/>
      <c r="X399" s="36"/>
      <c r="Y399" s="36"/>
      <c r="Z399" s="36"/>
      <c r="AA399" s="36"/>
      <c r="AB399" s="36"/>
      <c r="AC399" s="36"/>
      <c r="AD399" s="36"/>
      <c r="AE399" s="36"/>
      <c r="AR399" s="206" t="s">
        <v>292</v>
      </c>
      <c r="AT399" s="206" t="s">
        <v>209</v>
      </c>
      <c r="AU399" s="206" t="s">
        <v>81</v>
      </c>
      <c r="AY399" s="19" t="s">
        <v>207</v>
      </c>
      <c r="BE399" s="207">
        <f>IF(N399="základní",J399,0)</f>
        <v>0</v>
      </c>
      <c r="BF399" s="207">
        <f>IF(N399="snížená",J399,0)</f>
        <v>0</v>
      </c>
      <c r="BG399" s="207">
        <f>IF(N399="zákl. přenesená",J399,0)</f>
        <v>0</v>
      </c>
      <c r="BH399" s="207">
        <f>IF(N399="sníž. přenesená",J399,0)</f>
        <v>0</v>
      </c>
      <c r="BI399" s="207">
        <f>IF(N399="nulová",J399,0)</f>
        <v>0</v>
      </c>
      <c r="BJ399" s="19" t="s">
        <v>79</v>
      </c>
      <c r="BK399" s="207">
        <f>ROUND(I399*H399,2)</f>
        <v>0</v>
      </c>
      <c r="BL399" s="19" t="s">
        <v>292</v>
      </c>
      <c r="BM399" s="206" t="s">
        <v>805</v>
      </c>
    </row>
    <row r="400" spans="2:51" s="13" customFormat="1" ht="12">
      <c r="B400" s="208"/>
      <c r="C400" s="209"/>
      <c r="D400" s="210" t="s">
        <v>215</v>
      </c>
      <c r="E400" s="211" t="s">
        <v>19</v>
      </c>
      <c r="F400" s="212" t="s">
        <v>806</v>
      </c>
      <c r="G400" s="209"/>
      <c r="H400" s="213">
        <v>214.32</v>
      </c>
      <c r="I400" s="214"/>
      <c r="J400" s="209"/>
      <c r="K400" s="209"/>
      <c r="L400" s="215"/>
      <c r="M400" s="216"/>
      <c r="N400" s="217"/>
      <c r="O400" s="217"/>
      <c r="P400" s="217"/>
      <c r="Q400" s="217"/>
      <c r="R400" s="217"/>
      <c r="S400" s="217"/>
      <c r="T400" s="218"/>
      <c r="AT400" s="219" t="s">
        <v>215</v>
      </c>
      <c r="AU400" s="219" t="s">
        <v>81</v>
      </c>
      <c r="AV400" s="13" t="s">
        <v>81</v>
      </c>
      <c r="AW400" s="13" t="s">
        <v>33</v>
      </c>
      <c r="AX400" s="13" t="s">
        <v>79</v>
      </c>
      <c r="AY400" s="219" t="s">
        <v>207</v>
      </c>
    </row>
    <row r="401" spans="1:65" s="2" customFormat="1" ht="24">
      <c r="A401" s="36"/>
      <c r="B401" s="37"/>
      <c r="C401" s="231" t="s">
        <v>807</v>
      </c>
      <c r="D401" s="231" t="s">
        <v>249</v>
      </c>
      <c r="E401" s="232" t="s">
        <v>808</v>
      </c>
      <c r="F401" s="233" t="s">
        <v>809</v>
      </c>
      <c r="G401" s="234" t="s">
        <v>810</v>
      </c>
      <c r="H401" s="235">
        <v>517.44</v>
      </c>
      <c r="I401" s="236"/>
      <c r="J401" s="237">
        <f>ROUND(I401*H401,2)</f>
        <v>0</v>
      </c>
      <c r="K401" s="233" t="s">
        <v>212</v>
      </c>
      <c r="L401" s="238"/>
      <c r="M401" s="239" t="s">
        <v>19</v>
      </c>
      <c r="N401" s="240" t="s">
        <v>43</v>
      </c>
      <c r="O401" s="66"/>
      <c r="P401" s="204">
        <f>O401*H401</f>
        <v>0</v>
      </c>
      <c r="Q401" s="204">
        <v>0.001</v>
      </c>
      <c r="R401" s="204">
        <f>Q401*H401</f>
        <v>0.51744</v>
      </c>
      <c r="S401" s="204">
        <v>0</v>
      </c>
      <c r="T401" s="205">
        <f>S401*H401</f>
        <v>0</v>
      </c>
      <c r="U401" s="36"/>
      <c r="V401" s="36"/>
      <c r="W401" s="36"/>
      <c r="X401" s="36"/>
      <c r="Y401" s="36"/>
      <c r="Z401" s="36"/>
      <c r="AA401" s="36"/>
      <c r="AB401" s="36"/>
      <c r="AC401" s="36"/>
      <c r="AD401" s="36"/>
      <c r="AE401" s="36"/>
      <c r="AR401" s="206" t="s">
        <v>380</v>
      </c>
      <c r="AT401" s="206" t="s">
        <v>249</v>
      </c>
      <c r="AU401" s="206" t="s">
        <v>81</v>
      </c>
      <c r="AY401" s="19" t="s">
        <v>207</v>
      </c>
      <c r="BE401" s="207">
        <f>IF(N401="základní",J401,0)</f>
        <v>0</v>
      </c>
      <c r="BF401" s="207">
        <f>IF(N401="snížená",J401,0)</f>
        <v>0</v>
      </c>
      <c r="BG401" s="207">
        <f>IF(N401="zákl. přenesená",J401,0)</f>
        <v>0</v>
      </c>
      <c r="BH401" s="207">
        <f>IF(N401="sníž. přenesená",J401,0)</f>
        <v>0</v>
      </c>
      <c r="BI401" s="207">
        <f>IF(N401="nulová",J401,0)</f>
        <v>0</v>
      </c>
      <c r="BJ401" s="19" t="s">
        <v>79</v>
      </c>
      <c r="BK401" s="207">
        <f>ROUND(I401*H401,2)</f>
        <v>0</v>
      </c>
      <c r="BL401" s="19" t="s">
        <v>292</v>
      </c>
      <c r="BM401" s="206" t="s">
        <v>811</v>
      </c>
    </row>
    <row r="402" spans="2:51" s="13" customFormat="1" ht="12">
      <c r="B402" s="208"/>
      <c r="C402" s="209"/>
      <c r="D402" s="210" t="s">
        <v>215</v>
      </c>
      <c r="E402" s="211" t="s">
        <v>19</v>
      </c>
      <c r="F402" s="212" t="s">
        <v>801</v>
      </c>
      <c r="G402" s="209"/>
      <c r="H402" s="213">
        <v>130.64</v>
      </c>
      <c r="I402" s="214"/>
      <c r="J402" s="209"/>
      <c r="K402" s="209"/>
      <c r="L402" s="215"/>
      <c r="M402" s="216"/>
      <c r="N402" s="217"/>
      <c r="O402" s="217"/>
      <c r="P402" s="217"/>
      <c r="Q402" s="217"/>
      <c r="R402" s="217"/>
      <c r="S402" s="217"/>
      <c r="T402" s="218"/>
      <c r="AT402" s="219" t="s">
        <v>215</v>
      </c>
      <c r="AU402" s="219" t="s">
        <v>81</v>
      </c>
      <c r="AV402" s="13" t="s">
        <v>81</v>
      </c>
      <c r="AW402" s="13" t="s">
        <v>33</v>
      </c>
      <c r="AX402" s="13" t="s">
        <v>72</v>
      </c>
      <c r="AY402" s="219" t="s">
        <v>207</v>
      </c>
    </row>
    <row r="403" spans="2:51" s="13" customFormat="1" ht="12">
      <c r="B403" s="208"/>
      <c r="C403" s="209"/>
      <c r="D403" s="210" t="s">
        <v>215</v>
      </c>
      <c r="E403" s="211" t="s">
        <v>19</v>
      </c>
      <c r="F403" s="212" t="s">
        <v>806</v>
      </c>
      <c r="G403" s="209"/>
      <c r="H403" s="213">
        <v>214.32</v>
      </c>
      <c r="I403" s="214"/>
      <c r="J403" s="209"/>
      <c r="K403" s="209"/>
      <c r="L403" s="215"/>
      <c r="M403" s="216"/>
      <c r="N403" s="217"/>
      <c r="O403" s="217"/>
      <c r="P403" s="217"/>
      <c r="Q403" s="217"/>
      <c r="R403" s="217"/>
      <c r="S403" s="217"/>
      <c r="T403" s="218"/>
      <c r="AT403" s="219" t="s">
        <v>215</v>
      </c>
      <c r="AU403" s="219" t="s">
        <v>81</v>
      </c>
      <c r="AV403" s="13" t="s">
        <v>81</v>
      </c>
      <c r="AW403" s="13" t="s">
        <v>33</v>
      </c>
      <c r="AX403" s="13" t="s">
        <v>72</v>
      </c>
      <c r="AY403" s="219" t="s">
        <v>207</v>
      </c>
    </row>
    <row r="404" spans="2:51" s="14" customFormat="1" ht="12">
      <c r="B404" s="220"/>
      <c r="C404" s="221"/>
      <c r="D404" s="210" t="s">
        <v>215</v>
      </c>
      <c r="E404" s="222" t="s">
        <v>19</v>
      </c>
      <c r="F404" s="223" t="s">
        <v>228</v>
      </c>
      <c r="G404" s="221"/>
      <c r="H404" s="224">
        <v>344.96</v>
      </c>
      <c r="I404" s="225"/>
      <c r="J404" s="221"/>
      <c r="K404" s="221"/>
      <c r="L404" s="226"/>
      <c r="M404" s="227"/>
      <c r="N404" s="228"/>
      <c r="O404" s="228"/>
      <c r="P404" s="228"/>
      <c r="Q404" s="228"/>
      <c r="R404" s="228"/>
      <c r="S404" s="228"/>
      <c r="T404" s="229"/>
      <c r="AT404" s="230" t="s">
        <v>215</v>
      </c>
      <c r="AU404" s="230" t="s">
        <v>81</v>
      </c>
      <c r="AV404" s="14" t="s">
        <v>213</v>
      </c>
      <c r="AW404" s="14" t="s">
        <v>33</v>
      </c>
      <c r="AX404" s="14" t="s">
        <v>79</v>
      </c>
      <c r="AY404" s="230" t="s">
        <v>207</v>
      </c>
    </row>
    <row r="405" spans="2:51" s="13" customFormat="1" ht="12">
      <c r="B405" s="208"/>
      <c r="C405" s="209"/>
      <c r="D405" s="210" t="s">
        <v>215</v>
      </c>
      <c r="E405" s="209"/>
      <c r="F405" s="212" t="s">
        <v>812</v>
      </c>
      <c r="G405" s="209"/>
      <c r="H405" s="213">
        <v>517.44</v>
      </c>
      <c r="I405" s="214"/>
      <c r="J405" s="209"/>
      <c r="K405" s="209"/>
      <c r="L405" s="215"/>
      <c r="M405" s="216"/>
      <c r="N405" s="217"/>
      <c r="O405" s="217"/>
      <c r="P405" s="217"/>
      <c r="Q405" s="217"/>
      <c r="R405" s="217"/>
      <c r="S405" s="217"/>
      <c r="T405" s="218"/>
      <c r="AT405" s="219" t="s">
        <v>215</v>
      </c>
      <c r="AU405" s="219" t="s">
        <v>81</v>
      </c>
      <c r="AV405" s="13" t="s">
        <v>81</v>
      </c>
      <c r="AW405" s="13" t="s">
        <v>4</v>
      </c>
      <c r="AX405" s="13" t="s">
        <v>79</v>
      </c>
      <c r="AY405" s="219" t="s">
        <v>207</v>
      </c>
    </row>
    <row r="406" spans="1:65" s="2" customFormat="1" ht="24">
      <c r="A406" s="36"/>
      <c r="B406" s="37"/>
      <c r="C406" s="195" t="s">
        <v>813</v>
      </c>
      <c r="D406" s="195" t="s">
        <v>209</v>
      </c>
      <c r="E406" s="196" t="s">
        <v>814</v>
      </c>
      <c r="F406" s="197" t="s">
        <v>815</v>
      </c>
      <c r="G406" s="198" t="s">
        <v>144</v>
      </c>
      <c r="H406" s="199">
        <v>130.64</v>
      </c>
      <c r="I406" s="200"/>
      <c r="J406" s="201">
        <f>ROUND(I406*H406,2)</f>
        <v>0</v>
      </c>
      <c r="K406" s="197" t="s">
        <v>212</v>
      </c>
      <c r="L406" s="41"/>
      <c r="M406" s="202" t="s">
        <v>19</v>
      </c>
      <c r="N406" s="203" t="s">
        <v>43</v>
      </c>
      <c r="O406" s="66"/>
      <c r="P406" s="204">
        <f>O406*H406</f>
        <v>0</v>
      </c>
      <c r="Q406" s="204">
        <v>0.0004</v>
      </c>
      <c r="R406" s="204">
        <f>Q406*H406</f>
        <v>0.052256</v>
      </c>
      <c r="S406" s="204">
        <v>0</v>
      </c>
      <c r="T406" s="205">
        <f>S406*H406</f>
        <v>0</v>
      </c>
      <c r="U406" s="36"/>
      <c r="V406" s="36"/>
      <c r="W406" s="36"/>
      <c r="X406" s="36"/>
      <c r="Y406" s="36"/>
      <c r="Z406" s="36"/>
      <c r="AA406" s="36"/>
      <c r="AB406" s="36"/>
      <c r="AC406" s="36"/>
      <c r="AD406" s="36"/>
      <c r="AE406" s="36"/>
      <c r="AR406" s="206" t="s">
        <v>292</v>
      </c>
      <c r="AT406" s="206" t="s">
        <v>209</v>
      </c>
      <c r="AU406" s="206" t="s">
        <v>81</v>
      </c>
      <c r="AY406" s="19" t="s">
        <v>207</v>
      </c>
      <c r="BE406" s="207">
        <f>IF(N406="základní",J406,0)</f>
        <v>0</v>
      </c>
      <c r="BF406" s="207">
        <f>IF(N406="snížená",J406,0)</f>
        <v>0</v>
      </c>
      <c r="BG406" s="207">
        <f>IF(N406="zákl. přenesená",J406,0)</f>
        <v>0</v>
      </c>
      <c r="BH406" s="207">
        <f>IF(N406="sníž. přenesená",J406,0)</f>
        <v>0</v>
      </c>
      <c r="BI406" s="207">
        <f>IF(N406="nulová",J406,0)</f>
        <v>0</v>
      </c>
      <c r="BJ406" s="19" t="s">
        <v>79</v>
      </c>
      <c r="BK406" s="207">
        <f>ROUND(I406*H406,2)</f>
        <v>0</v>
      </c>
      <c r="BL406" s="19" t="s">
        <v>292</v>
      </c>
      <c r="BM406" s="206" t="s">
        <v>816</v>
      </c>
    </row>
    <row r="407" spans="2:51" s="13" customFormat="1" ht="12">
      <c r="B407" s="208"/>
      <c r="C407" s="209"/>
      <c r="D407" s="210" t="s">
        <v>215</v>
      </c>
      <c r="E407" s="211" t="s">
        <v>19</v>
      </c>
      <c r="F407" s="212" t="s">
        <v>801</v>
      </c>
      <c r="G407" s="209"/>
      <c r="H407" s="213">
        <v>130.64</v>
      </c>
      <c r="I407" s="214"/>
      <c r="J407" s="209"/>
      <c r="K407" s="209"/>
      <c r="L407" s="215"/>
      <c r="M407" s="216"/>
      <c r="N407" s="217"/>
      <c r="O407" s="217"/>
      <c r="P407" s="217"/>
      <c r="Q407" s="217"/>
      <c r="R407" s="217"/>
      <c r="S407" s="217"/>
      <c r="T407" s="218"/>
      <c r="AT407" s="219" t="s">
        <v>215</v>
      </c>
      <c r="AU407" s="219" t="s">
        <v>81</v>
      </c>
      <c r="AV407" s="13" t="s">
        <v>81</v>
      </c>
      <c r="AW407" s="13" t="s">
        <v>33</v>
      </c>
      <c r="AX407" s="13" t="s">
        <v>79</v>
      </c>
      <c r="AY407" s="219" t="s">
        <v>207</v>
      </c>
    </row>
    <row r="408" spans="1:65" s="2" customFormat="1" ht="48">
      <c r="A408" s="36"/>
      <c r="B408" s="37"/>
      <c r="C408" s="231" t="s">
        <v>817</v>
      </c>
      <c r="D408" s="231" t="s">
        <v>249</v>
      </c>
      <c r="E408" s="232" t="s">
        <v>818</v>
      </c>
      <c r="F408" s="233" t="s">
        <v>819</v>
      </c>
      <c r="G408" s="234" t="s">
        <v>144</v>
      </c>
      <c r="H408" s="235">
        <v>143.704</v>
      </c>
      <c r="I408" s="236"/>
      <c r="J408" s="237">
        <f>ROUND(I408*H408,2)</f>
        <v>0</v>
      </c>
      <c r="K408" s="233" t="s">
        <v>212</v>
      </c>
      <c r="L408" s="238"/>
      <c r="M408" s="239" t="s">
        <v>19</v>
      </c>
      <c r="N408" s="240" t="s">
        <v>43</v>
      </c>
      <c r="O408" s="66"/>
      <c r="P408" s="204">
        <f>O408*H408</f>
        <v>0</v>
      </c>
      <c r="Q408" s="204">
        <v>0.0047</v>
      </c>
      <c r="R408" s="204">
        <f>Q408*H408</f>
        <v>0.6754088</v>
      </c>
      <c r="S408" s="204">
        <v>0</v>
      </c>
      <c r="T408" s="205">
        <f>S408*H408</f>
        <v>0</v>
      </c>
      <c r="U408" s="36"/>
      <c r="V408" s="36"/>
      <c r="W408" s="36"/>
      <c r="X408" s="36"/>
      <c r="Y408" s="36"/>
      <c r="Z408" s="36"/>
      <c r="AA408" s="36"/>
      <c r="AB408" s="36"/>
      <c r="AC408" s="36"/>
      <c r="AD408" s="36"/>
      <c r="AE408" s="36"/>
      <c r="AR408" s="206" t="s">
        <v>380</v>
      </c>
      <c r="AT408" s="206" t="s">
        <v>249</v>
      </c>
      <c r="AU408" s="206" t="s">
        <v>81</v>
      </c>
      <c r="AY408" s="19" t="s">
        <v>207</v>
      </c>
      <c r="BE408" s="207">
        <f>IF(N408="základní",J408,0)</f>
        <v>0</v>
      </c>
      <c r="BF408" s="207">
        <f>IF(N408="snížená",J408,0)</f>
        <v>0</v>
      </c>
      <c r="BG408" s="207">
        <f>IF(N408="zákl. přenesená",J408,0)</f>
        <v>0</v>
      </c>
      <c r="BH408" s="207">
        <f>IF(N408="sníž. přenesená",J408,0)</f>
        <v>0</v>
      </c>
      <c r="BI408" s="207">
        <f>IF(N408="nulová",J408,0)</f>
        <v>0</v>
      </c>
      <c r="BJ408" s="19" t="s">
        <v>79</v>
      </c>
      <c r="BK408" s="207">
        <f>ROUND(I408*H408,2)</f>
        <v>0</v>
      </c>
      <c r="BL408" s="19" t="s">
        <v>292</v>
      </c>
      <c r="BM408" s="206" t="s">
        <v>820</v>
      </c>
    </row>
    <row r="409" spans="2:51" s="13" customFormat="1" ht="12">
      <c r="B409" s="208"/>
      <c r="C409" s="209"/>
      <c r="D409" s="210" t="s">
        <v>215</v>
      </c>
      <c r="E409" s="209"/>
      <c r="F409" s="212" t="s">
        <v>821</v>
      </c>
      <c r="G409" s="209"/>
      <c r="H409" s="213">
        <v>143.704</v>
      </c>
      <c r="I409" s="214"/>
      <c r="J409" s="209"/>
      <c r="K409" s="209"/>
      <c r="L409" s="215"/>
      <c r="M409" s="216"/>
      <c r="N409" s="217"/>
      <c r="O409" s="217"/>
      <c r="P409" s="217"/>
      <c r="Q409" s="217"/>
      <c r="R409" s="217"/>
      <c r="S409" s="217"/>
      <c r="T409" s="218"/>
      <c r="AT409" s="219" t="s">
        <v>215</v>
      </c>
      <c r="AU409" s="219" t="s">
        <v>81</v>
      </c>
      <c r="AV409" s="13" t="s">
        <v>81</v>
      </c>
      <c r="AW409" s="13" t="s">
        <v>4</v>
      </c>
      <c r="AX409" s="13" t="s">
        <v>79</v>
      </c>
      <c r="AY409" s="219" t="s">
        <v>207</v>
      </c>
    </row>
    <row r="410" spans="1:65" s="2" customFormat="1" ht="24">
      <c r="A410" s="36"/>
      <c r="B410" s="37"/>
      <c r="C410" s="195" t="s">
        <v>822</v>
      </c>
      <c r="D410" s="195" t="s">
        <v>209</v>
      </c>
      <c r="E410" s="196" t="s">
        <v>823</v>
      </c>
      <c r="F410" s="197" t="s">
        <v>824</v>
      </c>
      <c r="G410" s="198" t="s">
        <v>144</v>
      </c>
      <c r="H410" s="199">
        <v>214.32</v>
      </c>
      <c r="I410" s="200"/>
      <c r="J410" s="201">
        <f>ROUND(I410*H410,2)</f>
        <v>0</v>
      </c>
      <c r="K410" s="197" t="s">
        <v>212</v>
      </c>
      <c r="L410" s="41"/>
      <c r="M410" s="202" t="s">
        <v>19</v>
      </c>
      <c r="N410" s="203" t="s">
        <v>43</v>
      </c>
      <c r="O410" s="66"/>
      <c r="P410" s="204">
        <f>O410*H410</f>
        <v>0</v>
      </c>
      <c r="Q410" s="204">
        <v>0.0004</v>
      </c>
      <c r="R410" s="204">
        <f>Q410*H410</f>
        <v>0.085728</v>
      </c>
      <c r="S410" s="204">
        <v>0</v>
      </c>
      <c r="T410" s="205">
        <f>S410*H410</f>
        <v>0</v>
      </c>
      <c r="U410" s="36"/>
      <c r="V410" s="36"/>
      <c r="W410" s="36"/>
      <c r="X410" s="36"/>
      <c r="Y410" s="36"/>
      <c r="Z410" s="36"/>
      <c r="AA410" s="36"/>
      <c r="AB410" s="36"/>
      <c r="AC410" s="36"/>
      <c r="AD410" s="36"/>
      <c r="AE410" s="36"/>
      <c r="AR410" s="206" t="s">
        <v>292</v>
      </c>
      <c r="AT410" s="206" t="s">
        <v>209</v>
      </c>
      <c r="AU410" s="206" t="s">
        <v>81</v>
      </c>
      <c r="AY410" s="19" t="s">
        <v>207</v>
      </c>
      <c r="BE410" s="207">
        <f>IF(N410="základní",J410,0)</f>
        <v>0</v>
      </c>
      <c r="BF410" s="207">
        <f>IF(N410="snížená",J410,0)</f>
        <v>0</v>
      </c>
      <c r="BG410" s="207">
        <f>IF(N410="zákl. přenesená",J410,0)</f>
        <v>0</v>
      </c>
      <c r="BH410" s="207">
        <f>IF(N410="sníž. přenesená",J410,0)</f>
        <v>0</v>
      </c>
      <c r="BI410" s="207">
        <f>IF(N410="nulová",J410,0)</f>
        <v>0</v>
      </c>
      <c r="BJ410" s="19" t="s">
        <v>79</v>
      </c>
      <c r="BK410" s="207">
        <f>ROUND(I410*H410,2)</f>
        <v>0</v>
      </c>
      <c r="BL410" s="19" t="s">
        <v>292</v>
      </c>
      <c r="BM410" s="206" t="s">
        <v>825</v>
      </c>
    </row>
    <row r="411" spans="2:51" s="13" customFormat="1" ht="12">
      <c r="B411" s="208"/>
      <c r="C411" s="209"/>
      <c r="D411" s="210" t="s">
        <v>215</v>
      </c>
      <c r="E411" s="211" t="s">
        <v>19</v>
      </c>
      <c r="F411" s="212" t="s">
        <v>826</v>
      </c>
      <c r="G411" s="209"/>
      <c r="H411" s="213">
        <v>214.32</v>
      </c>
      <c r="I411" s="214"/>
      <c r="J411" s="209"/>
      <c r="K411" s="209"/>
      <c r="L411" s="215"/>
      <c r="M411" s="216"/>
      <c r="N411" s="217"/>
      <c r="O411" s="217"/>
      <c r="P411" s="217"/>
      <c r="Q411" s="217"/>
      <c r="R411" s="217"/>
      <c r="S411" s="217"/>
      <c r="T411" s="218"/>
      <c r="AT411" s="219" t="s">
        <v>215</v>
      </c>
      <c r="AU411" s="219" t="s">
        <v>81</v>
      </c>
      <c r="AV411" s="13" t="s">
        <v>81</v>
      </c>
      <c r="AW411" s="13" t="s">
        <v>33</v>
      </c>
      <c r="AX411" s="13" t="s">
        <v>79</v>
      </c>
      <c r="AY411" s="219" t="s">
        <v>207</v>
      </c>
    </row>
    <row r="412" spans="1:65" s="2" customFormat="1" ht="48">
      <c r="A412" s="36"/>
      <c r="B412" s="37"/>
      <c r="C412" s="231" t="s">
        <v>827</v>
      </c>
      <c r="D412" s="231" t="s">
        <v>249</v>
      </c>
      <c r="E412" s="232" t="s">
        <v>828</v>
      </c>
      <c r="F412" s="233" t="s">
        <v>829</v>
      </c>
      <c r="G412" s="234" t="s">
        <v>144</v>
      </c>
      <c r="H412" s="235">
        <v>235.752</v>
      </c>
      <c r="I412" s="236"/>
      <c r="J412" s="237">
        <f>ROUND(I412*H412,2)</f>
        <v>0</v>
      </c>
      <c r="K412" s="233" t="s">
        <v>212</v>
      </c>
      <c r="L412" s="238"/>
      <c r="M412" s="239" t="s">
        <v>19</v>
      </c>
      <c r="N412" s="240" t="s">
        <v>43</v>
      </c>
      <c r="O412" s="66"/>
      <c r="P412" s="204">
        <f>O412*H412</f>
        <v>0</v>
      </c>
      <c r="Q412" s="204">
        <v>0.0054</v>
      </c>
      <c r="R412" s="204">
        <f>Q412*H412</f>
        <v>1.2730608</v>
      </c>
      <c r="S412" s="204">
        <v>0</v>
      </c>
      <c r="T412" s="205">
        <f>S412*H412</f>
        <v>0</v>
      </c>
      <c r="U412" s="36"/>
      <c r="V412" s="36"/>
      <c r="W412" s="36"/>
      <c r="X412" s="36"/>
      <c r="Y412" s="36"/>
      <c r="Z412" s="36"/>
      <c r="AA412" s="36"/>
      <c r="AB412" s="36"/>
      <c r="AC412" s="36"/>
      <c r="AD412" s="36"/>
      <c r="AE412" s="36"/>
      <c r="AR412" s="206" t="s">
        <v>380</v>
      </c>
      <c r="AT412" s="206" t="s">
        <v>249</v>
      </c>
      <c r="AU412" s="206" t="s">
        <v>81</v>
      </c>
      <c r="AY412" s="19" t="s">
        <v>207</v>
      </c>
      <c r="BE412" s="207">
        <f>IF(N412="základní",J412,0)</f>
        <v>0</v>
      </c>
      <c r="BF412" s="207">
        <f>IF(N412="snížená",J412,0)</f>
        <v>0</v>
      </c>
      <c r="BG412" s="207">
        <f>IF(N412="zákl. přenesená",J412,0)</f>
        <v>0</v>
      </c>
      <c r="BH412" s="207">
        <f>IF(N412="sníž. přenesená",J412,0)</f>
        <v>0</v>
      </c>
      <c r="BI412" s="207">
        <f>IF(N412="nulová",J412,0)</f>
        <v>0</v>
      </c>
      <c r="BJ412" s="19" t="s">
        <v>79</v>
      </c>
      <c r="BK412" s="207">
        <f>ROUND(I412*H412,2)</f>
        <v>0</v>
      </c>
      <c r="BL412" s="19" t="s">
        <v>292</v>
      </c>
      <c r="BM412" s="206" t="s">
        <v>830</v>
      </c>
    </row>
    <row r="413" spans="2:51" s="13" customFormat="1" ht="12">
      <c r="B413" s="208"/>
      <c r="C413" s="209"/>
      <c r="D413" s="210" t="s">
        <v>215</v>
      </c>
      <c r="E413" s="209"/>
      <c r="F413" s="212" t="s">
        <v>831</v>
      </c>
      <c r="G413" s="209"/>
      <c r="H413" s="213">
        <v>235.752</v>
      </c>
      <c r="I413" s="214"/>
      <c r="J413" s="209"/>
      <c r="K413" s="209"/>
      <c r="L413" s="215"/>
      <c r="M413" s="216"/>
      <c r="N413" s="217"/>
      <c r="O413" s="217"/>
      <c r="P413" s="217"/>
      <c r="Q413" s="217"/>
      <c r="R413" s="217"/>
      <c r="S413" s="217"/>
      <c r="T413" s="218"/>
      <c r="AT413" s="219" t="s">
        <v>215</v>
      </c>
      <c r="AU413" s="219" t="s">
        <v>81</v>
      </c>
      <c r="AV413" s="13" t="s">
        <v>81</v>
      </c>
      <c r="AW413" s="13" t="s">
        <v>4</v>
      </c>
      <c r="AX413" s="13" t="s">
        <v>79</v>
      </c>
      <c r="AY413" s="219" t="s">
        <v>207</v>
      </c>
    </row>
    <row r="414" spans="1:65" s="2" customFormat="1" ht="24">
      <c r="A414" s="36"/>
      <c r="B414" s="37"/>
      <c r="C414" s="195" t="s">
        <v>832</v>
      </c>
      <c r="D414" s="195" t="s">
        <v>209</v>
      </c>
      <c r="E414" s="196" t="s">
        <v>833</v>
      </c>
      <c r="F414" s="197" t="s">
        <v>834</v>
      </c>
      <c r="G414" s="198" t="s">
        <v>144</v>
      </c>
      <c r="H414" s="199">
        <v>134.4</v>
      </c>
      <c r="I414" s="200"/>
      <c r="J414" s="201">
        <f>ROUND(I414*H414,2)</f>
        <v>0</v>
      </c>
      <c r="K414" s="197" t="s">
        <v>212</v>
      </c>
      <c r="L414" s="41"/>
      <c r="M414" s="202" t="s">
        <v>19</v>
      </c>
      <c r="N414" s="203" t="s">
        <v>43</v>
      </c>
      <c r="O414" s="66"/>
      <c r="P414" s="204">
        <f>O414*H414</f>
        <v>0</v>
      </c>
      <c r="Q414" s="204">
        <v>0</v>
      </c>
      <c r="R414" s="204">
        <f>Q414*H414</f>
        <v>0</v>
      </c>
      <c r="S414" s="204">
        <v>0</v>
      </c>
      <c r="T414" s="205">
        <f>S414*H414</f>
        <v>0</v>
      </c>
      <c r="U414" s="36"/>
      <c r="V414" s="36"/>
      <c r="W414" s="36"/>
      <c r="X414" s="36"/>
      <c r="Y414" s="36"/>
      <c r="Z414" s="36"/>
      <c r="AA414" s="36"/>
      <c r="AB414" s="36"/>
      <c r="AC414" s="36"/>
      <c r="AD414" s="36"/>
      <c r="AE414" s="36"/>
      <c r="AR414" s="206" t="s">
        <v>292</v>
      </c>
      <c r="AT414" s="206" t="s">
        <v>209</v>
      </c>
      <c r="AU414" s="206" t="s">
        <v>81</v>
      </c>
      <c r="AY414" s="19" t="s">
        <v>207</v>
      </c>
      <c r="BE414" s="207">
        <f>IF(N414="základní",J414,0)</f>
        <v>0</v>
      </c>
      <c r="BF414" s="207">
        <f>IF(N414="snížená",J414,0)</f>
        <v>0</v>
      </c>
      <c r="BG414" s="207">
        <f>IF(N414="zákl. přenesená",J414,0)</f>
        <v>0</v>
      </c>
      <c r="BH414" s="207">
        <f>IF(N414="sníž. přenesená",J414,0)</f>
        <v>0</v>
      </c>
      <c r="BI414" s="207">
        <f>IF(N414="nulová",J414,0)</f>
        <v>0</v>
      </c>
      <c r="BJ414" s="19" t="s">
        <v>79</v>
      </c>
      <c r="BK414" s="207">
        <f>ROUND(I414*H414,2)</f>
        <v>0</v>
      </c>
      <c r="BL414" s="19" t="s">
        <v>292</v>
      </c>
      <c r="BM414" s="206" t="s">
        <v>835</v>
      </c>
    </row>
    <row r="415" spans="2:51" s="13" customFormat="1" ht="12">
      <c r="B415" s="208"/>
      <c r="C415" s="209"/>
      <c r="D415" s="210" t="s">
        <v>215</v>
      </c>
      <c r="E415" s="211" t="s">
        <v>19</v>
      </c>
      <c r="F415" s="212" t="s">
        <v>836</v>
      </c>
      <c r="G415" s="209"/>
      <c r="H415" s="213">
        <v>104</v>
      </c>
      <c r="I415" s="214"/>
      <c r="J415" s="209"/>
      <c r="K415" s="209"/>
      <c r="L415" s="215"/>
      <c r="M415" s="216"/>
      <c r="N415" s="217"/>
      <c r="O415" s="217"/>
      <c r="P415" s="217"/>
      <c r="Q415" s="217"/>
      <c r="R415" s="217"/>
      <c r="S415" s="217"/>
      <c r="T415" s="218"/>
      <c r="AT415" s="219" t="s">
        <v>215</v>
      </c>
      <c r="AU415" s="219" t="s">
        <v>81</v>
      </c>
      <c r="AV415" s="13" t="s">
        <v>81</v>
      </c>
      <c r="AW415" s="13" t="s">
        <v>33</v>
      </c>
      <c r="AX415" s="13" t="s">
        <v>72</v>
      </c>
      <c r="AY415" s="219" t="s">
        <v>207</v>
      </c>
    </row>
    <row r="416" spans="2:51" s="13" customFormat="1" ht="12">
      <c r="B416" s="208"/>
      <c r="C416" s="209"/>
      <c r="D416" s="210" t="s">
        <v>215</v>
      </c>
      <c r="E416" s="211" t="s">
        <v>19</v>
      </c>
      <c r="F416" s="212" t="s">
        <v>837</v>
      </c>
      <c r="G416" s="209"/>
      <c r="H416" s="213">
        <v>30.4</v>
      </c>
      <c r="I416" s="214"/>
      <c r="J416" s="209"/>
      <c r="K416" s="209"/>
      <c r="L416" s="215"/>
      <c r="M416" s="216"/>
      <c r="N416" s="217"/>
      <c r="O416" s="217"/>
      <c r="P416" s="217"/>
      <c r="Q416" s="217"/>
      <c r="R416" s="217"/>
      <c r="S416" s="217"/>
      <c r="T416" s="218"/>
      <c r="AT416" s="219" t="s">
        <v>215</v>
      </c>
      <c r="AU416" s="219" t="s">
        <v>81</v>
      </c>
      <c r="AV416" s="13" t="s">
        <v>81</v>
      </c>
      <c r="AW416" s="13" t="s">
        <v>33</v>
      </c>
      <c r="AX416" s="13" t="s">
        <v>72</v>
      </c>
      <c r="AY416" s="219" t="s">
        <v>207</v>
      </c>
    </row>
    <row r="417" spans="2:51" s="14" customFormat="1" ht="12">
      <c r="B417" s="220"/>
      <c r="C417" s="221"/>
      <c r="D417" s="210" t="s">
        <v>215</v>
      </c>
      <c r="E417" s="222" t="s">
        <v>19</v>
      </c>
      <c r="F417" s="223" t="s">
        <v>228</v>
      </c>
      <c r="G417" s="221"/>
      <c r="H417" s="224">
        <v>134.4</v>
      </c>
      <c r="I417" s="225"/>
      <c r="J417" s="221"/>
      <c r="K417" s="221"/>
      <c r="L417" s="226"/>
      <c r="M417" s="227"/>
      <c r="N417" s="228"/>
      <c r="O417" s="228"/>
      <c r="P417" s="228"/>
      <c r="Q417" s="228"/>
      <c r="R417" s="228"/>
      <c r="S417" s="228"/>
      <c r="T417" s="229"/>
      <c r="AT417" s="230" t="s">
        <v>215</v>
      </c>
      <c r="AU417" s="230" t="s">
        <v>81</v>
      </c>
      <c r="AV417" s="14" t="s">
        <v>213</v>
      </c>
      <c r="AW417" s="14" t="s">
        <v>33</v>
      </c>
      <c r="AX417" s="14" t="s">
        <v>79</v>
      </c>
      <c r="AY417" s="230" t="s">
        <v>207</v>
      </c>
    </row>
    <row r="418" spans="1:65" s="2" customFormat="1" ht="24">
      <c r="A418" s="36"/>
      <c r="B418" s="37"/>
      <c r="C418" s="195" t="s">
        <v>838</v>
      </c>
      <c r="D418" s="195" t="s">
        <v>209</v>
      </c>
      <c r="E418" s="196" t="s">
        <v>839</v>
      </c>
      <c r="F418" s="197" t="s">
        <v>840</v>
      </c>
      <c r="G418" s="198" t="s">
        <v>144</v>
      </c>
      <c r="H418" s="199">
        <v>33.6</v>
      </c>
      <c r="I418" s="200"/>
      <c r="J418" s="201">
        <f>ROUND(I418*H418,2)</f>
        <v>0</v>
      </c>
      <c r="K418" s="197" t="s">
        <v>212</v>
      </c>
      <c r="L418" s="41"/>
      <c r="M418" s="202" t="s">
        <v>19</v>
      </c>
      <c r="N418" s="203" t="s">
        <v>43</v>
      </c>
      <c r="O418" s="66"/>
      <c r="P418" s="204">
        <f>O418*H418</f>
        <v>0</v>
      </c>
      <c r="Q418" s="204">
        <v>0</v>
      </c>
      <c r="R418" s="204">
        <f>Q418*H418</f>
        <v>0</v>
      </c>
      <c r="S418" s="204">
        <v>0</v>
      </c>
      <c r="T418" s="205">
        <f>S418*H418</f>
        <v>0</v>
      </c>
      <c r="U418" s="36"/>
      <c r="V418" s="36"/>
      <c r="W418" s="36"/>
      <c r="X418" s="36"/>
      <c r="Y418" s="36"/>
      <c r="Z418" s="36"/>
      <c r="AA418" s="36"/>
      <c r="AB418" s="36"/>
      <c r="AC418" s="36"/>
      <c r="AD418" s="36"/>
      <c r="AE418" s="36"/>
      <c r="AR418" s="206" t="s">
        <v>292</v>
      </c>
      <c r="AT418" s="206" t="s">
        <v>209</v>
      </c>
      <c r="AU418" s="206" t="s">
        <v>81</v>
      </c>
      <c r="AY418" s="19" t="s">
        <v>207</v>
      </c>
      <c r="BE418" s="207">
        <f>IF(N418="základní",J418,0)</f>
        <v>0</v>
      </c>
      <c r="BF418" s="207">
        <f>IF(N418="snížená",J418,0)</f>
        <v>0</v>
      </c>
      <c r="BG418" s="207">
        <f>IF(N418="zákl. přenesená",J418,0)</f>
        <v>0</v>
      </c>
      <c r="BH418" s="207">
        <f>IF(N418="sníž. přenesená",J418,0)</f>
        <v>0</v>
      </c>
      <c r="BI418" s="207">
        <f>IF(N418="nulová",J418,0)</f>
        <v>0</v>
      </c>
      <c r="BJ418" s="19" t="s">
        <v>79</v>
      </c>
      <c r="BK418" s="207">
        <f>ROUND(I418*H418,2)</f>
        <v>0</v>
      </c>
      <c r="BL418" s="19" t="s">
        <v>292</v>
      </c>
      <c r="BM418" s="206" t="s">
        <v>841</v>
      </c>
    </row>
    <row r="419" spans="2:51" s="13" customFormat="1" ht="12">
      <c r="B419" s="208"/>
      <c r="C419" s="209"/>
      <c r="D419" s="210" t="s">
        <v>215</v>
      </c>
      <c r="E419" s="211" t="s">
        <v>19</v>
      </c>
      <c r="F419" s="212" t="s">
        <v>842</v>
      </c>
      <c r="G419" s="209"/>
      <c r="H419" s="213">
        <v>33.6</v>
      </c>
      <c r="I419" s="214"/>
      <c r="J419" s="209"/>
      <c r="K419" s="209"/>
      <c r="L419" s="215"/>
      <c r="M419" s="216"/>
      <c r="N419" s="217"/>
      <c r="O419" s="217"/>
      <c r="P419" s="217"/>
      <c r="Q419" s="217"/>
      <c r="R419" s="217"/>
      <c r="S419" s="217"/>
      <c r="T419" s="218"/>
      <c r="AT419" s="219" t="s">
        <v>215</v>
      </c>
      <c r="AU419" s="219" t="s">
        <v>81</v>
      </c>
      <c r="AV419" s="13" t="s">
        <v>81</v>
      </c>
      <c r="AW419" s="13" t="s">
        <v>33</v>
      </c>
      <c r="AX419" s="13" t="s">
        <v>79</v>
      </c>
      <c r="AY419" s="219" t="s">
        <v>207</v>
      </c>
    </row>
    <row r="420" spans="1:65" s="2" customFormat="1" ht="24">
      <c r="A420" s="36"/>
      <c r="B420" s="37"/>
      <c r="C420" s="231" t="s">
        <v>843</v>
      </c>
      <c r="D420" s="231" t="s">
        <v>249</v>
      </c>
      <c r="E420" s="232" t="s">
        <v>844</v>
      </c>
      <c r="F420" s="233" t="s">
        <v>845</v>
      </c>
      <c r="G420" s="234" t="s">
        <v>144</v>
      </c>
      <c r="H420" s="235">
        <v>201.6</v>
      </c>
      <c r="I420" s="236"/>
      <c r="J420" s="237">
        <f>ROUND(I420*H420,2)</f>
        <v>0</v>
      </c>
      <c r="K420" s="233" t="s">
        <v>212</v>
      </c>
      <c r="L420" s="238"/>
      <c r="M420" s="239" t="s">
        <v>19</v>
      </c>
      <c r="N420" s="240" t="s">
        <v>43</v>
      </c>
      <c r="O420" s="66"/>
      <c r="P420" s="204">
        <f>O420*H420</f>
        <v>0</v>
      </c>
      <c r="Q420" s="204">
        <v>0.00064</v>
      </c>
      <c r="R420" s="204">
        <f>Q420*H420</f>
        <v>0.129024</v>
      </c>
      <c r="S420" s="204">
        <v>0</v>
      </c>
      <c r="T420" s="205">
        <f>S420*H420</f>
        <v>0</v>
      </c>
      <c r="U420" s="36"/>
      <c r="V420" s="36"/>
      <c r="W420" s="36"/>
      <c r="X420" s="36"/>
      <c r="Y420" s="36"/>
      <c r="Z420" s="36"/>
      <c r="AA420" s="36"/>
      <c r="AB420" s="36"/>
      <c r="AC420" s="36"/>
      <c r="AD420" s="36"/>
      <c r="AE420" s="36"/>
      <c r="AR420" s="206" t="s">
        <v>380</v>
      </c>
      <c r="AT420" s="206" t="s">
        <v>249</v>
      </c>
      <c r="AU420" s="206" t="s">
        <v>81</v>
      </c>
      <c r="AY420" s="19" t="s">
        <v>207</v>
      </c>
      <c r="BE420" s="207">
        <f>IF(N420="základní",J420,0)</f>
        <v>0</v>
      </c>
      <c r="BF420" s="207">
        <f>IF(N420="snížená",J420,0)</f>
        <v>0</v>
      </c>
      <c r="BG420" s="207">
        <f>IF(N420="zákl. přenesená",J420,0)</f>
        <v>0</v>
      </c>
      <c r="BH420" s="207">
        <f>IF(N420="sníž. přenesená",J420,0)</f>
        <v>0</v>
      </c>
      <c r="BI420" s="207">
        <f>IF(N420="nulová",J420,0)</f>
        <v>0</v>
      </c>
      <c r="BJ420" s="19" t="s">
        <v>79</v>
      </c>
      <c r="BK420" s="207">
        <f>ROUND(I420*H420,2)</f>
        <v>0</v>
      </c>
      <c r="BL420" s="19" t="s">
        <v>292</v>
      </c>
      <c r="BM420" s="206" t="s">
        <v>846</v>
      </c>
    </row>
    <row r="421" spans="2:51" s="13" customFormat="1" ht="12">
      <c r="B421" s="208"/>
      <c r="C421" s="209"/>
      <c r="D421" s="210" t="s">
        <v>215</v>
      </c>
      <c r="E421" s="209"/>
      <c r="F421" s="212" t="s">
        <v>847</v>
      </c>
      <c r="G421" s="209"/>
      <c r="H421" s="213">
        <v>201.6</v>
      </c>
      <c r="I421" s="214"/>
      <c r="J421" s="209"/>
      <c r="K421" s="209"/>
      <c r="L421" s="215"/>
      <c r="M421" s="216"/>
      <c r="N421" s="217"/>
      <c r="O421" s="217"/>
      <c r="P421" s="217"/>
      <c r="Q421" s="217"/>
      <c r="R421" s="217"/>
      <c r="S421" s="217"/>
      <c r="T421" s="218"/>
      <c r="AT421" s="219" t="s">
        <v>215</v>
      </c>
      <c r="AU421" s="219" t="s">
        <v>81</v>
      </c>
      <c r="AV421" s="13" t="s">
        <v>81</v>
      </c>
      <c r="AW421" s="13" t="s">
        <v>4</v>
      </c>
      <c r="AX421" s="13" t="s">
        <v>79</v>
      </c>
      <c r="AY421" s="219" t="s">
        <v>207</v>
      </c>
    </row>
    <row r="422" spans="1:65" s="2" customFormat="1" ht="48">
      <c r="A422" s="36"/>
      <c r="B422" s="37"/>
      <c r="C422" s="195" t="s">
        <v>848</v>
      </c>
      <c r="D422" s="195" t="s">
        <v>209</v>
      </c>
      <c r="E422" s="196" t="s">
        <v>849</v>
      </c>
      <c r="F422" s="197" t="s">
        <v>850</v>
      </c>
      <c r="G422" s="198" t="s">
        <v>734</v>
      </c>
      <c r="H422" s="254"/>
      <c r="I422" s="200"/>
      <c r="J422" s="201">
        <f>ROUND(I422*H422,2)</f>
        <v>0</v>
      </c>
      <c r="K422" s="197" t="s">
        <v>212</v>
      </c>
      <c r="L422" s="41"/>
      <c r="M422" s="202" t="s">
        <v>19</v>
      </c>
      <c r="N422" s="203" t="s">
        <v>43</v>
      </c>
      <c r="O422" s="66"/>
      <c r="P422" s="204">
        <f>O422*H422</f>
        <v>0</v>
      </c>
      <c r="Q422" s="204">
        <v>0</v>
      </c>
      <c r="R422" s="204">
        <f>Q422*H422</f>
        <v>0</v>
      </c>
      <c r="S422" s="204">
        <v>0</v>
      </c>
      <c r="T422" s="205">
        <f>S422*H422</f>
        <v>0</v>
      </c>
      <c r="U422" s="36"/>
      <c r="V422" s="36"/>
      <c r="W422" s="36"/>
      <c r="X422" s="36"/>
      <c r="Y422" s="36"/>
      <c r="Z422" s="36"/>
      <c r="AA422" s="36"/>
      <c r="AB422" s="36"/>
      <c r="AC422" s="36"/>
      <c r="AD422" s="36"/>
      <c r="AE422" s="36"/>
      <c r="AR422" s="206" t="s">
        <v>292</v>
      </c>
      <c r="AT422" s="206" t="s">
        <v>209</v>
      </c>
      <c r="AU422" s="206" t="s">
        <v>81</v>
      </c>
      <c r="AY422" s="19" t="s">
        <v>207</v>
      </c>
      <c r="BE422" s="207">
        <f>IF(N422="základní",J422,0)</f>
        <v>0</v>
      </c>
      <c r="BF422" s="207">
        <f>IF(N422="snížená",J422,0)</f>
        <v>0</v>
      </c>
      <c r="BG422" s="207">
        <f>IF(N422="zákl. přenesená",J422,0)</f>
        <v>0</v>
      </c>
      <c r="BH422" s="207">
        <f>IF(N422="sníž. přenesená",J422,0)</f>
        <v>0</v>
      </c>
      <c r="BI422" s="207">
        <f>IF(N422="nulová",J422,0)</f>
        <v>0</v>
      </c>
      <c r="BJ422" s="19" t="s">
        <v>79</v>
      </c>
      <c r="BK422" s="207">
        <f>ROUND(I422*H422,2)</f>
        <v>0</v>
      </c>
      <c r="BL422" s="19" t="s">
        <v>292</v>
      </c>
      <c r="BM422" s="206" t="s">
        <v>851</v>
      </c>
    </row>
    <row r="423" spans="2:63" s="12" customFormat="1" ht="12.75">
      <c r="B423" s="179"/>
      <c r="C423" s="180"/>
      <c r="D423" s="181" t="s">
        <v>71</v>
      </c>
      <c r="E423" s="193" t="s">
        <v>852</v>
      </c>
      <c r="F423" s="193" t="s">
        <v>853</v>
      </c>
      <c r="G423" s="180"/>
      <c r="H423" s="180"/>
      <c r="I423" s="183"/>
      <c r="J423" s="194">
        <f>BK423</f>
        <v>0</v>
      </c>
      <c r="K423" s="180"/>
      <c r="L423" s="185"/>
      <c r="M423" s="186"/>
      <c r="N423" s="187"/>
      <c r="O423" s="187"/>
      <c r="P423" s="188">
        <f>SUM(P424:P428)</f>
        <v>0</v>
      </c>
      <c r="Q423" s="187"/>
      <c r="R423" s="188">
        <f>SUM(R424:R428)</f>
        <v>0.0071600000000000006</v>
      </c>
      <c r="S423" s="187"/>
      <c r="T423" s="189">
        <f>SUM(T424:T428)</f>
        <v>0</v>
      </c>
      <c r="AR423" s="190" t="s">
        <v>81</v>
      </c>
      <c r="AT423" s="191" t="s">
        <v>71</v>
      </c>
      <c r="AU423" s="191" t="s">
        <v>79</v>
      </c>
      <c r="AY423" s="190" t="s">
        <v>207</v>
      </c>
      <c r="BK423" s="192">
        <f>SUM(BK424:BK428)</f>
        <v>0</v>
      </c>
    </row>
    <row r="424" spans="1:65" s="2" customFormat="1" ht="24">
      <c r="A424" s="36"/>
      <c r="B424" s="37"/>
      <c r="C424" s="195" t="s">
        <v>854</v>
      </c>
      <c r="D424" s="195" t="s">
        <v>209</v>
      </c>
      <c r="E424" s="196" t="s">
        <v>855</v>
      </c>
      <c r="F424" s="197" t="s">
        <v>856</v>
      </c>
      <c r="G424" s="198" t="s">
        <v>140</v>
      </c>
      <c r="H424" s="199">
        <v>3.5</v>
      </c>
      <c r="I424" s="200"/>
      <c r="J424" s="201">
        <f>ROUND(I424*H424,2)</f>
        <v>0</v>
      </c>
      <c r="K424" s="197" t="s">
        <v>212</v>
      </c>
      <c r="L424" s="41"/>
      <c r="M424" s="202" t="s">
        <v>19</v>
      </c>
      <c r="N424" s="203" t="s">
        <v>43</v>
      </c>
      <c r="O424" s="66"/>
      <c r="P424" s="204">
        <f>O424*H424</f>
        <v>0</v>
      </c>
      <c r="Q424" s="204">
        <v>0.00184</v>
      </c>
      <c r="R424" s="204">
        <f>Q424*H424</f>
        <v>0.00644</v>
      </c>
      <c r="S424" s="204">
        <v>0</v>
      </c>
      <c r="T424" s="205">
        <f>S424*H424</f>
        <v>0</v>
      </c>
      <c r="U424" s="36"/>
      <c r="V424" s="36"/>
      <c r="W424" s="36"/>
      <c r="X424" s="36"/>
      <c r="Y424" s="36"/>
      <c r="Z424" s="36"/>
      <c r="AA424" s="36"/>
      <c r="AB424" s="36"/>
      <c r="AC424" s="36"/>
      <c r="AD424" s="36"/>
      <c r="AE424" s="36"/>
      <c r="AR424" s="206" t="s">
        <v>292</v>
      </c>
      <c r="AT424" s="206" t="s">
        <v>209</v>
      </c>
      <c r="AU424" s="206" t="s">
        <v>81</v>
      </c>
      <c r="AY424" s="19" t="s">
        <v>207</v>
      </c>
      <c r="BE424" s="207">
        <f>IF(N424="základní",J424,0)</f>
        <v>0</v>
      </c>
      <c r="BF424" s="207">
        <f>IF(N424="snížená",J424,0)</f>
        <v>0</v>
      </c>
      <c r="BG424" s="207">
        <f>IF(N424="zákl. přenesená",J424,0)</f>
        <v>0</v>
      </c>
      <c r="BH424" s="207">
        <f>IF(N424="sníž. přenesená",J424,0)</f>
        <v>0</v>
      </c>
      <c r="BI424" s="207">
        <f>IF(N424="nulová",J424,0)</f>
        <v>0</v>
      </c>
      <c r="BJ424" s="19" t="s">
        <v>79</v>
      </c>
      <c r="BK424" s="207">
        <f>ROUND(I424*H424,2)</f>
        <v>0</v>
      </c>
      <c r="BL424" s="19" t="s">
        <v>292</v>
      </c>
      <c r="BM424" s="206" t="s">
        <v>857</v>
      </c>
    </row>
    <row r="425" spans="1:65" s="2" customFormat="1" ht="12">
      <c r="A425" s="36"/>
      <c r="B425" s="37"/>
      <c r="C425" s="195" t="s">
        <v>858</v>
      </c>
      <c r="D425" s="195" t="s">
        <v>209</v>
      </c>
      <c r="E425" s="196" t="s">
        <v>859</v>
      </c>
      <c r="F425" s="197" t="s">
        <v>860</v>
      </c>
      <c r="G425" s="198" t="s">
        <v>140</v>
      </c>
      <c r="H425" s="199">
        <v>1.5</v>
      </c>
      <c r="I425" s="200"/>
      <c r="J425" s="201">
        <f>ROUND(I425*H425,2)</f>
        <v>0</v>
      </c>
      <c r="K425" s="197" t="s">
        <v>212</v>
      </c>
      <c r="L425" s="41"/>
      <c r="M425" s="202" t="s">
        <v>19</v>
      </c>
      <c r="N425" s="203" t="s">
        <v>43</v>
      </c>
      <c r="O425" s="66"/>
      <c r="P425" s="204">
        <f>O425*H425</f>
        <v>0</v>
      </c>
      <c r="Q425" s="204">
        <v>0.00048</v>
      </c>
      <c r="R425" s="204">
        <f>Q425*H425</f>
        <v>0.00072</v>
      </c>
      <c r="S425" s="204">
        <v>0</v>
      </c>
      <c r="T425" s="205">
        <f>S425*H425</f>
        <v>0</v>
      </c>
      <c r="U425" s="36"/>
      <c r="V425" s="36"/>
      <c r="W425" s="36"/>
      <c r="X425" s="36"/>
      <c r="Y425" s="36"/>
      <c r="Z425" s="36"/>
      <c r="AA425" s="36"/>
      <c r="AB425" s="36"/>
      <c r="AC425" s="36"/>
      <c r="AD425" s="36"/>
      <c r="AE425" s="36"/>
      <c r="AR425" s="206" t="s">
        <v>292</v>
      </c>
      <c r="AT425" s="206" t="s">
        <v>209</v>
      </c>
      <c r="AU425" s="206" t="s">
        <v>81</v>
      </c>
      <c r="AY425" s="19" t="s">
        <v>207</v>
      </c>
      <c r="BE425" s="207">
        <f>IF(N425="základní",J425,0)</f>
        <v>0</v>
      </c>
      <c r="BF425" s="207">
        <f>IF(N425="snížená",J425,0)</f>
        <v>0</v>
      </c>
      <c r="BG425" s="207">
        <f>IF(N425="zákl. přenesená",J425,0)</f>
        <v>0</v>
      </c>
      <c r="BH425" s="207">
        <f>IF(N425="sníž. přenesená",J425,0)</f>
        <v>0</v>
      </c>
      <c r="BI425" s="207">
        <f>IF(N425="nulová",J425,0)</f>
        <v>0</v>
      </c>
      <c r="BJ425" s="19" t="s">
        <v>79</v>
      </c>
      <c r="BK425" s="207">
        <f>ROUND(I425*H425,2)</f>
        <v>0</v>
      </c>
      <c r="BL425" s="19" t="s">
        <v>292</v>
      </c>
      <c r="BM425" s="206" t="s">
        <v>861</v>
      </c>
    </row>
    <row r="426" spans="1:65" s="2" customFormat="1" ht="24">
      <c r="A426" s="36"/>
      <c r="B426" s="37"/>
      <c r="C426" s="195" t="s">
        <v>862</v>
      </c>
      <c r="D426" s="195" t="s">
        <v>209</v>
      </c>
      <c r="E426" s="196" t="s">
        <v>863</v>
      </c>
      <c r="F426" s="197" t="s">
        <v>864</v>
      </c>
      <c r="G426" s="198" t="s">
        <v>264</v>
      </c>
      <c r="H426" s="199">
        <v>1</v>
      </c>
      <c r="I426" s="200"/>
      <c r="J426" s="201">
        <f>ROUND(I426*H426,2)</f>
        <v>0</v>
      </c>
      <c r="K426" s="197" t="s">
        <v>212</v>
      </c>
      <c r="L426" s="41"/>
      <c r="M426" s="202" t="s">
        <v>19</v>
      </c>
      <c r="N426" s="203" t="s">
        <v>43</v>
      </c>
      <c r="O426" s="66"/>
      <c r="P426" s="204">
        <f>O426*H426</f>
        <v>0</v>
      </c>
      <c r="Q426" s="204">
        <v>0</v>
      </c>
      <c r="R426" s="204">
        <f>Q426*H426</f>
        <v>0</v>
      </c>
      <c r="S426" s="204">
        <v>0</v>
      </c>
      <c r="T426" s="205">
        <f>S426*H426</f>
        <v>0</v>
      </c>
      <c r="U426" s="36"/>
      <c r="V426" s="36"/>
      <c r="W426" s="36"/>
      <c r="X426" s="36"/>
      <c r="Y426" s="36"/>
      <c r="Z426" s="36"/>
      <c r="AA426" s="36"/>
      <c r="AB426" s="36"/>
      <c r="AC426" s="36"/>
      <c r="AD426" s="36"/>
      <c r="AE426" s="36"/>
      <c r="AR426" s="206" t="s">
        <v>292</v>
      </c>
      <c r="AT426" s="206" t="s">
        <v>209</v>
      </c>
      <c r="AU426" s="206" t="s">
        <v>81</v>
      </c>
      <c r="AY426" s="19" t="s">
        <v>207</v>
      </c>
      <c r="BE426" s="207">
        <f>IF(N426="základní",J426,0)</f>
        <v>0</v>
      </c>
      <c r="BF426" s="207">
        <f>IF(N426="snížená",J426,0)</f>
        <v>0</v>
      </c>
      <c r="BG426" s="207">
        <f>IF(N426="zákl. přenesená",J426,0)</f>
        <v>0</v>
      </c>
      <c r="BH426" s="207">
        <f>IF(N426="sníž. přenesená",J426,0)</f>
        <v>0</v>
      </c>
      <c r="BI426" s="207">
        <f>IF(N426="nulová",J426,0)</f>
        <v>0</v>
      </c>
      <c r="BJ426" s="19" t="s">
        <v>79</v>
      </c>
      <c r="BK426" s="207">
        <f>ROUND(I426*H426,2)</f>
        <v>0</v>
      </c>
      <c r="BL426" s="19" t="s">
        <v>292</v>
      </c>
      <c r="BM426" s="206" t="s">
        <v>865</v>
      </c>
    </row>
    <row r="427" spans="1:65" s="2" customFormat="1" ht="24">
      <c r="A427" s="36"/>
      <c r="B427" s="37"/>
      <c r="C427" s="195" t="s">
        <v>866</v>
      </c>
      <c r="D427" s="195" t="s">
        <v>209</v>
      </c>
      <c r="E427" s="196" t="s">
        <v>867</v>
      </c>
      <c r="F427" s="197" t="s">
        <v>868</v>
      </c>
      <c r="G427" s="198" t="s">
        <v>140</v>
      </c>
      <c r="H427" s="199">
        <v>5</v>
      </c>
      <c r="I427" s="200"/>
      <c r="J427" s="201">
        <f>ROUND(I427*H427,2)</f>
        <v>0</v>
      </c>
      <c r="K427" s="197" t="s">
        <v>212</v>
      </c>
      <c r="L427" s="41"/>
      <c r="M427" s="202" t="s">
        <v>19</v>
      </c>
      <c r="N427" s="203" t="s">
        <v>43</v>
      </c>
      <c r="O427" s="66"/>
      <c r="P427" s="204">
        <f>O427*H427</f>
        <v>0</v>
      </c>
      <c r="Q427" s="204">
        <v>0</v>
      </c>
      <c r="R427" s="204">
        <f>Q427*H427</f>
        <v>0</v>
      </c>
      <c r="S427" s="204">
        <v>0</v>
      </c>
      <c r="T427" s="205">
        <f>S427*H427</f>
        <v>0</v>
      </c>
      <c r="U427" s="36"/>
      <c r="V427" s="36"/>
      <c r="W427" s="36"/>
      <c r="X427" s="36"/>
      <c r="Y427" s="36"/>
      <c r="Z427" s="36"/>
      <c r="AA427" s="36"/>
      <c r="AB427" s="36"/>
      <c r="AC427" s="36"/>
      <c r="AD427" s="36"/>
      <c r="AE427" s="36"/>
      <c r="AR427" s="206" t="s">
        <v>292</v>
      </c>
      <c r="AT427" s="206" t="s">
        <v>209</v>
      </c>
      <c r="AU427" s="206" t="s">
        <v>81</v>
      </c>
      <c r="AY427" s="19" t="s">
        <v>207</v>
      </c>
      <c r="BE427" s="207">
        <f>IF(N427="základní",J427,0)</f>
        <v>0</v>
      </c>
      <c r="BF427" s="207">
        <f>IF(N427="snížená",J427,0)</f>
        <v>0</v>
      </c>
      <c r="BG427" s="207">
        <f>IF(N427="zákl. přenesená",J427,0)</f>
        <v>0</v>
      </c>
      <c r="BH427" s="207">
        <f>IF(N427="sníž. přenesená",J427,0)</f>
        <v>0</v>
      </c>
      <c r="BI427" s="207">
        <f>IF(N427="nulová",J427,0)</f>
        <v>0</v>
      </c>
      <c r="BJ427" s="19" t="s">
        <v>79</v>
      </c>
      <c r="BK427" s="207">
        <f>ROUND(I427*H427,2)</f>
        <v>0</v>
      </c>
      <c r="BL427" s="19" t="s">
        <v>292</v>
      </c>
      <c r="BM427" s="206" t="s">
        <v>869</v>
      </c>
    </row>
    <row r="428" spans="1:65" s="2" customFormat="1" ht="36">
      <c r="A428" s="36"/>
      <c r="B428" s="37"/>
      <c r="C428" s="195" t="s">
        <v>870</v>
      </c>
      <c r="D428" s="195" t="s">
        <v>209</v>
      </c>
      <c r="E428" s="196" t="s">
        <v>871</v>
      </c>
      <c r="F428" s="197" t="s">
        <v>872</v>
      </c>
      <c r="G428" s="198" t="s">
        <v>734</v>
      </c>
      <c r="H428" s="254"/>
      <c r="I428" s="200"/>
      <c r="J428" s="201">
        <f>ROUND(I428*H428,2)</f>
        <v>0</v>
      </c>
      <c r="K428" s="197" t="s">
        <v>212</v>
      </c>
      <c r="L428" s="41"/>
      <c r="M428" s="202" t="s">
        <v>19</v>
      </c>
      <c r="N428" s="203" t="s">
        <v>43</v>
      </c>
      <c r="O428" s="66"/>
      <c r="P428" s="204">
        <f>O428*H428</f>
        <v>0</v>
      </c>
      <c r="Q428" s="204">
        <v>0</v>
      </c>
      <c r="R428" s="204">
        <f>Q428*H428</f>
        <v>0</v>
      </c>
      <c r="S428" s="204">
        <v>0</v>
      </c>
      <c r="T428" s="205">
        <f>S428*H428</f>
        <v>0</v>
      </c>
      <c r="U428" s="36"/>
      <c r="V428" s="36"/>
      <c r="W428" s="36"/>
      <c r="X428" s="36"/>
      <c r="Y428" s="36"/>
      <c r="Z428" s="36"/>
      <c r="AA428" s="36"/>
      <c r="AB428" s="36"/>
      <c r="AC428" s="36"/>
      <c r="AD428" s="36"/>
      <c r="AE428" s="36"/>
      <c r="AR428" s="206" t="s">
        <v>292</v>
      </c>
      <c r="AT428" s="206" t="s">
        <v>209</v>
      </c>
      <c r="AU428" s="206" t="s">
        <v>81</v>
      </c>
      <c r="AY428" s="19" t="s">
        <v>207</v>
      </c>
      <c r="BE428" s="207">
        <f>IF(N428="základní",J428,0)</f>
        <v>0</v>
      </c>
      <c r="BF428" s="207">
        <f>IF(N428="snížená",J428,0)</f>
        <v>0</v>
      </c>
      <c r="BG428" s="207">
        <f>IF(N428="zákl. přenesená",J428,0)</f>
        <v>0</v>
      </c>
      <c r="BH428" s="207">
        <f>IF(N428="sníž. přenesená",J428,0)</f>
        <v>0</v>
      </c>
      <c r="BI428" s="207">
        <f>IF(N428="nulová",J428,0)</f>
        <v>0</v>
      </c>
      <c r="BJ428" s="19" t="s">
        <v>79</v>
      </c>
      <c r="BK428" s="207">
        <f>ROUND(I428*H428,2)</f>
        <v>0</v>
      </c>
      <c r="BL428" s="19" t="s">
        <v>292</v>
      </c>
      <c r="BM428" s="206" t="s">
        <v>873</v>
      </c>
    </row>
    <row r="429" spans="2:63" s="12" customFormat="1" ht="12.75">
      <c r="B429" s="179"/>
      <c r="C429" s="180"/>
      <c r="D429" s="181" t="s">
        <v>71</v>
      </c>
      <c r="E429" s="193" t="s">
        <v>874</v>
      </c>
      <c r="F429" s="193" t="s">
        <v>875</v>
      </c>
      <c r="G429" s="180"/>
      <c r="H429" s="180"/>
      <c r="I429" s="183"/>
      <c r="J429" s="194">
        <f>BK429</f>
        <v>0</v>
      </c>
      <c r="K429" s="180"/>
      <c r="L429" s="185"/>
      <c r="M429" s="186"/>
      <c r="N429" s="187"/>
      <c r="O429" s="187"/>
      <c r="P429" s="188">
        <f>SUM(P430:P434)</f>
        <v>0</v>
      </c>
      <c r="Q429" s="187"/>
      <c r="R429" s="188">
        <f>SUM(R430:R434)</f>
        <v>0.018999999999999996</v>
      </c>
      <c r="S429" s="187"/>
      <c r="T429" s="189">
        <f>SUM(T430:T434)</f>
        <v>0</v>
      </c>
      <c r="AR429" s="190" t="s">
        <v>81</v>
      </c>
      <c r="AT429" s="191" t="s">
        <v>71</v>
      </c>
      <c r="AU429" s="191" t="s">
        <v>79</v>
      </c>
      <c r="AY429" s="190" t="s">
        <v>207</v>
      </c>
      <c r="BK429" s="192">
        <f>SUM(BK430:BK434)</f>
        <v>0</v>
      </c>
    </row>
    <row r="430" spans="1:65" s="2" customFormat="1" ht="24">
      <c r="A430" s="36"/>
      <c r="B430" s="37"/>
      <c r="C430" s="195" t="s">
        <v>876</v>
      </c>
      <c r="D430" s="195" t="s">
        <v>209</v>
      </c>
      <c r="E430" s="196" t="s">
        <v>877</v>
      </c>
      <c r="F430" s="197" t="s">
        <v>878</v>
      </c>
      <c r="G430" s="198" t="s">
        <v>140</v>
      </c>
      <c r="H430" s="199">
        <v>20</v>
      </c>
      <c r="I430" s="200"/>
      <c r="J430" s="201">
        <f>ROUND(I430*H430,2)</f>
        <v>0</v>
      </c>
      <c r="K430" s="197" t="s">
        <v>212</v>
      </c>
      <c r="L430" s="41"/>
      <c r="M430" s="202" t="s">
        <v>19</v>
      </c>
      <c r="N430" s="203" t="s">
        <v>43</v>
      </c>
      <c r="O430" s="66"/>
      <c r="P430" s="204">
        <f>O430*H430</f>
        <v>0</v>
      </c>
      <c r="Q430" s="204">
        <v>0.00085</v>
      </c>
      <c r="R430" s="204">
        <f>Q430*H430</f>
        <v>0.016999999999999998</v>
      </c>
      <c r="S430" s="204">
        <v>0</v>
      </c>
      <c r="T430" s="205">
        <f>S430*H430</f>
        <v>0</v>
      </c>
      <c r="U430" s="36"/>
      <c r="V430" s="36"/>
      <c r="W430" s="36"/>
      <c r="X430" s="36"/>
      <c r="Y430" s="36"/>
      <c r="Z430" s="36"/>
      <c r="AA430" s="36"/>
      <c r="AB430" s="36"/>
      <c r="AC430" s="36"/>
      <c r="AD430" s="36"/>
      <c r="AE430" s="36"/>
      <c r="AR430" s="206" t="s">
        <v>292</v>
      </c>
      <c r="AT430" s="206" t="s">
        <v>209</v>
      </c>
      <c r="AU430" s="206" t="s">
        <v>81</v>
      </c>
      <c r="AY430" s="19" t="s">
        <v>207</v>
      </c>
      <c r="BE430" s="207">
        <f>IF(N430="základní",J430,0)</f>
        <v>0</v>
      </c>
      <c r="BF430" s="207">
        <f>IF(N430="snížená",J430,0)</f>
        <v>0</v>
      </c>
      <c r="BG430" s="207">
        <f>IF(N430="zákl. přenesená",J430,0)</f>
        <v>0</v>
      </c>
      <c r="BH430" s="207">
        <f>IF(N430="sníž. přenesená",J430,0)</f>
        <v>0</v>
      </c>
      <c r="BI430" s="207">
        <f>IF(N430="nulová",J430,0)</f>
        <v>0</v>
      </c>
      <c r="BJ430" s="19" t="s">
        <v>79</v>
      </c>
      <c r="BK430" s="207">
        <f>ROUND(I430*H430,2)</f>
        <v>0</v>
      </c>
      <c r="BL430" s="19" t="s">
        <v>292</v>
      </c>
      <c r="BM430" s="206" t="s">
        <v>879</v>
      </c>
    </row>
    <row r="431" spans="1:65" s="2" customFormat="1" ht="60">
      <c r="A431" s="36"/>
      <c r="B431" s="37"/>
      <c r="C431" s="195" t="s">
        <v>880</v>
      </c>
      <c r="D431" s="195" t="s">
        <v>209</v>
      </c>
      <c r="E431" s="196" t="s">
        <v>881</v>
      </c>
      <c r="F431" s="197" t="s">
        <v>882</v>
      </c>
      <c r="G431" s="198" t="s">
        <v>140</v>
      </c>
      <c r="H431" s="199">
        <v>20</v>
      </c>
      <c r="I431" s="200"/>
      <c r="J431" s="201">
        <f>ROUND(I431*H431,2)</f>
        <v>0</v>
      </c>
      <c r="K431" s="197" t="s">
        <v>212</v>
      </c>
      <c r="L431" s="41"/>
      <c r="M431" s="202" t="s">
        <v>19</v>
      </c>
      <c r="N431" s="203" t="s">
        <v>43</v>
      </c>
      <c r="O431" s="66"/>
      <c r="P431" s="204">
        <f>O431*H431</f>
        <v>0</v>
      </c>
      <c r="Q431" s="204">
        <v>9E-05</v>
      </c>
      <c r="R431" s="204">
        <f>Q431*H431</f>
        <v>0.0018000000000000002</v>
      </c>
      <c r="S431" s="204">
        <v>0</v>
      </c>
      <c r="T431" s="205">
        <f>S431*H431</f>
        <v>0</v>
      </c>
      <c r="U431" s="36"/>
      <c r="V431" s="36"/>
      <c r="W431" s="36"/>
      <c r="X431" s="36"/>
      <c r="Y431" s="36"/>
      <c r="Z431" s="36"/>
      <c r="AA431" s="36"/>
      <c r="AB431" s="36"/>
      <c r="AC431" s="36"/>
      <c r="AD431" s="36"/>
      <c r="AE431" s="36"/>
      <c r="AR431" s="206" t="s">
        <v>292</v>
      </c>
      <c r="AT431" s="206" t="s">
        <v>209</v>
      </c>
      <c r="AU431" s="206" t="s">
        <v>81</v>
      </c>
      <c r="AY431" s="19" t="s">
        <v>207</v>
      </c>
      <c r="BE431" s="207">
        <f>IF(N431="základní",J431,0)</f>
        <v>0</v>
      </c>
      <c r="BF431" s="207">
        <f>IF(N431="snížená",J431,0)</f>
        <v>0</v>
      </c>
      <c r="BG431" s="207">
        <f>IF(N431="zákl. přenesená",J431,0)</f>
        <v>0</v>
      </c>
      <c r="BH431" s="207">
        <f>IF(N431="sníž. přenesená",J431,0)</f>
        <v>0</v>
      </c>
      <c r="BI431" s="207">
        <f>IF(N431="nulová",J431,0)</f>
        <v>0</v>
      </c>
      <c r="BJ431" s="19" t="s">
        <v>79</v>
      </c>
      <c r="BK431" s="207">
        <f>ROUND(I431*H431,2)</f>
        <v>0</v>
      </c>
      <c r="BL431" s="19" t="s">
        <v>292</v>
      </c>
      <c r="BM431" s="206" t="s">
        <v>883</v>
      </c>
    </row>
    <row r="432" spans="1:65" s="2" customFormat="1" ht="24">
      <c r="A432" s="36"/>
      <c r="B432" s="37"/>
      <c r="C432" s="195" t="s">
        <v>884</v>
      </c>
      <c r="D432" s="195" t="s">
        <v>209</v>
      </c>
      <c r="E432" s="196" t="s">
        <v>885</v>
      </c>
      <c r="F432" s="197" t="s">
        <v>886</v>
      </c>
      <c r="G432" s="198" t="s">
        <v>264</v>
      </c>
      <c r="H432" s="199">
        <v>2</v>
      </c>
      <c r="I432" s="200"/>
      <c r="J432" s="201">
        <f>ROUND(I432*H432,2)</f>
        <v>0</v>
      </c>
      <c r="K432" s="197" t="s">
        <v>212</v>
      </c>
      <c r="L432" s="41"/>
      <c r="M432" s="202" t="s">
        <v>19</v>
      </c>
      <c r="N432" s="203" t="s">
        <v>43</v>
      </c>
      <c r="O432" s="66"/>
      <c r="P432" s="204">
        <f>O432*H432</f>
        <v>0</v>
      </c>
      <c r="Q432" s="204">
        <v>0</v>
      </c>
      <c r="R432" s="204">
        <f>Q432*H432</f>
        <v>0</v>
      </c>
      <c r="S432" s="204">
        <v>0</v>
      </c>
      <c r="T432" s="205">
        <f>S432*H432</f>
        <v>0</v>
      </c>
      <c r="U432" s="36"/>
      <c r="V432" s="36"/>
      <c r="W432" s="36"/>
      <c r="X432" s="36"/>
      <c r="Y432" s="36"/>
      <c r="Z432" s="36"/>
      <c r="AA432" s="36"/>
      <c r="AB432" s="36"/>
      <c r="AC432" s="36"/>
      <c r="AD432" s="36"/>
      <c r="AE432" s="36"/>
      <c r="AR432" s="206" t="s">
        <v>292</v>
      </c>
      <c r="AT432" s="206" t="s">
        <v>209</v>
      </c>
      <c r="AU432" s="206" t="s">
        <v>81</v>
      </c>
      <c r="AY432" s="19" t="s">
        <v>207</v>
      </c>
      <c r="BE432" s="207">
        <f>IF(N432="základní",J432,0)</f>
        <v>0</v>
      </c>
      <c r="BF432" s="207">
        <f>IF(N432="snížená",J432,0)</f>
        <v>0</v>
      </c>
      <c r="BG432" s="207">
        <f>IF(N432="zákl. přenesená",J432,0)</f>
        <v>0</v>
      </c>
      <c r="BH432" s="207">
        <f>IF(N432="sníž. přenesená",J432,0)</f>
        <v>0</v>
      </c>
      <c r="BI432" s="207">
        <f>IF(N432="nulová",J432,0)</f>
        <v>0</v>
      </c>
      <c r="BJ432" s="19" t="s">
        <v>79</v>
      </c>
      <c r="BK432" s="207">
        <f>ROUND(I432*H432,2)</f>
        <v>0</v>
      </c>
      <c r="BL432" s="19" t="s">
        <v>292</v>
      </c>
      <c r="BM432" s="206" t="s">
        <v>887</v>
      </c>
    </row>
    <row r="433" spans="1:65" s="2" customFormat="1" ht="36">
      <c r="A433" s="36"/>
      <c r="B433" s="37"/>
      <c r="C433" s="195" t="s">
        <v>888</v>
      </c>
      <c r="D433" s="195" t="s">
        <v>209</v>
      </c>
      <c r="E433" s="196" t="s">
        <v>889</v>
      </c>
      <c r="F433" s="197" t="s">
        <v>890</v>
      </c>
      <c r="G433" s="198" t="s">
        <v>140</v>
      </c>
      <c r="H433" s="199">
        <v>20</v>
      </c>
      <c r="I433" s="200"/>
      <c r="J433" s="201">
        <f>ROUND(I433*H433,2)</f>
        <v>0</v>
      </c>
      <c r="K433" s="197" t="s">
        <v>212</v>
      </c>
      <c r="L433" s="41"/>
      <c r="M433" s="202" t="s">
        <v>19</v>
      </c>
      <c r="N433" s="203" t="s">
        <v>43</v>
      </c>
      <c r="O433" s="66"/>
      <c r="P433" s="204">
        <f>O433*H433</f>
        <v>0</v>
      </c>
      <c r="Q433" s="204">
        <v>1E-05</v>
      </c>
      <c r="R433" s="204">
        <f>Q433*H433</f>
        <v>0.0002</v>
      </c>
      <c r="S433" s="204">
        <v>0</v>
      </c>
      <c r="T433" s="205">
        <f>S433*H433</f>
        <v>0</v>
      </c>
      <c r="U433" s="36"/>
      <c r="V433" s="36"/>
      <c r="W433" s="36"/>
      <c r="X433" s="36"/>
      <c r="Y433" s="36"/>
      <c r="Z433" s="36"/>
      <c r="AA433" s="36"/>
      <c r="AB433" s="36"/>
      <c r="AC433" s="36"/>
      <c r="AD433" s="36"/>
      <c r="AE433" s="36"/>
      <c r="AR433" s="206" t="s">
        <v>292</v>
      </c>
      <c r="AT433" s="206" t="s">
        <v>209</v>
      </c>
      <c r="AU433" s="206" t="s">
        <v>81</v>
      </c>
      <c r="AY433" s="19" t="s">
        <v>207</v>
      </c>
      <c r="BE433" s="207">
        <f>IF(N433="základní",J433,0)</f>
        <v>0</v>
      </c>
      <c r="BF433" s="207">
        <f>IF(N433="snížená",J433,0)</f>
        <v>0</v>
      </c>
      <c r="BG433" s="207">
        <f>IF(N433="zákl. přenesená",J433,0)</f>
        <v>0</v>
      </c>
      <c r="BH433" s="207">
        <f>IF(N433="sníž. přenesená",J433,0)</f>
        <v>0</v>
      </c>
      <c r="BI433" s="207">
        <f>IF(N433="nulová",J433,0)</f>
        <v>0</v>
      </c>
      <c r="BJ433" s="19" t="s">
        <v>79</v>
      </c>
      <c r="BK433" s="207">
        <f>ROUND(I433*H433,2)</f>
        <v>0</v>
      </c>
      <c r="BL433" s="19" t="s">
        <v>292</v>
      </c>
      <c r="BM433" s="206" t="s">
        <v>891</v>
      </c>
    </row>
    <row r="434" spans="1:65" s="2" customFormat="1" ht="36">
      <c r="A434" s="36"/>
      <c r="B434" s="37"/>
      <c r="C434" s="195" t="s">
        <v>892</v>
      </c>
      <c r="D434" s="195" t="s">
        <v>209</v>
      </c>
      <c r="E434" s="196" t="s">
        <v>893</v>
      </c>
      <c r="F434" s="197" t="s">
        <v>894</v>
      </c>
      <c r="G434" s="198" t="s">
        <v>734</v>
      </c>
      <c r="H434" s="254"/>
      <c r="I434" s="200"/>
      <c r="J434" s="201">
        <f>ROUND(I434*H434,2)</f>
        <v>0</v>
      </c>
      <c r="K434" s="197" t="s">
        <v>212</v>
      </c>
      <c r="L434" s="41"/>
      <c r="M434" s="202" t="s">
        <v>19</v>
      </c>
      <c r="N434" s="203" t="s">
        <v>43</v>
      </c>
      <c r="O434" s="66"/>
      <c r="P434" s="204">
        <f>O434*H434</f>
        <v>0</v>
      </c>
      <c r="Q434" s="204">
        <v>0</v>
      </c>
      <c r="R434" s="204">
        <f>Q434*H434</f>
        <v>0</v>
      </c>
      <c r="S434" s="204">
        <v>0</v>
      </c>
      <c r="T434" s="205">
        <f>S434*H434</f>
        <v>0</v>
      </c>
      <c r="U434" s="36"/>
      <c r="V434" s="36"/>
      <c r="W434" s="36"/>
      <c r="X434" s="36"/>
      <c r="Y434" s="36"/>
      <c r="Z434" s="36"/>
      <c r="AA434" s="36"/>
      <c r="AB434" s="36"/>
      <c r="AC434" s="36"/>
      <c r="AD434" s="36"/>
      <c r="AE434" s="36"/>
      <c r="AR434" s="206" t="s">
        <v>292</v>
      </c>
      <c r="AT434" s="206" t="s">
        <v>209</v>
      </c>
      <c r="AU434" s="206" t="s">
        <v>81</v>
      </c>
      <c r="AY434" s="19" t="s">
        <v>207</v>
      </c>
      <c r="BE434" s="207">
        <f>IF(N434="základní",J434,0)</f>
        <v>0</v>
      </c>
      <c r="BF434" s="207">
        <f>IF(N434="snížená",J434,0)</f>
        <v>0</v>
      </c>
      <c r="BG434" s="207">
        <f>IF(N434="zákl. přenesená",J434,0)</f>
        <v>0</v>
      </c>
      <c r="BH434" s="207">
        <f>IF(N434="sníž. přenesená",J434,0)</f>
        <v>0</v>
      </c>
      <c r="BI434" s="207">
        <f>IF(N434="nulová",J434,0)</f>
        <v>0</v>
      </c>
      <c r="BJ434" s="19" t="s">
        <v>79</v>
      </c>
      <c r="BK434" s="207">
        <f>ROUND(I434*H434,2)</f>
        <v>0</v>
      </c>
      <c r="BL434" s="19" t="s">
        <v>292</v>
      </c>
      <c r="BM434" s="206" t="s">
        <v>895</v>
      </c>
    </row>
    <row r="435" spans="2:63" s="12" customFormat="1" ht="12.75">
      <c r="B435" s="179"/>
      <c r="C435" s="180"/>
      <c r="D435" s="181" t="s">
        <v>71</v>
      </c>
      <c r="E435" s="193" t="s">
        <v>896</v>
      </c>
      <c r="F435" s="193" t="s">
        <v>897</v>
      </c>
      <c r="G435" s="180"/>
      <c r="H435" s="180"/>
      <c r="I435" s="183"/>
      <c r="J435" s="194">
        <f>BK435</f>
        <v>0</v>
      </c>
      <c r="K435" s="180"/>
      <c r="L435" s="185"/>
      <c r="M435" s="186"/>
      <c r="N435" s="187"/>
      <c r="O435" s="187"/>
      <c r="P435" s="188">
        <f>SUM(P436:P440)</f>
        <v>0</v>
      </c>
      <c r="Q435" s="187"/>
      <c r="R435" s="188">
        <f>SUM(R436:R440)</f>
        <v>0.06634999999999999</v>
      </c>
      <c r="S435" s="187"/>
      <c r="T435" s="189">
        <f>SUM(T436:T440)</f>
        <v>0</v>
      </c>
      <c r="AR435" s="190" t="s">
        <v>81</v>
      </c>
      <c r="AT435" s="191" t="s">
        <v>71</v>
      </c>
      <c r="AU435" s="191" t="s">
        <v>79</v>
      </c>
      <c r="AY435" s="190" t="s">
        <v>207</v>
      </c>
      <c r="BK435" s="192">
        <f>SUM(BK436:BK440)</f>
        <v>0</v>
      </c>
    </row>
    <row r="436" spans="1:65" s="2" customFormat="1" ht="24">
      <c r="A436" s="36"/>
      <c r="B436" s="37"/>
      <c r="C436" s="195" t="s">
        <v>898</v>
      </c>
      <c r="D436" s="195" t="s">
        <v>209</v>
      </c>
      <c r="E436" s="196" t="s">
        <v>899</v>
      </c>
      <c r="F436" s="197" t="s">
        <v>900</v>
      </c>
      <c r="G436" s="198" t="s">
        <v>901</v>
      </c>
      <c r="H436" s="199">
        <v>1</v>
      </c>
      <c r="I436" s="200"/>
      <c r="J436" s="201">
        <f>ROUND(I436*H436,2)</f>
        <v>0</v>
      </c>
      <c r="K436" s="197" t="s">
        <v>212</v>
      </c>
      <c r="L436" s="41"/>
      <c r="M436" s="202" t="s">
        <v>19</v>
      </c>
      <c r="N436" s="203" t="s">
        <v>43</v>
      </c>
      <c r="O436" s="66"/>
      <c r="P436" s="204">
        <f>O436*H436</f>
        <v>0</v>
      </c>
      <c r="Q436" s="204">
        <v>0.03192</v>
      </c>
      <c r="R436" s="204">
        <f>Q436*H436</f>
        <v>0.03192</v>
      </c>
      <c r="S436" s="204">
        <v>0</v>
      </c>
      <c r="T436" s="205">
        <f>S436*H436</f>
        <v>0</v>
      </c>
      <c r="U436" s="36"/>
      <c r="V436" s="36"/>
      <c r="W436" s="36"/>
      <c r="X436" s="36"/>
      <c r="Y436" s="36"/>
      <c r="Z436" s="36"/>
      <c r="AA436" s="36"/>
      <c r="AB436" s="36"/>
      <c r="AC436" s="36"/>
      <c r="AD436" s="36"/>
      <c r="AE436" s="36"/>
      <c r="AR436" s="206" t="s">
        <v>292</v>
      </c>
      <c r="AT436" s="206" t="s">
        <v>209</v>
      </c>
      <c r="AU436" s="206" t="s">
        <v>81</v>
      </c>
      <c r="AY436" s="19" t="s">
        <v>207</v>
      </c>
      <c r="BE436" s="207">
        <f>IF(N436="základní",J436,0)</f>
        <v>0</v>
      </c>
      <c r="BF436" s="207">
        <f>IF(N436="snížená",J436,0)</f>
        <v>0</v>
      </c>
      <c r="BG436" s="207">
        <f>IF(N436="zákl. přenesená",J436,0)</f>
        <v>0</v>
      </c>
      <c r="BH436" s="207">
        <f>IF(N436="sníž. přenesená",J436,0)</f>
        <v>0</v>
      </c>
      <c r="BI436" s="207">
        <f>IF(N436="nulová",J436,0)</f>
        <v>0</v>
      </c>
      <c r="BJ436" s="19" t="s">
        <v>79</v>
      </c>
      <c r="BK436" s="207">
        <f>ROUND(I436*H436,2)</f>
        <v>0</v>
      </c>
      <c r="BL436" s="19" t="s">
        <v>292</v>
      </c>
      <c r="BM436" s="206" t="s">
        <v>902</v>
      </c>
    </row>
    <row r="437" spans="1:65" s="2" customFormat="1" ht="36">
      <c r="A437" s="36"/>
      <c r="B437" s="37"/>
      <c r="C437" s="195" t="s">
        <v>903</v>
      </c>
      <c r="D437" s="195" t="s">
        <v>209</v>
      </c>
      <c r="E437" s="196" t="s">
        <v>904</v>
      </c>
      <c r="F437" s="197" t="s">
        <v>905</v>
      </c>
      <c r="G437" s="198" t="s">
        <v>901</v>
      </c>
      <c r="H437" s="199">
        <v>1</v>
      </c>
      <c r="I437" s="200"/>
      <c r="J437" s="201">
        <f>ROUND(I437*H437,2)</f>
        <v>0</v>
      </c>
      <c r="K437" s="197" t="s">
        <v>212</v>
      </c>
      <c r="L437" s="41"/>
      <c r="M437" s="202" t="s">
        <v>19</v>
      </c>
      <c r="N437" s="203" t="s">
        <v>43</v>
      </c>
      <c r="O437" s="66"/>
      <c r="P437" s="204">
        <f>O437*H437</f>
        <v>0</v>
      </c>
      <c r="Q437" s="204">
        <v>0.02223</v>
      </c>
      <c r="R437" s="204">
        <f>Q437*H437</f>
        <v>0.02223</v>
      </c>
      <c r="S437" s="204">
        <v>0</v>
      </c>
      <c r="T437" s="205">
        <f>S437*H437</f>
        <v>0</v>
      </c>
      <c r="U437" s="36"/>
      <c r="V437" s="36"/>
      <c r="W437" s="36"/>
      <c r="X437" s="36"/>
      <c r="Y437" s="36"/>
      <c r="Z437" s="36"/>
      <c r="AA437" s="36"/>
      <c r="AB437" s="36"/>
      <c r="AC437" s="36"/>
      <c r="AD437" s="36"/>
      <c r="AE437" s="36"/>
      <c r="AR437" s="206" t="s">
        <v>292</v>
      </c>
      <c r="AT437" s="206" t="s">
        <v>209</v>
      </c>
      <c r="AU437" s="206" t="s">
        <v>81</v>
      </c>
      <c r="AY437" s="19" t="s">
        <v>207</v>
      </c>
      <c r="BE437" s="207">
        <f>IF(N437="základní",J437,0)</f>
        <v>0</v>
      </c>
      <c r="BF437" s="207">
        <f>IF(N437="snížená",J437,0)</f>
        <v>0</v>
      </c>
      <c r="BG437" s="207">
        <f>IF(N437="zákl. přenesená",J437,0)</f>
        <v>0</v>
      </c>
      <c r="BH437" s="207">
        <f>IF(N437="sníž. přenesená",J437,0)</f>
        <v>0</v>
      </c>
      <c r="BI437" s="207">
        <f>IF(N437="nulová",J437,0)</f>
        <v>0</v>
      </c>
      <c r="BJ437" s="19" t="s">
        <v>79</v>
      </c>
      <c r="BK437" s="207">
        <f>ROUND(I437*H437,2)</f>
        <v>0</v>
      </c>
      <c r="BL437" s="19" t="s">
        <v>292</v>
      </c>
      <c r="BM437" s="206" t="s">
        <v>906</v>
      </c>
    </row>
    <row r="438" spans="1:65" s="2" customFormat="1" ht="24">
      <c r="A438" s="36"/>
      <c r="B438" s="37"/>
      <c r="C438" s="195" t="s">
        <v>907</v>
      </c>
      <c r="D438" s="195" t="s">
        <v>209</v>
      </c>
      <c r="E438" s="196" t="s">
        <v>908</v>
      </c>
      <c r="F438" s="197" t="s">
        <v>909</v>
      </c>
      <c r="G438" s="198" t="s">
        <v>901</v>
      </c>
      <c r="H438" s="199">
        <v>1</v>
      </c>
      <c r="I438" s="200"/>
      <c r="J438" s="201">
        <f>ROUND(I438*H438,2)</f>
        <v>0</v>
      </c>
      <c r="K438" s="197" t="s">
        <v>212</v>
      </c>
      <c r="L438" s="41"/>
      <c r="M438" s="202" t="s">
        <v>19</v>
      </c>
      <c r="N438" s="203" t="s">
        <v>43</v>
      </c>
      <c r="O438" s="66"/>
      <c r="P438" s="204">
        <f>O438*H438</f>
        <v>0</v>
      </c>
      <c r="Q438" s="204">
        <v>0.00154</v>
      </c>
      <c r="R438" s="204">
        <f>Q438*H438</f>
        <v>0.00154</v>
      </c>
      <c r="S438" s="204">
        <v>0</v>
      </c>
      <c r="T438" s="205">
        <f>S438*H438</f>
        <v>0</v>
      </c>
      <c r="U438" s="36"/>
      <c r="V438" s="36"/>
      <c r="W438" s="36"/>
      <c r="X438" s="36"/>
      <c r="Y438" s="36"/>
      <c r="Z438" s="36"/>
      <c r="AA438" s="36"/>
      <c r="AB438" s="36"/>
      <c r="AC438" s="36"/>
      <c r="AD438" s="36"/>
      <c r="AE438" s="36"/>
      <c r="AR438" s="206" t="s">
        <v>292</v>
      </c>
      <c r="AT438" s="206" t="s">
        <v>209</v>
      </c>
      <c r="AU438" s="206" t="s">
        <v>81</v>
      </c>
      <c r="AY438" s="19" t="s">
        <v>207</v>
      </c>
      <c r="BE438" s="207">
        <f>IF(N438="základní",J438,0)</f>
        <v>0</v>
      </c>
      <c r="BF438" s="207">
        <f>IF(N438="snížená",J438,0)</f>
        <v>0</v>
      </c>
      <c r="BG438" s="207">
        <f>IF(N438="zákl. přenesená",J438,0)</f>
        <v>0</v>
      </c>
      <c r="BH438" s="207">
        <f>IF(N438="sníž. přenesená",J438,0)</f>
        <v>0</v>
      </c>
      <c r="BI438" s="207">
        <f>IF(N438="nulová",J438,0)</f>
        <v>0</v>
      </c>
      <c r="BJ438" s="19" t="s">
        <v>79</v>
      </c>
      <c r="BK438" s="207">
        <f>ROUND(I438*H438,2)</f>
        <v>0</v>
      </c>
      <c r="BL438" s="19" t="s">
        <v>292</v>
      </c>
      <c r="BM438" s="206" t="s">
        <v>910</v>
      </c>
    </row>
    <row r="439" spans="1:65" s="2" customFormat="1" ht="36">
      <c r="A439" s="36"/>
      <c r="B439" s="37"/>
      <c r="C439" s="195" t="s">
        <v>911</v>
      </c>
      <c r="D439" s="195" t="s">
        <v>209</v>
      </c>
      <c r="E439" s="196" t="s">
        <v>912</v>
      </c>
      <c r="F439" s="197" t="s">
        <v>913</v>
      </c>
      <c r="G439" s="198" t="s">
        <v>901</v>
      </c>
      <c r="H439" s="199">
        <v>1</v>
      </c>
      <c r="I439" s="200"/>
      <c r="J439" s="201">
        <f>ROUND(I439*H439,2)</f>
        <v>0</v>
      </c>
      <c r="K439" s="197" t="s">
        <v>212</v>
      </c>
      <c r="L439" s="41"/>
      <c r="M439" s="202" t="s">
        <v>19</v>
      </c>
      <c r="N439" s="203" t="s">
        <v>43</v>
      </c>
      <c r="O439" s="66"/>
      <c r="P439" s="204">
        <f>O439*H439</f>
        <v>0</v>
      </c>
      <c r="Q439" s="204">
        <v>0.01066</v>
      </c>
      <c r="R439" s="204">
        <f>Q439*H439</f>
        <v>0.01066</v>
      </c>
      <c r="S439" s="204">
        <v>0</v>
      </c>
      <c r="T439" s="205">
        <f>S439*H439</f>
        <v>0</v>
      </c>
      <c r="U439" s="36"/>
      <c r="V439" s="36"/>
      <c r="W439" s="36"/>
      <c r="X439" s="36"/>
      <c r="Y439" s="36"/>
      <c r="Z439" s="36"/>
      <c r="AA439" s="36"/>
      <c r="AB439" s="36"/>
      <c r="AC439" s="36"/>
      <c r="AD439" s="36"/>
      <c r="AE439" s="36"/>
      <c r="AR439" s="206" t="s">
        <v>292</v>
      </c>
      <c r="AT439" s="206" t="s">
        <v>209</v>
      </c>
      <c r="AU439" s="206" t="s">
        <v>81</v>
      </c>
      <c r="AY439" s="19" t="s">
        <v>207</v>
      </c>
      <c r="BE439" s="207">
        <f>IF(N439="základní",J439,0)</f>
        <v>0</v>
      </c>
      <c r="BF439" s="207">
        <f>IF(N439="snížená",J439,0)</f>
        <v>0</v>
      </c>
      <c r="BG439" s="207">
        <f>IF(N439="zákl. přenesená",J439,0)</f>
        <v>0</v>
      </c>
      <c r="BH439" s="207">
        <f>IF(N439="sníž. přenesená",J439,0)</f>
        <v>0</v>
      </c>
      <c r="BI439" s="207">
        <f>IF(N439="nulová",J439,0)</f>
        <v>0</v>
      </c>
      <c r="BJ439" s="19" t="s">
        <v>79</v>
      </c>
      <c r="BK439" s="207">
        <f>ROUND(I439*H439,2)</f>
        <v>0</v>
      </c>
      <c r="BL439" s="19" t="s">
        <v>292</v>
      </c>
      <c r="BM439" s="206" t="s">
        <v>914</v>
      </c>
    </row>
    <row r="440" spans="1:65" s="2" customFormat="1" ht="36">
      <c r="A440" s="36"/>
      <c r="B440" s="37"/>
      <c r="C440" s="195" t="s">
        <v>915</v>
      </c>
      <c r="D440" s="195" t="s">
        <v>209</v>
      </c>
      <c r="E440" s="196" t="s">
        <v>916</v>
      </c>
      <c r="F440" s="197" t="s">
        <v>917</v>
      </c>
      <c r="G440" s="198" t="s">
        <v>734</v>
      </c>
      <c r="H440" s="254"/>
      <c r="I440" s="200"/>
      <c r="J440" s="201">
        <f>ROUND(I440*H440,2)</f>
        <v>0</v>
      </c>
      <c r="K440" s="197" t="s">
        <v>212</v>
      </c>
      <c r="L440" s="41"/>
      <c r="M440" s="202" t="s">
        <v>19</v>
      </c>
      <c r="N440" s="203" t="s">
        <v>43</v>
      </c>
      <c r="O440" s="66"/>
      <c r="P440" s="204">
        <f>O440*H440</f>
        <v>0</v>
      </c>
      <c r="Q440" s="204">
        <v>0</v>
      </c>
      <c r="R440" s="204">
        <f>Q440*H440</f>
        <v>0</v>
      </c>
      <c r="S440" s="204">
        <v>0</v>
      </c>
      <c r="T440" s="205">
        <f>S440*H440</f>
        <v>0</v>
      </c>
      <c r="U440" s="36"/>
      <c r="V440" s="36"/>
      <c r="W440" s="36"/>
      <c r="X440" s="36"/>
      <c r="Y440" s="36"/>
      <c r="Z440" s="36"/>
      <c r="AA440" s="36"/>
      <c r="AB440" s="36"/>
      <c r="AC440" s="36"/>
      <c r="AD440" s="36"/>
      <c r="AE440" s="36"/>
      <c r="AR440" s="206" t="s">
        <v>292</v>
      </c>
      <c r="AT440" s="206" t="s">
        <v>209</v>
      </c>
      <c r="AU440" s="206" t="s">
        <v>81</v>
      </c>
      <c r="AY440" s="19" t="s">
        <v>207</v>
      </c>
      <c r="BE440" s="207">
        <f>IF(N440="základní",J440,0)</f>
        <v>0</v>
      </c>
      <c r="BF440" s="207">
        <f>IF(N440="snížená",J440,0)</f>
        <v>0</v>
      </c>
      <c r="BG440" s="207">
        <f>IF(N440="zákl. přenesená",J440,0)</f>
        <v>0</v>
      </c>
      <c r="BH440" s="207">
        <f>IF(N440="sníž. přenesená",J440,0)</f>
        <v>0</v>
      </c>
      <c r="BI440" s="207">
        <f>IF(N440="nulová",J440,0)</f>
        <v>0</v>
      </c>
      <c r="BJ440" s="19" t="s">
        <v>79</v>
      </c>
      <c r="BK440" s="207">
        <f>ROUND(I440*H440,2)</f>
        <v>0</v>
      </c>
      <c r="BL440" s="19" t="s">
        <v>292</v>
      </c>
      <c r="BM440" s="206" t="s">
        <v>918</v>
      </c>
    </row>
    <row r="441" spans="2:63" s="12" customFormat="1" ht="12.75">
      <c r="B441" s="179"/>
      <c r="C441" s="180"/>
      <c r="D441" s="181" t="s">
        <v>71</v>
      </c>
      <c r="E441" s="193" t="s">
        <v>919</v>
      </c>
      <c r="F441" s="193" t="s">
        <v>920</v>
      </c>
      <c r="G441" s="180"/>
      <c r="H441" s="180"/>
      <c r="I441" s="183"/>
      <c r="J441" s="194">
        <f>BK441</f>
        <v>0</v>
      </c>
      <c r="K441" s="180"/>
      <c r="L441" s="185"/>
      <c r="M441" s="186"/>
      <c r="N441" s="187"/>
      <c r="O441" s="187"/>
      <c r="P441" s="188">
        <f>SUM(P442:P461)</f>
        <v>0</v>
      </c>
      <c r="Q441" s="187"/>
      <c r="R441" s="188">
        <f>SUM(R442:R461)</f>
        <v>0.027631</v>
      </c>
      <c r="S441" s="187"/>
      <c r="T441" s="189">
        <f>SUM(T442:T461)</f>
        <v>0</v>
      </c>
      <c r="AR441" s="190" t="s">
        <v>81</v>
      </c>
      <c r="AT441" s="191" t="s">
        <v>71</v>
      </c>
      <c r="AU441" s="191" t="s">
        <v>79</v>
      </c>
      <c r="AY441" s="190" t="s">
        <v>207</v>
      </c>
      <c r="BK441" s="192">
        <f>SUM(BK442:BK461)</f>
        <v>0</v>
      </c>
    </row>
    <row r="442" spans="1:65" s="2" customFormat="1" ht="36">
      <c r="A442" s="36"/>
      <c r="B442" s="37"/>
      <c r="C442" s="195" t="s">
        <v>921</v>
      </c>
      <c r="D442" s="195" t="s">
        <v>209</v>
      </c>
      <c r="E442" s="196" t="s">
        <v>922</v>
      </c>
      <c r="F442" s="197" t="s">
        <v>923</v>
      </c>
      <c r="G442" s="198" t="s">
        <v>264</v>
      </c>
      <c r="H442" s="199">
        <v>1</v>
      </c>
      <c r="I442" s="200"/>
      <c r="J442" s="201">
        <f>ROUND(I442*H442,2)</f>
        <v>0</v>
      </c>
      <c r="K442" s="197" t="s">
        <v>212</v>
      </c>
      <c r="L442" s="41"/>
      <c r="M442" s="202" t="s">
        <v>19</v>
      </c>
      <c r="N442" s="203" t="s">
        <v>43</v>
      </c>
      <c r="O442" s="66"/>
      <c r="P442" s="204">
        <f>O442*H442</f>
        <v>0</v>
      </c>
      <c r="Q442" s="204">
        <v>0</v>
      </c>
      <c r="R442" s="204">
        <f>Q442*H442</f>
        <v>0</v>
      </c>
      <c r="S442" s="204">
        <v>0</v>
      </c>
      <c r="T442" s="205">
        <f>S442*H442</f>
        <v>0</v>
      </c>
      <c r="U442" s="36"/>
      <c r="V442" s="36"/>
      <c r="W442" s="36"/>
      <c r="X442" s="36"/>
      <c r="Y442" s="36"/>
      <c r="Z442" s="36"/>
      <c r="AA442" s="36"/>
      <c r="AB442" s="36"/>
      <c r="AC442" s="36"/>
      <c r="AD442" s="36"/>
      <c r="AE442" s="36"/>
      <c r="AR442" s="206" t="s">
        <v>292</v>
      </c>
      <c r="AT442" s="206" t="s">
        <v>209</v>
      </c>
      <c r="AU442" s="206" t="s">
        <v>81</v>
      </c>
      <c r="AY442" s="19" t="s">
        <v>207</v>
      </c>
      <c r="BE442" s="207">
        <f>IF(N442="základní",J442,0)</f>
        <v>0</v>
      </c>
      <c r="BF442" s="207">
        <f>IF(N442="snížená",J442,0)</f>
        <v>0</v>
      </c>
      <c r="BG442" s="207">
        <f>IF(N442="zákl. přenesená",J442,0)</f>
        <v>0</v>
      </c>
      <c r="BH442" s="207">
        <f>IF(N442="sníž. přenesená",J442,0)</f>
        <v>0</v>
      </c>
      <c r="BI442" s="207">
        <f>IF(N442="nulová",J442,0)</f>
        <v>0</v>
      </c>
      <c r="BJ442" s="19" t="s">
        <v>79</v>
      </c>
      <c r="BK442" s="207">
        <f>ROUND(I442*H442,2)</f>
        <v>0</v>
      </c>
      <c r="BL442" s="19" t="s">
        <v>292</v>
      </c>
      <c r="BM442" s="206" t="s">
        <v>924</v>
      </c>
    </row>
    <row r="443" spans="1:65" s="2" customFormat="1" ht="12">
      <c r="A443" s="36"/>
      <c r="B443" s="37"/>
      <c r="C443" s="231" t="s">
        <v>925</v>
      </c>
      <c r="D443" s="231" t="s">
        <v>249</v>
      </c>
      <c r="E443" s="232" t="s">
        <v>926</v>
      </c>
      <c r="F443" s="233" t="s">
        <v>927</v>
      </c>
      <c r="G443" s="234" t="s">
        <v>264</v>
      </c>
      <c r="H443" s="235">
        <v>1</v>
      </c>
      <c r="I443" s="236"/>
      <c r="J443" s="237">
        <f>ROUND(I443*H443,2)</f>
        <v>0</v>
      </c>
      <c r="K443" s="233" t="s">
        <v>19</v>
      </c>
      <c r="L443" s="238"/>
      <c r="M443" s="239" t="s">
        <v>19</v>
      </c>
      <c r="N443" s="240" t="s">
        <v>43</v>
      </c>
      <c r="O443" s="66"/>
      <c r="P443" s="204">
        <f>O443*H443</f>
        <v>0</v>
      </c>
      <c r="Q443" s="204">
        <v>0</v>
      </c>
      <c r="R443" s="204">
        <f>Q443*H443</f>
        <v>0</v>
      </c>
      <c r="S443" s="204">
        <v>0</v>
      </c>
      <c r="T443" s="205">
        <f>S443*H443</f>
        <v>0</v>
      </c>
      <c r="U443" s="36"/>
      <c r="V443" s="36"/>
      <c r="W443" s="36"/>
      <c r="X443" s="36"/>
      <c r="Y443" s="36"/>
      <c r="Z443" s="36"/>
      <c r="AA443" s="36"/>
      <c r="AB443" s="36"/>
      <c r="AC443" s="36"/>
      <c r="AD443" s="36"/>
      <c r="AE443" s="36"/>
      <c r="AR443" s="206" t="s">
        <v>380</v>
      </c>
      <c r="AT443" s="206" t="s">
        <v>249</v>
      </c>
      <c r="AU443" s="206" t="s">
        <v>81</v>
      </c>
      <c r="AY443" s="19" t="s">
        <v>207</v>
      </c>
      <c r="BE443" s="207">
        <f>IF(N443="základní",J443,0)</f>
        <v>0</v>
      </c>
      <c r="BF443" s="207">
        <f>IF(N443="snížená",J443,0)</f>
        <v>0</v>
      </c>
      <c r="BG443" s="207">
        <f>IF(N443="zákl. přenesená",J443,0)</f>
        <v>0</v>
      </c>
      <c r="BH443" s="207">
        <f>IF(N443="sníž. přenesená",J443,0)</f>
        <v>0</v>
      </c>
      <c r="BI443" s="207">
        <f>IF(N443="nulová",J443,0)</f>
        <v>0</v>
      </c>
      <c r="BJ443" s="19" t="s">
        <v>79</v>
      </c>
      <c r="BK443" s="207">
        <f>ROUND(I443*H443,2)</f>
        <v>0</v>
      </c>
      <c r="BL443" s="19" t="s">
        <v>292</v>
      </c>
      <c r="BM443" s="206" t="s">
        <v>928</v>
      </c>
    </row>
    <row r="444" spans="1:47" s="2" customFormat="1" ht="19.5">
      <c r="A444" s="36"/>
      <c r="B444" s="37"/>
      <c r="C444" s="38"/>
      <c r="D444" s="210" t="s">
        <v>573</v>
      </c>
      <c r="E444" s="38"/>
      <c r="F444" s="251" t="s">
        <v>929</v>
      </c>
      <c r="G444" s="38"/>
      <c r="H444" s="38"/>
      <c r="I444" s="118"/>
      <c r="J444" s="38"/>
      <c r="K444" s="38"/>
      <c r="L444" s="41"/>
      <c r="M444" s="252"/>
      <c r="N444" s="253"/>
      <c r="O444" s="66"/>
      <c r="P444" s="66"/>
      <c r="Q444" s="66"/>
      <c r="R444" s="66"/>
      <c r="S444" s="66"/>
      <c r="T444" s="67"/>
      <c r="U444" s="36"/>
      <c r="V444" s="36"/>
      <c r="W444" s="36"/>
      <c r="X444" s="36"/>
      <c r="Y444" s="36"/>
      <c r="Z444" s="36"/>
      <c r="AA444" s="36"/>
      <c r="AB444" s="36"/>
      <c r="AC444" s="36"/>
      <c r="AD444" s="36"/>
      <c r="AE444" s="36"/>
      <c r="AT444" s="19" t="s">
        <v>573</v>
      </c>
      <c r="AU444" s="19" t="s">
        <v>81</v>
      </c>
    </row>
    <row r="445" spans="2:51" s="13" customFormat="1" ht="12">
      <c r="B445" s="208"/>
      <c r="C445" s="209"/>
      <c r="D445" s="210" t="s">
        <v>215</v>
      </c>
      <c r="E445" s="211" t="s">
        <v>19</v>
      </c>
      <c r="F445" s="212" t="s">
        <v>930</v>
      </c>
      <c r="G445" s="209"/>
      <c r="H445" s="213">
        <v>1</v>
      </c>
      <c r="I445" s="214"/>
      <c r="J445" s="209"/>
      <c r="K445" s="209"/>
      <c r="L445" s="215"/>
      <c r="M445" s="216"/>
      <c r="N445" s="217"/>
      <c r="O445" s="217"/>
      <c r="P445" s="217"/>
      <c r="Q445" s="217"/>
      <c r="R445" s="217"/>
      <c r="S445" s="217"/>
      <c r="T445" s="218"/>
      <c r="AT445" s="219" t="s">
        <v>215</v>
      </c>
      <c r="AU445" s="219" t="s">
        <v>81</v>
      </c>
      <c r="AV445" s="13" t="s">
        <v>81</v>
      </c>
      <c r="AW445" s="13" t="s">
        <v>33</v>
      </c>
      <c r="AX445" s="13" t="s">
        <v>79</v>
      </c>
      <c r="AY445" s="219" t="s">
        <v>207</v>
      </c>
    </row>
    <row r="446" spans="1:65" s="2" customFormat="1" ht="24">
      <c r="A446" s="36"/>
      <c r="B446" s="37"/>
      <c r="C446" s="195" t="s">
        <v>931</v>
      </c>
      <c r="D446" s="195" t="s">
        <v>209</v>
      </c>
      <c r="E446" s="196" t="s">
        <v>932</v>
      </c>
      <c r="F446" s="197" t="s">
        <v>933</v>
      </c>
      <c r="G446" s="198" t="s">
        <v>264</v>
      </c>
      <c r="H446" s="199">
        <v>4</v>
      </c>
      <c r="I446" s="200"/>
      <c r="J446" s="201">
        <f>ROUND(I446*H446,2)</f>
        <v>0</v>
      </c>
      <c r="K446" s="197" t="s">
        <v>212</v>
      </c>
      <c r="L446" s="41"/>
      <c r="M446" s="202" t="s">
        <v>19</v>
      </c>
      <c r="N446" s="203" t="s">
        <v>43</v>
      </c>
      <c r="O446" s="66"/>
      <c r="P446" s="204">
        <f>O446*H446</f>
        <v>0</v>
      </c>
      <c r="Q446" s="204">
        <v>0</v>
      </c>
      <c r="R446" s="204">
        <f>Q446*H446</f>
        <v>0</v>
      </c>
      <c r="S446" s="204">
        <v>0</v>
      </c>
      <c r="T446" s="205">
        <f>S446*H446</f>
        <v>0</v>
      </c>
      <c r="U446" s="36"/>
      <c r="V446" s="36"/>
      <c r="W446" s="36"/>
      <c r="X446" s="36"/>
      <c r="Y446" s="36"/>
      <c r="Z446" s="36"/>
      <c r="AA446" s="36"/>
      <c r="AB446" s="36"/>
      <c r="AC446" s="36"/>
      <c r="AD446" s="36"/>
      <c r="AE446" s="36"/>
      <c r="AR446" s="206" t="s">
        <v>292</v>
      </c>
      <c r="AT446" s="206" t="s">
        <v>209</v>
      </c>
      <c r="AU446" s="206" t="s">
        <v>81</v>
      </c>
      <c r="AY446" s="19" t="s">
        <v>207</v>
      </c>
      <c r="BE446" s="207">
        <f>IF(N446="základní",J446,0)</f>
        <v>0</v>
      </c>
      <c r="BF446" s="207">
        <f>IF(N446="snížená",J446,0)</f>
        <v>0</v>
      </c>
      <c r="BG446" s="207">
        <f>IF(N446="zákl. přenesená",J446,0)</f>
        <v>0</v>
      </c>
      <c r="BH446" s="207">
        <f>IF(N446="sníž. přenesená",J446,0)</f>
        <v>0</v>
      </c>
      <c r="BI446" s="207">
        <f>IF(N446="nulová",J446,0)</f>
        <v>0</v>
      </c>
      <c r="BJ446" s="19" t="s">
        <v>79</v>
      </c>
      <c r="BK446" s="207">
        <f>ROUND(I446*H446,2)</f>
        <v>0</v>
      </c>
      <c r="BL446" s="19" t="s">
        <v>292</v>
      </c>
      <c r="BM446" s="206" t="s">
        <v>934</v>
      </c>
    </row>
    <row r="447" spans="2:51" s="13" customFormat="1" ht="12">
      <c r="B447" s="208"/>
      <c r="C447" s="209"/>
      <c r="D447" s="210" t="s">
        <v>215</v>
      </c>
      <c r="E447" s="211" t="s">
        <v>19</v>
      </c>
      <c r="F447" s="212" t="s">
        <v>935</v>
      </c>
      <c r="G447" s="209"/>
      <c r="H447" s="213">
        <v>2</v>
      </c>
      <c r="I447" s="214"/>
      <c r="J447" s="209"/>
      <c r="K447" s="209"/>
      <c r="L447" s="215"/>
      <c r="M447" s="216"/>
      <c r="N447" s="217"/>
      <c r="O447" s="217"/>
      <c r="P447" s="217"/>
      <c r="Q447" s="217"/>
      <c r="R447" s="217"/>
      <c r="S447" s="217"/>
      <c r="T447" s="218"/>
      <c r="AT447" s="219" t="s">
        <v>215</v>
      </c>
      <c r="AU447" s="219" t="s">
        <v>81</v>
      </c>
      <c r="AV447" s="13" t="s">
        <v>81</v>
      </c>
      <c r="AW447" s="13" t="s">
        <v>33</v>
      </c>
      <c r="AX447" s="13" t="s">
        <v>72</v>
      </c>
      <c r="AY447" s="219" t="s">
        <v>207</v>
      </c>
    </row>
    <row r="448" spans="2:51" s="13" customFormat="1" ht="12">
      <c r="B448" s="208"/>
      <c r="C448" s="209"/>
      <c r="D448" s="210" t="s">
        <v>215</v>
      </c>
      <c r="E448" s="211" t="s">
        <v>19</v>
      </c>
      <c r="F448" s="212" t="s">
        <v>936</v>
      </c>
      <c r="G448" s="209"/>
      <c r="H448" s="213">
        <v>2</v>
      </c>
      <c r="I448" s="214"/>
      <c r="J448" s="209"/>
      <c r="K448" s="209"/>
      <c r="L448" s="215"/>
      <c r="M448" s="216"/>
      <c r="N448" s="217"/>
      <c r="O448" s="217"/>
      <c r="P448" s="217"/>
      <c r="Q448" s="217"/>
      <c r="R448" s="217"/>
      <c r="S448" s="217"/>
      <c r="T448" s="218"/>
      <c r="AT448" s="219" t="s">
        <v>215</v>
      </c>
      <c r="AU448" s="219" t="s">
        <v>81</v>
      </c>
      <c r="AV448" s="13" t="s">
        <v>81</v>
      </c>
      <c r="AW448" s="13" t="s">
        <v>33</v>
      </c>
      <c r="AX448" s="13" t="s">
        <v>72</v>
      </c>
      <c r="AY448" s="219" t="s">
        <v>207</v>
      </c>
    </row>
    <row r="449" spans="2:51" s="14" customFormat="1" ht="12">
      <c r="B449" s="220"/>
      <c r="C449" s="221"/>
      <c r="D449" s="210" t="s">
        <v>215</v>
      </c>
      <c r="E449" s="222" t="s">
        <v>19</v>
      </c>
      <c r="F449" s="223" t="s">
        <v>228</v>
      </c>
      <c r="G449" s="221"/>
      <c r="H449" s="224">
        <v>4</v>
      </c>
      <c r="I449" s="225"/>
      <c r="J449" s="221"/>
      <c r="K449" s="221"/>
      <c r="L449" s="226"/>
      <c r="M449" s="227"/>
      <c r="N449" s="228"/>
      <c r="O449" s="228"/>
      <c r="P449" s="228"/>
      <c r="Q449" s="228"/>
      <c r="R449" s="228"/>
      <c r="S449" s="228"/>
      <c r="T449" s="229"/>
      <c r="AT449" s="230" t="s">
        <v>215</v>
      </c>
      <c r="AU449" s="230" t="s">
        <v>81</v>
      </c>
      <c r="AV449" s="14" t="s">
        <v>213</v>
      </c>
      <c r="AW449" s="14" t="s">
        <v>33</v>
      </c>
      <c r="AX449" s="14" t="s">
        <v>79</v>
      </c>
      <c r="AY449" s="230" t="s">
        <v>207</v>
      </c>
    </row>
    <row r="450" spans="1:65" s="2" customFormat="1" ht="12">
      <c r="A450" s="36"/>
      <c r="B450" s="37"/>
      <c r="C450" s="231" t="s">
        <v>937</v>
      </c>
      <c r="D450" s="231" t="s">
        <v>249</v>
      </c>
      <c r="E450" s="232" t="s">
        <v>938</v>
      </c>
      <c r="F450" s="233" t="s">
        <v>939</v>
      </c>
      <c r="G450" s="234" t="s">
        <v>264</v>
      </c>
      <c r="H450" s="235">
        <v>4</v>
      </c>
      <c r="I450" s="236"/>
      <c r="J450" s="237">
        <f>ROUND(I450*H450,2)</f>
        <v>0</v>
      </c>
      <c r="K450" s="233" t="s">
        <v>212</v>
      </c>
      <c r="L450" s="238"/>
      <c r="M450" s="239" t="s">
        <v>19</v>
      </c>
      <c r="N450" s="240" t="s">
        <v>43</v>
      </c>
      <c r="O450" s="66"/>
      <c r="P450" s="204">
        <f>O450*H450</f>
        <v>0</v>
      </c>
      <c r="Q450" s="204">
        <v>0.00046</v>
      </c>
      <c r="R450" s="204">
        <f>Q450*H450</f>
        <v>0.00184</v>
      </c>
      <c r="S450" s="204">
        <v>0</v>
      </c>
      <c r="T450" s="205">
        <f>S450*H450</f>
        <v>0</v>
      </c>
      <c r="U450" s="36"/>
      <c r="V450" s="36"/>
      <c r="W450" s="36"/>
      <c r="X450" s="36"/>
      <c r="Y450" s="36"/>
      <c r="Z450" s="36"/>
      <c r="AA450" s="36"/>
      <c r="AB450" s="36"/>
      <c r="AC450" s="36"/>
      <c r="AD450" s="36"/>
      <c r="AE450" s="36"/>
      <c r="AR450" s="206" t="s">
        <v>380</v>
      </c>
      <c r="AT450" s="206" t="s">
        <v>249</v>
      </c>
      <c r="AU450" s="206" t="s">
        <v>81</v>
      </c>
      <c r="AY450" s="19" t="s">
        <v>207</v>
      </c>
      <c r="BE450" s="207">
        <f>IF(N450="základní",J450,0)</f>
        <v>0</v>
      </c>
      <c r="BF450" s="207">
        <f>IF(N450="snížená",J450,0)</f>
        <v>0</v>
      </c>
      <c r="BG450" s="207">
        <f>IF(N450="zákl. přenesená",J450,0)</f>
        <v>0</v>
      </c>
      <c r="BH450" s="207">
        <f>IF(N450="sníž. přenesená",J450,0)</f>
        <v>0</v>
      </c>
      <c r="BI450" s="207">
        <f>IF(N450="nulová",J450,0)</f>
        <v>0</v>
      </c>
      <c r="BJ450" s="19" t="s">
        <v>79</v>
      </c>
      <c r="BK450" s="207">
        <f>ROUND(I450*H450,2)</f>
        <v>0</v>
      </c>
      <c r="BL450" s="19" t="s">
        <v>292</v>
      </c>
      <c r="BM450" s="206" t="s">
        <v>940</v>
      </c>
    </row>
    <row r="451" spans="1:65" s="2" customFormat="1" ht="24">
      <c r="A451" s="36"/>
      <c r="B451" s="37"/>
      <c r="C451" s="195" t="s">
        <v>941</v>
      </c>
      <c r="D451" s="195" t="s">
        <v>209</v>
      </c>
      <c r="E451" s="196" t="s">
        <v>942</v>
      </c>
      <c r="F451" s="197" t="s">
        <v>943</v>
      </c>
      <c r="G451" s="198" t="s">
        <v>140</v>
      </c>
      <c r="H451" s="199">
        <v>1.3</v>
      </c>
      <c r="I451" s="200"/>
      <c r="J451" s="201">
        <f>ROUND(I451*H451,2)</f>
        <v>0</v>
      </c>
      <c r="K451" s="197" t="s">
        <v>212</v>
      </c>
      <c r="L451" s="41"/>
      <c r="M451" s="202" t="s">
        <v>19</v>
      </c>
      <c r="N451" s="203" t="s">
        <v>43</v>
      </c>
      <c r="O451" s="66"/>
      <c r="P451" s="204">
        <f>O451*H451</f>
        <v>0</v>
      </c>
      <c r="Q451" s="204">
        <v>0</v>
      </c>
      <c r="R451" s="204">
        <f>Q451*H451</f>
        <v>0</v>
      </c>
      <c r="S451" s="204">
        <v>0</v>
      </c>
      <c r="T451" s="205">
        <f>S451*H451</f>
        <v>0</v>
      </c>
      <c r="U451" s="36"/>
      <c r="V451" s="36"/>
      <c r="W451" s="36"/>
      <c r="X451" s="36"/>
      <c r="Y451" s="36"/>
      <c r="Z451" s="36"/>
      <c r="AA451" s="36"/>
      <c r="AB451" s="36"/>
      <c r="AC451" s="36"/>
      <c r="AD451" s="36"/>
      <c r="AE451" s="36"/>
      <c r="AR451" s="206" t="s">
        <v>213</v>
      </c>
      <c r="AT451" s="206" t="s">
        <v>209</v>
      </c>
      <c r="AU451" s="206" t="s">
        <v>81</v>
      </c>
      <c r="AY451" s="19" t="s">
        <v>207</v>
      </c>
      <c r="BE451" s="207">
        <f>IF(N451="základní",J451,0)</f>
        <v>0</v>
      </c>
      <c r="BF451" s="207">
        <f>IF(N451="snížená",J451,0)</f>
        <v>0</v>
      </c>
      <c r="BG451" s="207">
        <f>IF(N451="zákl. přenesená",J451,0)</f>
        <v>0</v>
      </c>
      <c r="BH451" s="207">
        <f>IF(N451="sníž. přenesená",J451,0)</f>
        <v>0</v>
      </c>
      <c r="BI451" s="207">
        <f>IF(N451="nulová",J451,0)</f>
        <v>0</v>
      </c>
      <c r="BJ451" s="19" t="s">
        <v>79</v>
      </c>
      <c r="BK451" s="207">
        <f>ROUND(I451*H451,2)</f>
        <v>0</v>
      </c>
      <c r="BL451" s="19" t="s">
        <v>213</v>
      </c>
      <c r="BM451" s="206" t="s">
        <v>944</v>
      </c>
    </row>
    <row r="452" spans="2:51" s="13" customFormat="1" ht="12">
      <c r="B452" s="208"/>
      <c r="C452" s="209"/>
      <c r="D452" s="210" t="s">
        <v>215</v>
      </c>
      <c r="E452" s="211" t="s">
        <v>19</v>
      </c>
      <c r="F452" s="212" t="s">
        <v>945</v>
      </c>
      <c r="G452" s="209"/>
      <c r="H452" s="213">
        <v>1.3</v>
      </c>
      <c r="I452" s="214"/>
      <c r="J452" s="209"/>
      <c r="K452" s="209"/>
      <c r="L452" s="215"/>
      <c r="M452" s="216"/>
      <c r="N452" s="217"/>
      <c r="O452" s="217"/>
      <c r="P452" s="217"/>
      <c r="Q452" s="217"/>
      <c r="R452" s="217"/>
      <c r="S452" s="217"/>
      <c r="T452" s="218"/>
      <c r="AT452" s="219" t="s">
        <v>215</v>
      </c>
      <c r="AU452" s="219" t="s">
        <v>81</v>
      </c>
      <c r="AV452" s="13" t="s">
        <v>81</v>
      </c>
      <c r="AW452" s="13" t="s">
        <v>33</v>
      </c>
      <c r="AX452" s="13" t="s">
        <v>79</v>
      </c>
      <c r="AY452" s="219" t="s">
        <v>207</v>
      </c>
    </row>
    <row r="453" spans="1:65" s="2" customFormat="1" ht="12">
      <c r="A453" s="36"/>
      <c r="B453" s="37"/>
      <c r="C453" s="231" t="s">
        <v>946</v>
      </c>
      <c r="D453" s="231" t="s">
        <v>249</v>
      </c>
      <c r="E453" s="232" t="s">
        <v>947</v>
      </c>
      <c r="F453" s="233" t="s">
        <v>948</v>
      </c>
      <c r="G453" s="234" t="s">
        <v>140</v>
      </c>
      <c r="H453" s="235">
        <v>1.3</v>
      </c>
      <c r="I453" s="236"/>
      <c r="J453" s="237">
        <f>ROUND(I453*H453,2)</f>
        <v>0</v>
      </c>
      <c r="K453" s="233" t="s">
        <v>212</v>
      </c>
      <c r="L453" s="238"/>
      <c r="M453" s="239" t="s">
        <v>19</v>
      </c>
      <c r="N453" s="240" t="s">
        <v>43</v>
      </c>
      <c r="O453" s="66"/>
      <c r="P453" s="204">
        <f>O453*H453</f>
        <v>0</v>
      </c>
      <c r="Q453" s="204">
        <v>0.0032</v>
      </c>
      <c r="R453" s="204">
        <f>Q453*H453</f>
        <v>0.0041600000000000005</v>
      </c>
      <c r="S453" s="204">
        <v>0</v>
      </c>
      <c r="T453" s="205">
        <f>S453*H453</f>
        <v>0</v>
      </c>
      <c r="U453" s="36"/>
      <c r="V453" s="36"/>
      <c r="W453" s="36"/>
      <c r="X453" s="36"/>
      <c r="Y453" s="36"/>
      <c r="Z453" s="36"/>
      <c r="AA453" s="36"/>
      <c r="AB453" s="36"/>
      <c r="AC453" s="36"/>
      <c r="AD453" s="36"/>
      <c r="AE453" s="36"/>
      <c r="AR453" s="206" t="s">
        <v>380</v>
      </c>
      <c r="AT453" s="206" t="s">
        <v>249</v>
      </c>
      <c r="AU453" s="206" t="s">
        <v>81</v>
      </c>
      <c r="AY453" s="19" t="s">
        <v>207</v>
      </c>
      <c r="BE453" s="207">
        <f>IF(N453="základní",J453,0)</f>
        <v>0</v>
      </c>
      <c r="BF453" s="207">
        <f>IF(N453="snížená",J453,0)</f>
        <v>0</v>
      </c>
      <c r="BG453" s="207">
        <f>IF(N453="zákl. přenesená",J453,0)</f>
        <v>0</v>
      </c>
      <c r="BH453" s="207">
        <f>IF(N453="sníž. přenesená",J453,0)</f>
        <v>0</v>
      </c>
      <c r="BI453" s="207">
        <f>IF(N453="nulová",J453,0)</f>
        <v>0</v>
      </c>
      <c r="BJ453" s="19" t="s">
        <v>79</v>
      </c>
      <c r="BK453" s="207">
        <f>ROUND(I453*H453,2)</f>
        <v>0</v>
      </c>
      <c r="BL453" s="19" t="s">
        <v>292</v>
      </c>
      <c r="BM453" s="206" t="s">
        <v>949</v>
      </c>
    </row>
    <row r="454" spans="1:65" s="2" customFormat="1" ht="24">
      <c r="A454" s="36"/>
      <c r="B454" s="37"/>
      <c r="C454" s="195" t="s">
        <v>950</v>
      </c>
      <c r="D454" s="195" t="s">
        <v>209</v>
      </c>
      <c r="E454" s="196" t="s">
        <v>951</v>
      </c>
      <c r="F454" s="197" t="s">
        <v>952</v>
      </c>
      <c r="G454" s="198" t="s">
        <v>140</v>
      </c>
      <c r="H454" s="199">
        <v>3.9</v>
      </c>
      <c r="I454" s="200"/>
      <c r="J454" s="201">
        <f>ROUND(I454*H454,2)</f>
        <v>0</v>
      </c>
      <c r="K454" s="197" t="s">
        <v>212</v>
      </c>
      <c r="L454" s="41"/>
      <c r="M454" s="202" t="s">
        <v>19</v>
      </c>
      <c r="N454" s="203" t="s">
        <v>43</v>
      </c>
      <c r="O454" s="66"/>
      <c r="P454" s="204">
        <f>O454*H454</f>
        <v>0</v>
      </c>
      <c r="Q454" s="204">
        <v>0</v>
      </c>
      <c r="R454" s="204">
        <f>Q454*H454</f>
        <v>0</v>
      </c>
      <c r="S454" s="204">
        <v>0</v>
      </c>
      <c r="T454" s="205">
        <f>S454*H454</f>
        <v>0</v>
      </c>
      <c r="U454" s="36"/>
      <c r="V454" s="36"/>
      <c r="W454" s="36"/>
      <c r="X454" s="36"/>
      <c r="Y454" s="36"/>
      <c r="Z454" s="36"/>
      <c r="AA454" s="36"/>
      <c r="AB454" s="36"/>
      <c r="AC454" s="36"/>
      <c r="AD454" s="36"/>
      <c r="AE454" s="36"/>
      <c r="AR454" s="206" t="s">
        <v>292</v>
      </c>
      <c r="AT454" s="206" t="s">
        <v>209</v>
      </c>
      <c r="AU454" s="206" t="s">
        <v>81</v>
      </c>
      <c r="AY454" s="19" t="s">
        <v>207</v>
      </c>
      <c r="BE454" s="207">
        <f>IF(N454="základní",J454,0)</f>
        <v>0</v>
      </c>
      <c r="BF454" s="207">
        <f>IF(N454="snížená",J454,0)</f>
        <v>0</v>
      </c>
      <c r="BG454" s="207">
        <f>IF(N454="zákl. přenesená",J454,0)</f>
        <v>0</v>
      </c>
      <c r="BH454" s="207">
        <f>IF(N454="sníž. přenesená",J454,0)</f>
        <v>0</v>
      </c>
      <c r="BI454" s="207">
        <f>IF(N454="nulová",J454,0)</f>
        <v>0</v>
      </c>
      <c r="BJ454" s="19" t="s">
        <v>79</v>
      </c>
      <c r="BK454" s="207">
        <f>ROUND(I454*H454,2)</f>
        <v>0</v>
      </c>
      <c r="BL454" s="19" t="s">
        <v>292</v>
      </c>
      <c r="BM454" s="206" t="s">
        <v>953</v>
      </c>
    </row>
    <row r="455" spans="2:51" s="13" customFormat="1" ht="12">
      <c r="B455" s="208"/>
      <c r="C455" s="209"/>
      <c r="D455" s="210" t="s">
        <v>215</v>
      </c>
      <c r="E455" s="211" t="s">
        <v>19</v>
      </c>
      <c r="F455" s="212" t="s">
        <v>954</v>
      </c>
      <c r="G455" s="209"/>
      <c r="H455" s="213">
        <v>3.3</v>
      </c>
      <c r="I455" s="214"/>
      <c r="J455" s="209"/>
      <c r="K455" s="209"/>
      <c r="L455" s="215"/>
      <c r="M455" s="216"/>
      <c r="N455" s="217"/>
      <c r="O455" s="217"/>
      <c r="P455" s="217"/>
      <c r="Q455" s="217"/>
      <c r="R455" s="217"/>
      <c r="S455" s="217"/>
      <c r="T455" s="218"/>
      <c r="AT455" s="219" t="s">
        <v>215</v>
      </c>
      <c r="AU455" s="219" t="s">
        <v>81</v>
      </c>
      <c r="AV455" s="13" t="s">
        <v>81</v>
      </c>
      <c r="AW455" s="13" t="s">
        <v>33</v>
      </c>
      <c r="AX455" s="13" t="s">
        <v>72</v>
      </c>
      <c r="AY455" s="219" t="s">
        <v>207</v>
      </c>
    </row>
    <row r="456" spans="2:51" s="13" customFormat="1" ht="12">
      <c r="B456" s="208"/>
      <c r="C456" s="209"/>
      <c r="D456" s="210" t="s">
        <v>215</v>
      </c>
      <c r="E456" s="211" t="s">
        <v>19</v>
      </c>
      <c r="F456" s="212" t="s">
        <v>955</v>
      </c>
      <c r="G456" s="209"/>
      <c r="H456" s="213">
        <v>0.6</v>
      </c>
      <c r="I456" s="214"/>
      <c r="J456" s="209"/>
      <c r="K456" s="209"/>
      <c r="L456" s="215"/>
      <c r="M456" s="216"/>
      <c r="N456" s="217"/>
      <c r="O456" s="217"/>
      <c r="P456" s="217"/>
      <c r="Q456" s="217"/>
      <c r="R456" s="217"/>
      <c r="S456" s="217"/>
      <c r="T456" s="218"/>
      <c r="AT456" s="219" t="s">
        <v>215</v>
      </c>
      <c r="AU456" s="219" t="s">
        <v>81</v>
      </c>
      <c r="AV456" s="13" t="s">
        <v>81</v>
      </c>
      <c r="AW456" s="13" t="s">
        <v>33</v>
      </c>
      <c r="AX456" s="13" t="s">
        <v>72</v>
      </c>
      <c r="AY456" s="219" t="s">
        <v>207</v>
      </c>
    </row>
    <row r="457" spans="2:51" s="14" customFormat="1" ht="12">
      <c r="B457" s="220"/>
      <c r="C457" s="221"/>
      <c r="D457" s="210" t="s">
        <v>215</v>
      </c>
      <c r="E457" s="222" t="s">
        <v>19</v>
      </c>
      <c r="F457" s="223" t="s">
        <v>228</v>
      </c>
      <c r="G457" s="221"/>
      <c r="H457" s="224">
        <v>3.9</v>
      </c>
      <c r="I457" s="225"/>
      <c r="J457" s="221"/>
      <c r="K457" s="221"/>
      <c r="L457" s="226"/>
      <c r="M457" s="227"/>
      <c r="N457" s="228"/>
      <c r="O457" s="228"/>
      <c r="P457" s="228"/>
      <c r="Q457" s="228"/>
      <c r="R457" s="228"/>
      <c r="S457" s="228"/>
      <c r="T457" s="229"/>
      <c r="AT457" s="230" t="s">
        <v>215</v>
      </c>
      <c r="AU457" s="230" t="s">
        <v>81</v>
      </c>
      <c r="AV457" s="14" t="s">
        <v>213</v>
      </c>
      <c r="AW457" s="14" t="s">
        <v>33</v>
      </c>
      <c r="AX457" s="14" t="s">
        <v>79</v>
      </c>
      <c r="AY457" s="230" t="s">
        <v>207</v>
      </c>
    </row>
    <row r="458" spans="1:65" s="2" customFormat="1" ht="12">
      <c r="A458" s="36"/>
      <c r="B458" s="37"/>
      <c r="C458" s="231" t="s">
        <v>956</v>
      </c>
      <c r="D458" s="231" t="s">
        <v>249</v>
      </c>
      <c r="E458" s="232" t="s">
        <v>957</v>
      </c>
      <c r="F458" s="233" t="s">
        <v>958</v>
      </c>
      <c r="G458" s="234" t="s">
        <v>140</v>
      </c>
      <c r="H458" s="235">
        <v>3.9</v>
      </c>
      <c r="I458" s="236"/>
      <c r="J458" s="237">
        <f>ROUND(I458*H458,2)</f>
        <v>0</v>
      </c>
      <c r="K458" s="233" t="s">
        <v>212</v>
      </c>
      <c r="L458" s="238"/>
      <c r="M458" s="239" t="s">
        <v>19</v>
      </c>
      <c r="N458" s="240" t="s">
        <v>43</v>
      </c>
      <c r="O458" s="66"/>
      <c r="P458" s="204">
        <f>O458*H458</f>
        <v>0</v>
      </c>
      <c r="Q458" s="204">
        <v>0.00469</v>
      </c>
      <c r="R458" s="204">
        <f>Q458*H458</f>
        <v>0.018290999999999998</v>
      </c>
      <c r="S458" s="204">
        <v>0</v>
      </c>
      <c r="T458" s="205">
        <f>S458*H458</f>
        <v>0</v>
      </c>
      <c r="U458" s="36"/>
      <c r="V458" s="36"/>
      <c r="W458" s="36"/>
      <c r="X458" s="36"/>
      <c r="Y458" s="36"/>
      <c r="Z458" s="36"/>
      <c r="AA458" s="36"/>
      <c r="AB458" s="36"/>
      <c r="AC458" s="36"/>
      <c r="AD458" s="36"/>
      <c r="AE458" s="36"/>
      <c r="AR458" s="206" t="s">
        <v>380</v>
      </c>
      <c r="AT458" s="206" t="s">
        <v>249</v>
      </c>
      <c r="AU458" s="206" t="s">
        <v>81</v>
      </c>
      <c r="AY458" s="19" t="s">
        <v>207</v>
      </c>
      <c r="BE458" s="207">
        <f>IF(N458="základní",J458,0)</f>
        <v>0</v>
      </c>
      <c r="BF458" s="207">
        <f>IF(N458="snížená",J458,0)</f>
        <v>0</v>
      </c>
      <c r="BG458" s="207">
        <f>IF(N458="zákl. přenesená",J458,0)</f>
        <v>0</v>
      </c>
      <c r="BH458" s="207">
        <f>IF(N458="sníž. přenesená",J458,0)</f>
        <v>0</v>
      </c>
      <c r="BI458" s="207">
        <f>IF(N458="nulová",J458,0)</f>
        <v>0</v>
      </c>
      <c r="BJ458" s="19" t="s">
        <v>79</v>
      </c>
      <c r="BK458" s="207">
        <f>ROUND(I458*H458,2)</f>
        <v>0</v>
      </c>
      <c r="BL458" s="19" t="s">
        <v>292</v>
      </c>
      <c r="BM458" s="206" t="s">
        <v>959</v>
      </c>
    </row>
    <row r="459" spans="1:65" s="2" customFormat="1" ht="24">
      <c r="A459" s="36"/>
      <c r="B459" s="37"/>
      <c r="C459" s="195" t="s">
        <v>960</v>
      </c>
      <c r="D459" s="195" t="s">
        <v>209</v>
      </c>
      <c r="E459" s="196" t="s">
        <v>961</v>
      </c>
      <c r="F459" s="197" t="s">
        <v>962</v>
      </c>
      <c r="G459" s="198" t="s">
        <v>264</v>
      </c>
      <c r="H459" s="199">
        <v>2</v>
      </c>
      <c r="I459" s="200"/>
      <c r="J459" s="201">
        <f>ROUND(I459*H459,2)</f>
        <v>0</v>
      </c>
      <c r="K459" s="197" t="s">
        <v>212</v>
      </c>
      <c r="L459" s="41"/>
      <c r="M459" s="202" t="s">
        <v>19</v>
      </c>
      <c r="N459" s="203" t="s">
        <v>43</v>
      </c>
      <c r="O459" s="66"/>
      <c r="P459" s="204">
        <f>O459*H459</f>
        <v>0</v>
      </c>
      <c r="Q459" s="204">
        <v>0</v>
      </c>
      <c r="R459" s="204">
        <f>Q459*H459</f>
        <v>0</v>
      </c>
      <c r="S459" s="204">
        <v>0</v>
      </c>
      <c r="T459" s="205">
        <f>S459*H459</f>
        <v>0</v>
      </c>
      <c r="U459" s="36"/>
      <c r="V459" s="36"/>
      <c r="W459" s="36"/>
      <c r="X459" s="36"/>
      <c r="Y459" s="36"/>
      <c r="Z459" s="36"/>
      <c r="AA459" s="36"/>
      <c r="AB459" s="36"/>
      <c r="AC459" s="36"/>
      <c r="AD459" s="36"/>
      <c r="AE459" s="36"/>
      <c r="AR459" s="206" t="s">
        <v>292</v>
      </c>
      <c r="AT459" s="206" t="s">
        <v>209</v>
      </c>
      <c r="AU459" s="206" t="s">
        <v>81</v>
      </c>
      <c r="AY459" s="19" t="s">
        <v>207</v>
      </c>
      <c r="BE459" s="207">
        <f>IF(N459="základní",J459,0)</f>
        <v>0</v>
      </c>
      <c r="BF459" s="207">
        <f>IF(N459="snížená",J459,0)</f>
        <v>0</v>
      </c>
      <c r="BG459" s="207">
        <f>IF(N459="zákl. přenesená",J459,0)</f>
        <v>0</v>
      </c>
      <c r="BH459" s="207">
        <f>IF(N459="sníž. přenesená",J459,0)</f>
        <v>0</v>
      </c>
      <c r="BI459" s="207">
        <f>IF(N459="nulová",J459,0)</f>
        <v>0</v>
      </c>
      <c r="BJ459" s="19" t="s">
        <v>79</v>
      </c>
      <c r="BK459" s="207">
        <f>ROUND(I459*H459,2)</f>
        <v>0</v>
      </c>
      <c r="BL459" s="19" t="s">
        <v>292</v>
      </c>
      <c r="BM459" s="206" t="s">
        <v>963</v>
      </c>
    </row>
    <row r="460" spans="1:65" s="2" customFormat="1" ht="12">
      <c r="A460" s="36"/>
      <c r="B460" s="37"/>
      <c r="C460" s="231" t="s">
        <v>964</v>
      </c>
      <c r="D460" s="231" t="s">
        <v>249</v>
      </c>
      <c r="E460" s="232" t="s">
        <v>965</v>
      </c>
      <c r="F460" s="233" t="s">
        <v>966</v>
      </c>
      <c r="G460" s="234" t="s">
        <v>264</v>
      </c>
      <c r="H460" s="235">
        <v>2</v>
      </c>
      <c r="I460" s="236"/>
      <c r="J460" s="237">
        <f>ROUND(I460*H460,2)</f>
        <v>0</v>
      </c>
      <c r="K460" s="233" t="s">
        <v>212</v>
      </c>
      <c r="L460" s="238"/>
      <c r="M460" s="239" t="s">
        <v>19</v>
      </c>
      <c r="N460" s="240" t="s">
        <v>43</v>
      </c>
      <c r="O460" s="66"/>
      <c r="P460" s="204">
        <f>O460*H460</f>
        <v>0</v>
      </c>
      <c r="Q460" s="204">
        <v>0.00167</v>
      </c>
      <c r="R460" s="204">
        <f>Q460*H460</f>
        <v>0.00334</v>
      </c>
      <c r="S460" s="204">
        <v>0</v>
      </c>
      <c r="T460" s="205">
        <f>S460*H460</f>
        <v>0</v>
      </c>
      <c r="U460" s="36"/>
      <c r="V460" s="36"/>
      <c r="W460" s="36"/>
      <c r="X460" s="36"/>
      <c r="Y460" s="36"/>
      <c r="Z460" s="36"/>
      <c r="AA460" s="36"/>
      <c r="AB460" s="36"/>
      <c r="AC460" s="36"/>
      <c r="AD460" s="36"/>
      <c r="AE460" s="36"/>
      <c r="AR460" s="206" t="s">
        <v>380</v>
      </c>
      <c r="AT460" s="206" t="s">
        <v>249</v>
      </c>
      <c r="AU460" s="206" t="s">
        <v>81</v>
      </c>
      <c r="AY460" s="19" t="s">
        <v>207</v>
      </c>
      <c r="BE460" s="207">
        <f>IF(N460="základní",J460,0)</f>
        <v>0</v>
      </c>
      <c r="BF460" s="207">
        <f>IF(N460="snížená",J460,0)</f>
        <v>0</v>
      </c>
      <c r="BG460" s="207">
        <f>IF(N460="zákl. přenesená",J460,0)</f>
        <v>0</v>
      </c>
      <c r="BH460" s="207">
        <f>IF(N460="sníž. přenesená",J460,0)</f>
        <v>0</v>
      </c>
      <c r="BI460" s="207">
        <f>IF(N460="nulová",J460,0)</f>
        <v>0</v>
      </c>
      <c r="BJ460" s="19" t="s">
        <v>79</v>
      </c>
      <c r="BK460" s="207">
        <f>ROUND(I460*H460,2)</f>
        <v>0</v>
      </c>
      <c r="BL460" s="19" t="s">
        <v>292</v>
      </c>
      <c r="BM460" s="206" t="s">
        <v>967</v>
      </c>
    </row>
    <row r="461" spans="1:65" s="2" customFormat="1" ht="36">
      <c r="A461" s="36"/>
      <c r="B461" s="37"/>
      <c r="C461" s="195" t="s">
        <v>968</v>
      </c>
      <c r="D461" s="195" t="s">
        <v>209</v>
      </c>
      <c r="E461" s="196" t="s">
        <v>969</v>
      </c>
      <c r="F461" s="197" t="s">
        <v>970</v>
      </c>
      <c r="G461" s="198" t="s">
        <v>734</v>
      </c>
      <c r="H461" s="254"/>
      <c r="I461" s="200"/>
      <c r="J461" s="201">
        <f>ROUND(I461*H461,2)</f>
        <v>0</v>
      </c>
      <c r="K461" s="197" t="s">
        <v>212</v>
      </c>
      <c r="L461" s="41"/>
      <c r="M461" s="202" t="s">
        <v>19</v>
      </c>
      <c r="N461" s="203" t="s">
        <v>43</v>
      </c>
      <c r="O461" s="66"/>
      <c r="P461" s="204">
        <f>O461*H461</f>
        <v>0</v>
      </c>
      <c r="Q461" s="204">
        <v>0</v>
      </c>
      <c r="R461" s="204">
        <f>Q461*H461</f>
        <v>0</v>
      </c>
      <c r="S461" s="204">
        <v>0</v>
      </c>
      <c r="T461" s="205">
        <f>S461*H461</f>
        <v>0</v>
      </c>
      <c r="U461" s="36"/>
      <c r="V461" s="36"/>
      <c r="W461" s="36"/>
      <c r="X461" s="36"/>
      <c r="Y461" s="36"/>
      <c r="Z461" s="36"/>
      <c r="AA461" s="36"/>
      <c r="AB461" s="36"/>
      <c r="AC461" s="36"/>
      <c r="AD461" s="36"/>
      <c r="AE461" s="36"/>
      <c r="AR461" s="206" t="s">
        <v>292</v>
      </c>
      <c r="AT461" s="206" t="s">
        <v>209</v>
      </c>
      <c r="AU461" s="206" t="s">
        <v>81</v>
      </c>
      <c r="AY461" s="19" t="s">
        <v>207</v>
      </c>
      <c r="BE461" s="207">
        <f>IF(N461="základní",J461,0)</f>
        <v>0</v>
      </c>
      <c r="BF461" s="207">
        <f>IF(N461="snížená",J461,0)</f>
        <v>0</v>
      </c>
      <c r="BG461" s="207">
        <f>IF(N461="zákl. přenesená",J461,0)</f>
        <v>0</v>
      </c>
      <c r="BH461" s="207">
        <f>IF(N461="sníž. přenesená",J461,0)</f>
        <v>0</v>
      </c>
      <c r="BI461" s="207">
        <f>IF(N461="nulová",J461,0)</f>
        <v>0</v>
      </c>
      <c r="BJ461" s="19" t="s">
        <v>79</v>
      </c>
      <c r="BK461" s="207">
        <f>ROUND(I461*H461,2)</f>
        <v>0</v>
      </c>
      <c r="BL461" s="19" t="s">
        <v>292</v>
      </c>
      <c r="BM461" s="206" t="s">
        <v>971</v>
      </c>
    </row>
    <row r="462" spans="2:63" s="12" customFormat="1" ht="12.75">
      <c r="B462" s="179"/>
      <c r="C462" s="180"/>
      <c r="D462" s="181" t="s">
        <v>71</v>
      </c>
      <c r="E462" s="193" t="s">
        <v>972</v>
      </c>
      <c r="F462" s="193" t="s">
        <v>973</v>
      </c>
      <c r="G462" s="180"/>
      <c r="H462" s="180"/>
      <c r="I462" s="183"/>
      <c r="J462" s="194">
        <f>BK462</f>
        <v>0</v>
      </c>
      <c r="K462" s="180"/>
      <c r="L462" s="185"/>
      <c r="M462" s="186"/>
      <c r="N462" s="187"/>
      <c r="O462" s="187"/>
      <c r="P462" s="188">
        <f>SUM(P463:P469)</f>
        <v>0</v>
      </c>
      <c r="Q462" s="187"/>
      <c r="R462" s="188">
        <f>SUM(R463:R469)</f>
        <v>3.54466088</v>
      </c>
      <c r="S462" s="187"/>
      <c r="T462" s="189">
        <f>SUM(T463:T469)</f>
        <v>0</v>
      </c>
      <c r="AR462" s="190" t="s">
        <v>81</v>
      </c>
      <c r="AT462" s="191" t="s">
        <v>71</v>
      </c>
      <c r="AU462" s="191" t="s">
        <v>79</v>
      </c>
      <c r="AY462" s="190" t="s">
        <v>207</v>
      </c>
      <c r="BK462" s="192">
        <f>SUM(BK463:BK469)</f>
        <v>0</v>
      </c>
    </row>
    <row r="463" spans="1:65" s="2" customFormat="1" ht="48">
      <c r="A463" s="36"/>
      <c r="B463" s="37"/>
      <c r="C463" s="195" t="s">
        <v>974</v>
      </c>
      <c r="D463" s="195" t="s">
        <v>209</v>
      </c>
      <c r="E463" s="196" t="s">
        <v>975</v>
      </c>
      <c r="F463" s="197" t="s">
        <v>976</v>
      </c>
      <c r="G463" s="198" t="s">
        <v>151</v>
      </c>
      <c r="H463" s="199">
        <v>6.936</v>
      </c>
      <c r="I463" s="200"/>
      <c r="J463" s="201">
        <f>ROUND(I463*H463,2)</f>
        <v>0</v>
      </c>
      <c r="K463" s="197" t="s">
        <v>212</v>
      </c>
      <c r="L463" s="41"/>
      <c r="M463" s="202" t="s">
        <v>19</v>
      </c>
      <c r="N463" s="203" t="s">
        <v>43</v>
      </c>
      <c r="O463" s="66"/>
      <c r="P463" s="204">
        <f>O463*H463</f>
        <v>0</v>
      </c>
      <c r="Q463" s="204">
        <v>0.00108</v>
      </c>
      <c r="R463" s="204">
        <f>Q463*H463</f>
        <v>0.00749088</v>
      </c>
      <c r="S463" s="204">
        <v>0</v>
      </c>
      <c r="T463" s="205">
        <f>S463*H463</f>
        <v>0</v>
      </c>
      <c r="U463" s="36"/>
      <c r="V463" s="36"/>
      <c r="W463" s="36"/>
      <c r="X463" s="36"/>
      <c r="Y463" s="36"/>
      <c r="Z463" s="36"/>
      <c r="AA463" s="36"/>
      <c r="AB463" s="36"/>
      <c r="AC463" s="36"/>
      <c r="AD463" s="36"/>
      <c r="AE463" s="36"/>
      <c r="AR463" s="206" t="s">
        <v>292</v>
      </c>
      <c r="AT463" s="206" t="s">
        <v>209</v>
      </c>
      <c r="AU463" s="206" t="s">
        <v>81</v>
      </c>
      <c r="AY463" s="19" t="s">
        <v>207</v>
      </c>
      <c r="BE463" s="207">
        <f>IF(N463="základní",J463,0)</f>
        <v>0</v>
      </c>
      <c r="BF463" s="207">
        <f>IF(N463="snížená",J463,0)</f>
        <v>0</v>
      </c>
      <c r="BG463" s="207">
        <f>IF(N463="zákl. přenesená",J463,0)</f>
        <v>0</v>
      </c>
      <c r="BH463" s="207">
        <f>IF(N463="sníž. přenesená",J463,0)</f>
        <v>0</v>
      </c>
      <c r="BI463" s="207">
        <f>IF(N463="nulová",J463,0)</f>
        <v>0</v>
      </c>
      <c r="BJ463" s="19" t="s">
        <v>79</v>
      </c>
      <c r="BK463" s="207">
        <f>ROUND(I463*H463,2)</f>
        <v>0</v>
      </c>
      <c r="BL463" s="19" t="s">
        <v>292</v>
      </c>
      <c r="BM463" s="206" t="s">
        <v>977</v>
      </c>
    </row>
    <row r="464" spans="2:51" s="13" customFormat="1" ht="12">
      <c r="B464" s="208"/>
      <c r="C464" s="209"/>
      <c r="D464" s="210" t="s">
        <v>215</v>
      </c>
      <c r="E464" s="211" t="s">
        <v>19</v>
      </c>
      <c r="F464" s="212" t="s">
        <v>978</v>
      </c>
      <c r="G464" s="209"/>
      <c r="H464" s="213">
        <v>6.936</v>
      </c>
      <c r="I464" s="214"/>
      <c r="J464" s="209"/>
      <c r="K464" s="209"/>
      <c r="L464" s="215"/>
      <c r="M464" s="216"/>
      <c r="N464" s="217"/>
      <c r="O464" s="217"/>
      <c r="P464" s="217"/>
      <c r="Q464" s="217"/>
      <c r="R464" s="217"/>
      <c r="S464" s="217"/>
      <c r="T464" s="218"/>
      <c r="AT464" s="219" t="s">
        <v>215</v>
      </c>
      <c r="AU464" s="219" t="s">
        <v>81</v>
      </c>
      <c r="AV464" s="13" t="s">
        <v>81</v>
      </c>
      <c r="AW464" s="13" t="s">
        <v>33</v>
      </c>
      <c r="AX464" s="13" t="s">
        <v>79</v>
      </c>
      <c r="AY464" s="219" t="s">
        <v>207</v>
      </c>
    </row>
    <row r="465" spans="1:65" s="2" customFormat="1" ht="48">
      <c r="A465" s="36"/>
      <c r="B465" s="37"/>
      <c r="C465" s="195" t="s">
        <v>979</v>
      </c>
      <c r="D465" s="195" t="s">
        <v>209</v>
      </c>
      <c r="E465" s="196" t="s">
        <v>980</v>
      </c>
      <c r="F465" s="197" t="s">
        <v>981</v>
      </c>
      <c r="G465" s="198" t="s">
        <v>144</v>
      </c>
      <c r="H465" s="199">
        <v>219.7</v>
      </c>
      <c r="I465" s="200"/>
      <c r="J465" s="201">
        <f>ROUND(I465*H465,2)</f>
        <v>0</v>
      </c>
      <c r="K465" s="197" t="s">
        <v>212</v>
      </c>
      <c r="L465" s="41"/>
      <c r="M465" s="202" t="s">
        <v>19</v>
      </c>
      <c r="N465" s="203" t="s">
        <v>43</v>
      </c>
      <c r="O465" s="66"/>
      <c r="P465" s="204">
        <f>O465*H465</f>
        <v>0</v>
      </c>
      <c r="Q465" s="204">
        <v>0.0161</v>
      </c>
      <c r="R465" s="204">
        <f>Q465*H465</f>
        <v>3.5371699999999997</v>
      </c>
      <c r="S465" s="204">
        <v>0</v>
      </c>
      <c r="T465" s="205">
        <f>S465*H465</f>
        <v>0</v>
      </c>
      <c r="U465" s="36"/>
      <c r="V465" s="36"/>
      <c r="W465" s="36"/>
      <c r="X465" s="36"/>
      <c r="Y465" s="36"/>
      <c r="Z465" s="36"/>
      <c r="AA465" s="36"/>
      <c r="AB465" s="36"/>
      <c r="AC465" s="36"/>
      <c r="AD465" s="36"/>
      <c r="AE465" s="36"/>
      <c r="AR465" s="206" t="s">
        <v>292</v>
      </c>
      <c r="AT465" s="206" t="s">
        <v>209</v>
      </c>
      <c r="AU465" s="206" t="s">
        <v>81</v>
      </c>
      <c r="AY465" s="19" t="s">
        <v>207</v>
      </c>
      <c r="BE465" s="207">
        <f>IF(N465="základní",J465,0)</f>
        <v>0</v>
      </c>
      <c r="BF465" s="207">
        <f>IF(N465="snížená",J465,0)</f>
        <v>0</v>
      </c>
      <c r="BG465" s="207">
        <f>IF(N465="zákl. přenesená",J465,0)</f>
        <v>0</v>
      </c>
      <c r="BH465" s="207">
        <f>IF(N465="sníž. přenesená",J465,0)</f>
        <v>0</v>
      </c>
      <c r="BI465" s="207">
        <f>IF(N465="nulová",J465,0)</f>
        <v>0</v>
      </c>
      <c r="BJ465" s="19" t="s">
        <v>79</v>
      </c>
      <c r="BK465" s="207">
        <f>ROUND(I465*H465,2)</f>
        <v>0</v>
      </c>
      <c r="BL465" s="19" t="s">
        <v>292</v>
      </c>
      <c r="BM465" s="206" t="s">
        <v>982</v>
      </c>
    </row>
    <row r="466" spans="2:51" s="13" customFormat="1" ht="12">
      <c r="B466" s="208"/>
      <c r="C466" s="209"/>
      <c r="D466" s="210" t="s">
        <v>215</v>
      </c>
      <c r="E466" s="211" t="s">
        <v>19</v>
      </c>
      <c r="F466" s="212" t="s">
        <v>983</v>
      </c>
      <c r="G466" s="209"/>
      <c r="H466" s="213">
        <v>109.85</v>
      </c>
      <c r="I466" s="214"/>
      <c r="J466" s="209"/>
      <c r="K466" s="209"/>
      <c r="L466" s="215"/>
      <c r="M466" s="216"/>
      <c r="N466" s="217"/>
      <c r="O466" s="217"/>
      <c r="P466" s="217"/>
      <c r="Q466" s="217"/>
      <c r="R466" s="217"/>
      <c r="S466" s="217"/>
      <c r="T466" s="218"/>
      <c r="AT466" s="219" t="s">
        <v>215</v>
      </c>
      <c r="AU466" s="219" t="s">
        <v>81</v>
      </c>
      <c r="AV466" s="13" t="s">
        <v>81</v>
      </c>
      <c r="AW466" s="13" t="s">
        <v>33</v>
      </c>
      <c r="AX466" s="13" t="s">
        <v>72</v>
      </c>
      <c r="AY466" s="219" t="s">
        <v>207</v>
      </c>
    </row>
    <row r="467" spans="2:51" s="13" customFormat="1" ht="12">
      <c r="B467" s="208"/>
      <c r="C467" s="209"/>
      <c r="D467" s="210" t="s">
        <v>215</v>
      </c>
      <c r="E467" s="211" t="s">
        <v>19</v>
      </c>
      <c r="F467" s="212" t="s">
        <v>984</v>
      </c>
      <c r="G467" s="209"/>
      <c r="H467" s="213">
        <v>109.85</v>
      </c>
      <c r="I467" s="214"/>
      <c r="J467" s="209"/>
      <c r="K467" s="209"/>
      <c r="L467" s="215"/>
      <c r="M467" s="216"/>
      <c r="N467" s="217"/>
      <c r="O467" s="217"/>
      <c r="P467" s="217"/>
      <c r="Q467" s="217"/>
      <c r="R467" s="217"/>
      <c r="S467" s="217"/>
      <c r="T467" s="218"/>
      <c r="AT467" s="219" t="s">
        <v>215</v>
      </c>
      <c r="AU467" s="219" t="s">
        <v>81</v>
      </c>
      <c r="AV467" s="13" t="s">
        <v>81</v>
      </c>
      <c r="AW467" s="13" t="s">
        <v>33</v>
      </c>
      <c r="AX467" s="13" t="s">
        <v>72</v>
      </c>
      <c r="AY467" s="219" t="s">
        <v>207</v>
      </c>
    </row>
    <row r="468" spans="2:51" s="14" customFormat="1" ht="12">
      <c r="B468" s="220"/>
      <c r="C468" s="221"/>
      <c r="D468" s="210" t="s">
        <v>215</v>
      </c>
      <c r="E468" s="222" t="s">
        <v>19</v>
      </c>
      <c r="F468" s="223" t="s">
        <v>228</v>
      </c>
      <c r="G468" s="221"/>
      <c r="H468" s="224">
        <v>219.7</v>
      </c>
      <c r="I468" s="225"/>
      <c r="J468" s="221"/>
      <c r="K468" s="221"/>
      <c r="L468" s="226"/>
      <c r="M468" s="227"/>
      <c r="N468" s="228"/>
      <c r="O468" s="228"/>
      <c r="P468" s="228"/>
      <c r="Q468" s="228"/>
      <c r="R468" s="228"/>
      <c r="S468" s="228"/>
      <c r="T468" s="229"/>
      <c r="AT468" s="230" t="s">
        <v>215</v>
      </c>
      <c r="AU468" s="230" t="s">
        <v>81</v>
      </c>
      <c r="AV468" s="14" t="s">
        <v>213</v>
      </c>
      <c r="AW468" s="14" t="s">
        <v>33</v>
      </c>
      <c r="AX468" s="14" t="s">
        <v>79</v>
      </c>
      <c r="AY468" s="230" t="s">
        <v>207</v>
      </c>
    </row>
    <row r="469" spans="1:65" s="2" customFormat="1" ht="36">
      <c r="A469" s="36"/>
      <c r="B469" s="37"/>
      <c r="C469" s="195" t="s">
        <v>985</v>
      </c>
      <c r="D469" s="195" t="s">
        <v>209</v>
      </c>
      <c r="E469" s="196" t="s">
        <v>986</v>
      </c>
      <c r="F469" s="197" t="s">
        <v>987</v>
      </c>
      <c r="G469" s="198" t="s">
        <v>734</v>
      </c>
      <c r="H469" s="254"/>
      <c r="I469" s="200"/>
      <c r="J469" s="201">
        <f>ROUND(I469*H469,2)</f>
        <v>0</v>
      </c>
      <c r="K469" s="197" t="s">
        <v>212</v>
      </c>
      <c r="L469" s="41"/>
      <c r="M469" s="202" t="s">
        <v>19</v>
      </c>
      <c r="N469" s="203" t="s">
        <v>43</v>
      </c>
      <c r="O469" s="66"/>
      <c r="P469" s="204">
        <f>O469*H469</f>
        <v>0</v>
      </c>
      <c r="Q469" s="204">
        <v>0</v>
      </c>
      <c r="R469" s="204">
        <f>Q469*H469</f>
        <v>0</v>
      </c>
      <c r="S469" s="204">
        <v>0</v>
      </c>
      <c r="T469" s="205">
        <f>S469*H469</f>
        <v>0</v>
      </c>
      <c r="U469" s="36"/>
      <c r="V469" s="36"/>
      <c r="W469" s="36"/>
      <c r="X469" s="36"/>
      <c r="Y469" s="36"/>
      <c r="Z469" s="36"/>
      <c r="AA469" s="36"/>
      <c r="AB469" s="36"/>
      <c r="AC469" s="36"/>
      <c r="AD469" s="36"/>
      <c r="AE469" s="36"/>
      <c r="AR469" s="206" t="s">
        <v>292</v>
      </c>
      <c r="AT469" s="206" t="s">
        <v>209</v>
      </c>
      <c r="AU469" s="206" t="s">
        <v>81</v>
      </c>
      <c r="AY469" s="19" t="s">
        <v>207</v>
      </c>
      <c r="BE469" s="207">
        <f>IF(N469="základní",J469,0)</f>
        <v>0</v>
      </c>
      <c r="BF469" s="207">
        <f>IF(N469="snížená",J469,0)</f>
        <v>0</v>
      </c>
      <c r="BG469" s="207">
        <f>IF(N469="zákl. přenesená",J469,0)</f>
        <v>0</v>
      </c>
      <c r="BH469" s="207">
        <f>IF(N469="sníž. přenesená",J469,0)</f>
        <v>0</v>
      </c>
      <c r="BI469" s="207">
        <f>IF(N469="nulová",J469,0)</f>
        <v>0</v>
      </c>
      <c r="BJ469" s="19" t="s">
        <v>79</v>
      </c>
      <c r="BK469" s="207">
        <f>ROUND(I469*H469,2)</f>
        <v>0</v>
      </c>
      <c r="BL469" s="19" t="s">
        <v>292</v>
      </c>
      <c r="BM469" s="206" t="s">
        <v>988</v>
      </c>
    </row>
    <row r="470" spans="2:63" s="12" customFormat="1" ht="12.75">
      <c r="B470" s="179"/>
      <c r="C470" s="180"/>
      <c r="D470" s="181" t="s">
        <v>71</v>
      </c>
      <c r="E470" s="193" t="s">
        <v>989</v>
      </c>
      <c r="F470" s="193" t="s">
        <v>990</v>
      </c>
      <c r="G470" s="180"/>
      <c r="H470" s="180"/>
      <c r="I470" s="183"/>
      <c r="J470" s="194">
        <f>BK470</f>
        <v>0</v>
      </c>
      <c r="K470" s="180"/>
      <c r="L470" s="185"/>
      <c r="M470" s="186"/>
      <c r="N470" s="187"/>
      <c r="O470" s="187"/>
      <c r="P470" s="188">
        <f>SUM(P471:P474)</f>
        <v>0</v>
      </c>
      <c r="Q470" s="187"/>
      <c r="R470" s="188">
        <f>SUM(R471:R474)</f>
        <v>1.5028</v>
      </c>
      <c r="S470" s="187"/>
      <c r="T470" s="189">
        <f>SUM(T471:T474)</f>
        <v>0</v>
      </c>
      <c r="AR470" s="190" t="s">
        <v>81</v>
      </c>
      <c r="AT470" s="191" t="s">
        <v>71</v>
      </c>
      <c r="AU470" s="191" t="s">
        <v>79</v>
      </c>
      <c r="AY470" s="190" t="s">
        <v>207</v>
      </c>
      <c r="BK470" s="192">
        <f>SUM(BK471:BK474)</f>
        <v>0</v>
      </c>
    </row>
    <row r="471" spans="1:65" s="2" customFormat="1" ht="48">
      <c r="A471" s="36"/>
      <c r="B471" s="37"/>
      <c r="C471" s="195" t="s">
        <v>991</v>
      </c>
      <c r="D471" s="195" t="s">
        <v>209</v>
      </c>
      <c r="E471" s="196" t="s">
        <v>992</v>
      </c>
      <c r="F471" s="197" t="s">
        <v>993</v>
      </c>
      <c r="G471" s="198" t="s">
        <v>140</v>
      </c>
      <c r="H471" s="199">
        <v>115.6</v>
      </c>
      <c r="I471" s="200"/>
      <c r="J471" s="201">
        <f>ROUND(I471*H471,2)</f>
        <v>0</v>
      </c>
      <c r="K471" s="197" t="s">
        <v>212</v>
      </c>
      <c r="L471" s="41"/>
      <c r="M471" s="202" t="s">
        <v>19</v>
      </c>
      <c r="N471" s="203" t="s">
        <v>43</v>
      </c>
      <c r="O471" s="66"/>
      <c r="P471" s="204">
        <f>O471*H471</f>
        <v>0</v>
      </c>
      <c r="Q471" s="204">
        <v>0</v>
      </c>
      <c r="R471" s="204">
        <f>Q471*H471</f>
        <v>0</v>
      </c>
      <c r="S471" s="204">
        <v>0</v>
      </c>
      <c r="T471" s="205">
        <f>S471*H471</f>
        <v>0</v>
      </c>
      <c r="U471" s="36"/>
      <c r="V471" s="36"/>
      <c r="W471" s="36"/>
      <c r="X471" s="36"/>
      <c r="Y471" s="36"/>
      <c r="Z471" s="36"/>
      <c r="AA471" s="36"/>
      <c r="AB471" s="36"/>
      <c r="AC471" s="36"/>
      <c r="AD471" s="36"/>
      <c r="AE471" s="36"/>
      <c r="AR471" s="206" t="s">
        <v>292</v>
      </c>
      <c r="AT471" s="206" t="s">
        <v>209</v>
      </c>
      <c r="AU471" s="206" t="s">
        <v>81</v>
      </c>
      <c r="AY471" s="19" t="s">
        <v>207</v>
      </c>
      <c r="BE471" s="207">
        <f>IF(N471="základní",J471,0)</f>
        <v>0</v>
      </c>
      <c r="BF471" s="207">
        <f>IF(N471="snížená",J471,0)</f>
        <v>0</v>
      </c>
      <c r="BG471" s="207">
        <f>IF(N471="zákl. přenesená",J471,0)</f>
        <v>0</v>
      </c>
      <c r="BH471" s="207">
        <f>IF(N471="sníž. přenesená",J471,0)</f>
        <v>0</v>
      </c>
      <c r="BI471" s="207">
        <f>IF(N471="nulová",J471,0)</f>
        <v>0</v>
      </c>
      <c r="BJ471" s="19" t="s">
        <v>79</v>
      </c>
      <c r="BK471" s="207">
        <f>ROUND(I471*H471,2)</f>
        <v>0</v>
      </c>
      <c r="BL471" s="19" t="s">
        <v>292</v>
      </c>
      <c r="BM471" s="206" t="s">
        <v>994</v>
      </c>
    </row>
    <row r="472" spans="2:51" s="13" customFormat="1" ht="12">
      <c r="B472" s="208"/>
      <c r="C472" s="209"/>
      <c r="D472" s="210" t="s">
        <v>215</v>
      </c>
      <c r="E472" s="211" t="s">
        <v>19</v>
      </c>
      <c r="F472" s="212" t="s">
        <v>995</v>
      </c>
      <c r="G472" s="209"/>
      <c r="H472" s="213">
        <v>115.6</v>
      </c>
      <c r="I472" s="214"/>
      <c r="J472" s="209"/>
      <c r="K472" s="209"/>
      <c r="L472" s="215"/>
      <c r="M472" s="216"/>
      <c r="N472" s="217"/>
      <c r="O472" s="217"/>
      <c r="P472" s="217"/>
      <c r="Q472" s="217"/>
      <c r="R472" s="217"/>
      <c r="S472" s="217"/>
      <c r="T472" s="218"/>
      <c r="AT472" s="219" t="s">
        <v>215</v>
      </c>
      <c r="AU472" s="219" t="s">
        <v>81</v>
      </c>
      <c r="AV472" s="13" t="s">
        <v>81</v>
      </c>
      <c r="AW472" s="13" t="s">
        <v>33</v>
      </c>
      <c r="AX472" s="13" t="s">
        <v>79</v>
      </c>
      <c r="AY472" s="219" t="s">
        <v>207</v>
      </c>
    </row>
    <row r="473" spans="1:65" s="2" customFormat="1" ht="24">
      <c r="A473" s="36"/>
      <c r="B473" s="37"/>
      <c r="C473" s="231" t="s">
        <v>996</v>
      </c>
      <c r="D473" s="231" t="s">
        <v>249</v>
      </c>
      <c r="E473" s="232" t="s">
        <v>997</v>
      </c>
      <c r="F473" s="233" t="s">
        <v>998</v>
      </c>
      <c r="G473" s="234" t="s">
        <v>140</v>
      </c>
      <c r="H473" s="235">
        <v>115.6</v>
      </c>
      <c r="I473" s="236"/>
      <c r="J473" s="237">
        <f>ROUND(I473*H473,2)</f>
        <v>0</v>
      </c>
      <c r="K473" s="233" t="s">
        <v>212</v>
      </c>
      <c r="L473" s="238"/>
      <c r="M473" s="239" t="s">
        <v>19</v>
      </c>
      <c r="N473" s="240" t="s">
        <v>43</v>
      </c>
      <c r="O473" s="66"/>
      <c r="P473" s="204">
        <f>O473*H473</f>
        <v>0</v>
      </c>
      <c r="Q473" s="204">
        <v>0.013</v>
      </c>
      <c r="R473" s="204">
        <f>Q473*H473</f>
        <v>1.5028</v>
      </c>
      <c r="S473" s="204">
        <v>0</v>
      </c>
      <c r="T473" s="205">
        <f>S473*H473</f>
        <v>0</v>
      </c>
      <c r="U473" s="36"/>
      <c r="V473" s="36"/>
      <c r="W473" s="36"/>
      <c r="X473" s="36"/>
      <c r="Y473" s="36"/>
      <c r="Z473" s="36"/>
      <c r="AA473" s="36"/>
      <c r="AB473" s="36"/>
      <c r="AC473" s="36"/>
      <c r="AD473" s="36"/>
      <c r="AE473" s="36"/>
      <c r="AR473" s="206" t="s">
        <v>380</v>
      </c>
      <c r="AT473" s="206" t="s">
        <v>249</v>
      </c>
      <c r="AU473" s="206" t="s">
        <v>81</v>
      </c>
      <c r="AY473" s="19" t="s">
        <v>207</v>
      </c>
      <c r="BE473" s="207">
        <f>IF(N473="základní",J473,0)</f>
        <v>0</v>
      </c>
      <c r="BF473" s="207">
        <f>IF(N473="snížená",J473,0)</f>
        <v>0</v>
      </c>
      <c r="BG473" s="207">
        <f>IF(N473="zákl. přenesená",J473,0)</f>
        <v>0</v>
      </c>
      <c r="BH473" s="207">
        <f>IF(N473="sníž. přenesená",J473,0)</f>
        <v>0</v>
      </c>
      <c r="BI473" s="207">
        <f>IF(N473="nulová",J473,0)</f>
        <v>0</v>
      </c>
      <c r="BJ473" s="19" t="s">
        <v>79</v>
      </c>
      <c r="BK473" s="207">
        <f>ROUND(I473*H473,2)</f>
        <v>0</v>
      </c>
      <c r="BL473" s="19" t="s">
        <v>292</v>
      </c>
      <c r="BM473" s="206" t="s">
        <v>999</v>
      </c>
    </row>
    <row r="474" spans="1:65" s="2" customFormat="1" ht="36">
      <c r="A474" s="36"/>
      <c r="B474" s="37"/>
      <c r="C474" s="195" t="s">
        <v>1000</v>
      </c>
      <c r="D474" s="195" t="s">
        <v>209</v>
      </c>
      <c r="E474" s="196" t="s">
        <v>1001</v>
      </c>
      <c r="F474" s="197" t="s">
        <v>1002</v>
      </c>
      <c r="G474" s="198" t="s">
        <v>734</v>
      </c>
      <c r="H474" s="254"/>
      <c r="I474" s="200"/>
      <c r="J474" s="201">
        <f>ROUND(I474*H474,2)</f>
        <v>0</v>
      </c>
      <c r="K474" s="197" t="s">
        <v>212</v>
      </c>
      <c r="L474" s="41"/>
      <c r="M474" s="202" t="s">
        <v>19</v>
      </c>
      <c r="N474" s="203" t="s">
        <v>43</v>
      </c>
      <c r="O474" s="66"/>
      <c r="P474" s="204">
        <f>O474*H474</f>
        <v>0</v>
      </c>
      <c r="Q474" s="204">
        <v>0</v>
      </c>
      <c r="R474" s="204">
        <f>Q474*H474</f>
        <v>0</v>
      </c>
      <c r="S474" s="204">
        <v>0</v>
      </c>
      <c r="T474" s="205">
        <f>S474*H474</f>
        <v>0</v>
      </c>
      <c r="U474" s="36"/>
      <c r="V474" s="36"/>
      <c r="W474" s="36"/>
      <c r="X474" s="36"/>
      <c r="Y474" s="36"/>
      <c r="Z474" s="36"/>
      <c r="AA474" s="36"/>
      <c r="AB474" s="36"/>
      <c r="AC474" s="36"/>
      <c r="AD474" s="36"/>
      <c r="AE474" s="36"/>
      <c r="AR474" s="206" t="s">
        <v>292</v>
      </c>
      <c r="AT474" s="206" t="s">
        <v>209</v>
      </c>
      <c r="AU474" s="206" t="s">
        <v>81</v>
      </c>
      <c r="AY474" s="19" t="s">
        <v>207</v>
      </c>
      <c r="BE474" s="207">
        <f>IF(N474="základní",J474,0)</f>
        <v>0</v>
      </c>
      <c r="BF474" s="207">
        <f>IF(N474="snížená",J474,0)</f>
        <v>0</v>
      </c>
      <c r="BG474" s="207">
        <f>IF(N474="zákl. přenesená",J474,0)</f>
        <v>0</v>
      </c>
      <c r="BH474" s="207">
        <f>IF(N474="sníž. přenesená",J474,0)</f>
        <v>0</v>
      </c>
      <c r="BI474" s="207">
        <f>IF(N474="nulová",J474,0)</f>
        <v>0</v>
      </c>
      <c r="BJ474" s="19" t="s">
        <v>79</v>
      </c>
      <c r="BK474" s="207">
        <f>ROUND(I474*H474,2)</f>
        <v>0</v>
      </c>
      <c r="BL474" s="19" t="s">
        <v>292</v>
      </c>
      <c r="BM474" s="206" t="s">
        <v>1003</v>
      </c>
    </row>
    <row r="475" spans="2:63" s="12" customFormat="1" ht="12.75">
      <c r="B475" s="179"/>
      <c r="C475" s="180"/>
      <c r="D475" s="181" t="s">
        <v>71</v>
      </c>
      <c r="E475" s="193" t="s">
        <v>1004</v>
      </c>
      <c r="F475" s="193" t="s">
        <v>1005</v>
      </c>
      <c r="G475" s="180"/>
      <c r="H475" s="180"/>
      <c r="I475" s="183"/>
      <c r="J475" s="194">
        <f>BK475</f>
        <v>0</v>
      </c>
      <c r="K475" s="180"/>
      <c r="L475" s="185"/>
      <c r="M475" s="186"/>
      <c r="N475" s="187"/>
      <c r="O475" s="187"/>
      <c r="P475" s="188">
        <f>SUM(P476:P488)</f>
        <v>0</v>
      </c>
      <c r="Q475" s="187"/>
      <c r="R475" s="188">
        <f>SUM(R476:R488)</f>
        <v>0.33886320000000003</v>
      </c>
      <c r="S475" s="187"/>
      <c r="T475" s="189">
        <f>SUM(T476:T488)</f>
        <v>0</v>
      </c>
      <c r="AR475" s="190" t="s">
        <v>81</v>
      </c>
      <c r="AT475" s="191" t="s">
        <v>71</v>
      </c>
      <c r="AU475" s="191" t="s">
        <v>79</v>
      </c>
      <c r="AY475" s="190" t="s">
        <v>207</v>
      </c>
      <c r="BK475" s="192">
        <f>SUM(BK476:BK488)</f>
        <v>0</v>
      </c>
    </row>
    <row r="476" spans="1:65" s="2" customFormat="1" ht="36">
      <c r="A476" s="36"/>
      <c r="B476" s="37"/>
      <c r="C476" s="195" t="s">
        <v>1006</v>
      </c>
      <c r="D476" s="195" t="s">
        <v>209</v>
      </c>
      <c r="E476" s="196" t="s">
        <v>1007</v>
      </c>
      <c r="F476" s="197" t="s">
        <v>1008</v>
      </c>
      <c r="G476" s="198" t="s">
        <v>140</v>
      </c>
      <c r="H476" s="199">
        <v>14</v>
      </c>
      <c r="I476" s="200"/>
      <c r="J476" s="201">
        <f>ROUND(I476*H476,2)</f>
        <v>0</v>
      </c>
      <c r="K476" s="197" t="s">
        <v>212</v>
      </c>
      <c r="L476" s="41"/>
      <c r="M476" s="202" t="s">
        <v>19</v>
      </c>
      <c r="N476" s="203" t="s">
        <v>43</v>
      </c>
      <c r="O476" s="66"/>
      <c r="P476" s="204">
        <f>O476*H476</f>
        <v>0</v>
      </c>
      <c r="Q476" s="204">
        <v>0.00298</v>
      </c>
      <c r="R476" s="204">
        <f>Q476*H476</f>
        <v>0.04172</v>
      </c>
      <c r="S476" s="204">
        <v>0</v>
      </c>
      <c r="T476" s="205">
        <f>S476*H476</f>
        <v>0</v>
      </c>
      <c r="U476" s="36"/>
      <c r="V476" s="36"/>
      <c r="W476" s="36"/>
      <c r="X476" s="36"/>
      <c r="Y476" s="36"/>
      <c r="Z476" s="36"/>
      <c r="AA476" s="36"/>
      <c r="AB476" s="36"/>
      <c r="AC476" s="36"/>
      <c r="AD476" s="36"/>
      <c r="AE476" s="36"/>
      <c r="AR476" s="206" t="s">
        <v>292</v>
      </c>
      <c r="AT476" s="206" t="s">
        <v>209</v>
      </c>
      <c r="AU476" s="206" t="s">
        <v>81</v>
      </c>
      <c r="AY476" s="19" t="s">
        <v>207</v>
      </c>
      <c r="BE476" s="207">
        <f>IF(N476="základní",J476,0)</f>
        <v>0</v>
      </c>
      <c r="BF476" s="207">
        <f>IF(N476="snížená",J476,0)</f>
        <v>0</v>
      </c>
      <c r="BG476" s="207">
        <f>IF(N476="zákl. přenesená",J476,0)</f>
        <v>0</v>
      </c>
      <c r="BH476" s="207">
        <f>IF(N476="sníž. přenesená",J476,0)</f>
        <v>0</v>
      </c>
      <c r="BI476" s="207">
        <f>IF(N476="nulová",J476,0)</f>
        <v>0</v>
      </c>
      <c r="BJ476" s="19" t="s">
        <v>79</v>
      </c>
      <c r="BK476" s="207">
        <f>ROUND(I476*H476,2)</f>
        <v>0</v>
      </c>
      <c r="BL476" s="19" t="s">
        <v>292</v>
      </c>
      <c r="BM476" s="206" t="s">
        <v>1009</v>
      </c>
    </row>
    <row r="477" spans="2:51" s="13" customFormat="1" ht="12">
      <c r="B477" s="208"/>
      <c r="C477" s="209"/>
      <c r="D477" s="210" t="s">
        <v>215</v>
      </c>
      <c r="E477" s="211" t="s">
        <v>19</v>
      </c>
      <c r="F477" s="212" t="s">
        <v>1010</v>
      </c>
      <c r="G477" s="209"/>
      <c r="H477" s="213">
        <v>14</v>
      </c>
      <c r="I477" s="214"/>
      <c r="J477" s="209"/>
      <c r="K477" s="209"/>
      <c r="L477" s="215"/>
      <c r="M477" s="216"/>
      <c r="N477" s="217"/>
      <c r="O477" s="217"/>
      <c r="P477" s="217"/>
      <c r="Q477" s="217"/>
      <c r="R477" s="217"/>
      <c r="S477" s="217"/>
      <c r="T477" s="218"/>
      <c r="AT477" s="219" t="s">
        <v>215</v>
      </c>
      <c r="AU477" s="219" t="s">
        <v>81</v>
      </c>
      <c r="AV477" s="13" t="s">
        <v>81</v>
      </c>
      <c r="AW477" s="13" t="s">
        <v>33</v>
      </c>
      <c r="AX477" s="13" t="s">
        <v>79</v>
      </c>
      <c r="AY477" s="219" t="s">
        <v>207</v>
      </c>
    </row>
    <row r="478" spans="1:65" s="2" customFormat="1" ht="24">
      <c r="A478" s="36"/>
      <c r="B478" s="37"/>
      <c r="C478" s="195" t="s">
        <v>1011</v>
      </c>
      <c r="D478" s="195" t="s">
        <v>209</v>
      </c>
      <c r="E478" s="196" t="s">
        <v>1012</v>
      </c>
      <c r="F478" s="197" t="s">
        <v>1013</v>
      </c>
      <c r="G478" s="198" t="s">
        <v>140</v>
      </c>
      <c r="H478" s="199">
        <v>14</v>
      </c>
      <c r="I478" s="200"/>
      <c r="J478" s="201">
        <f>ROUND(I478*H478,2)</f>
        <v>0</v>
      </c>
      <c r="K478" s="197" t="s">
        <v>212</v>
      </c>
      <c r="L478" s="41"/>
      <c r="M478" s="202" t="s">
        <v>19</v>
      </c>
      <c r="N478" s="203" t="s">
        <v>43</v>
      </c>
      <c r="O478" s="66"/>
      <c r="P478" s="204">
        <f>O478*H478</f>
        <v>0</v>
      </c>
      <c r="Q478" s="204">
        <v>0.00303</v>
      </c>
      <c r="R478" s="204">
        <f>Q478*H478</f>
        <v>0.04242</v>
      </c>
      <c r="S478" s="204">
        <v>0</v>
      </c>
      <c r="T478" s="205">
        <f>S478*H478</f>
        <v>0</v>
      </c>
      <c r="U478" s="36"/>
      <c r="V478" s="36"/>
      <c r="W478" s="36"/>
      <c r="X478" s="36"/>
      <c r="Y478" s="36"/>
      <c r="Z478" s="36"/>
      <c r="AA478" s="36"/>
      <c r="AB478" s="36"/>
      <c r="AC478" s="36"/>
      <c r="AD478" s="36"/>
      <c r="AE478" s="36"/>
      <c r="AR478" s="206" t="s">
        <v>292</v>
      </c>
      <c r="AT478" s="206" t="s">
        <v>209</v>
      </c>
      <c r="AU478" s="206" t="s">
        <v>81</v>
      </c>
      <c r="AY478" s="19" t="s">
        <v>207</v>
      </c>
      <c r="BE478" s="207">
        <f>IF(N478="základní",J478,0)</f>
        <v>0</v>
      </c>
      <c r="BF478" s="207">
        <f>IF(N478="snížená",J478,0)</f>
        <v>0</v>
      </c>
      <c r="BG478" s="207">
        <f>IF(N478="zákl. přenesená",J478,0)</f>
        <v>0</v>
      </c>
      <c r="BH478" s="207">
        <f>IF(N478="sníž. přenesená",J478,0)</f>
        <v>0</v>
      </c>
      <c r="BI478" s="207">
        <f>IF(N478="nulová",J478,0)</f>
        <v>0</v>
      </c>
      <c r="BJ478" s="19" t="s">
        <v>79</v>
      </c>
      <c r="BK478" s="207">
        <f>ROUND(I478*H478,2)</f>
        <v>0</v>
      </c>
      <c r="BL478" s="19" t="s">
        <v>292</v>
      </c>
      <c r="BM478" s="206" t="s">
        <v>1014</v>
      </c>
    </row>
    <row r="479" spans="2:51" s="13" customFormat="1" ht="12">
      <c r="B479" s="208"/>
      <c r="C479" s="209"/>
      <c r="D479" s="210" t="s">
        <v>215</v>
      </c>
      <c r="E479" s="211" t="s">
        <v>19</v>
      </c>
      <c r="F479" s="212" t="s">
        <v>1015</v>
      </c>
      <c r="G479" s="209"/>
      <c r="H479" s="213">
        <v>14</v>
      </c>
      <c r="I479" s="214"/>
      <c r="J479" s="209"/>
      <c r="K479" s="209"/>
      <c r="L479" s="215"/>
      <c r="M479" s="216"/>
      <c r="N479" s="217"/>
      <c r="O479" s="217"/>
      <c r="P479" s="217"/>
      <c r="Q479" s="217"/>
      <c r="R479" s="217"/>
      <c r="S479" s="217"/>
      <c r="T479" s="218"/>
      <c r="AT479" s="219" t="s">
        <v>215</v>
      </c>
      <c r="AU479" s="219" t="s">
        <v>81</v>
      </c>
      <c r="AV479" s="13" t="s">
        <v>81</v>
      </c>
      <c r="AW479" s="13" t="s">
        <v>33</v>
      </c>
      <c r="AX479" s="13" t="s">
        <v>79</v>
      </c>
      <c r="AY479" s="219" t="s">
        <v>207</v>
      </c>
    </row>
    <row r="480" spans="1:65" s="2" customFormat="1" ht="36">
      <c r="A480" s="36"/>
      <c r="B480" s="37"/>
      <c r="C480" s="195" t="s">
        <v>1016</v>
      </c>
      <c r="D480" s="195" t="s">
        <v>209</v>
      </c>
      <c r="E480" s="196" t="s">
        <v>1017</v>
      </c>
      <c r="F480" s="197" t="s">
        <v>1018</v>
      </c>
      <c r="G480" s="198" t="s">
        <v>144</v>
      </c>
      <c r="H480" s="199">
        <v>32.86</v>
      </c>
      <c r="I480" s="200"/>
      <c r="J480" s="201">
        <f>ROUND(I480*H480,2)</f>
        <v>0</v>
      </c>
      <c r="K480" s="197" t="s">
        <v>212</v>
      </c>
      <c r="L480" s="41"/>
      <c r="M480" s="202" t="s">
        <v>19</v>
      </c>
      <c r="N480" s="203" t="s">
        <v>43</v>
      </c>
      <c r="O480" s="66"/>
      <c r="P480" s="204">
        <f>O480*H480</f>
        <v>0</v>
      </c>
      <c r="Q480" s="204">
        <v>0.00537</v>
      </c>
      <c r="R480" s="204">
        <f>Q480*H480</f>
        <v>0.17645819999999998</v>
      </c>
      <c r="S480" s="204">
        <v>0</v>
      </c>
      <c r="T480" s="205">
        <f>S480*H480</f>
        <v>0</v>
      </c>
      <c r="U480" s="36"/>
      <c r="V480" s="36"/>
      <c r="W480" s="36"/>
      <c r="X480" s="36"/>
      <c r="Y480" s="36"/>
      <c r="Z480" s="36"/>
      <c r="AA480" s="36"/>
      <c r="AB480" s="36"/>
      <c r="AC480" s="36"/>
      <c r="AD480" s="36"/>
      <c r="AE480" s="36"/>
      <c r="AR480" s="206" t="s">
        <v>292</v>
      </c>
      <c r="AT480" s="206" t="s">
        <v>209</v>
      </c>
      <c r="AU480" s="206" t="s">
        <v>81</v>
      </c>
      <c r="AY480" s="19" t="s">
        <v>207</v>
      </c>
      <c r="BE480" s="207">
        <f>IF(N480="základní",J480,0)</f>
        <v>0</v>
      </c>
      <c r="BF480" s="207">
        <f>IF(N480="snížená",J480,0)</f>
        <v>0</v>
      </c>
      <c r="BG480" s="207">
        <f>IF(N480="zákl. přenesená",J480,0)</f>
        <v>0</v>
      </c>
      <c r="BH480" s="207">
        <f>IF(N480="sníž. přenesená",J480,0)</f>
        <v>0</v>
      </c>
      <c r="BI480" s="207">
        <f>IF(N480="nulová",J480,0)</f>
        <v>0</v>
      </c>
      <c r="BJ480" s="19" t="s">
        <v>79</v>
      </c>
      <c r="BK480" s="207">
        <f>ROUND(I480*H480,2)</f>
        <v>0</v>
      </c>
      <c r="BL480" s="19" t="s">
        <v>292</v>
      </c>
      <c r="BM480" s="206" t="s">
        <v>1019</v>
      </c>
    </row>
    <row r="481" spans="2:51" s="13" customFormat="1" ht="12">
      <c r="B481" s="208"/>
      <c r="C481" s="209"/>
      <c r="D481" s="210" t="s">
        <v>215</v>
      </c>
      <c r="E481" s="211" t="s">
        <v>19</v>
      </c>
      <c r="F481" s="212" t="s">
        <v>1020</v>
      </c>
      <c r="G481" s="209"/>
      <c r="H481" s="213">
        <v>29.45</v>
      </c>
      <c r="I481" s="214"/>
      <c r="J481" s="209"/>
      <c r="K481" s="209"/>
      <c r="L481" s="215"/>
      <c r="M481" s="216"/>
      <c r="N481" s="217"/>
      <c r="O481" s="217"/>
      <c r="P481" s="217"/>
      <c r="Q481" s="217"/>
      <c r="R481" s="217"/>
      <c r="S481" s="217"/>
      <c r="T481" s="218"/>
      <c r="AT481" s="219" t="s">
        <v>215</v>
      </c>
      <c r="AU481" s="219" t="s">
        <v>81</v>
      </c>
      <c r="AV481" s="13" t="s">
        <v>81</v>
      </c>
      <c r="AW481" s="13" t="s">
        <v>33</v>
      </c>
      <c r="AX481" s="13" t="s">
        <v>72</v>
      </c>
      <c r="AY481" s="219" t="s">
        <v>207</v>
      </c>
    </row>
    <row r="482" spans="2:51" s="13" customFormat="1" ht="12">
      <c r="B482" s="208"/>
      <c r="C482" s="209"/>
      <c r="D482" s="210" t="s">
        <v>215</v>
      </c>
      <c r="E482" s="211" t="s">
        <v>19</v>
      </c>
      <c r="F482" s="212" t="s">
        <v>1021</v>
      </c>
      <c r="G482" s="209"/>
      <c r="H482" s="213">
        <v>3.41</v>
      </c>
      <c r="I482" s="214"/>
      <c r="J482" s="209"/>
      <c r="K482" s="209"/>
      <c r="L482" s="215"/>
      <c r="M482" s="216"/>
      <c r="N482" s="217"/>
      <c r="O482" s="217"/>
      <c r="P482" s="217"/>
      <c r="Q482" s="217"/>
      <c r="R482" s="217"/>
      <c r="S482" s="217"/>
      <c r="T482" s="218"/>
      <c r="AT482" s="219" t="s">
        <v>215</v>
      </c>
      <c r="AU482" s="219" t="s">
        <v>81</v>
      </c>
      <c r="AV482" s="13" t="s">
        <v>81</v>
      </c>
      <c r="AW482" s="13" t="s">
        <v>33</v>
      </c>
      <c r="AX482" s="13" t="s">
        <v>72</v>
      </c>
      <c r="AY482" s="219" t="s">
        <v>207</v>
      </c>
    </row>
    <row r="483" spans="2:51" s="14" customFormat="1" ht="12">
      <c r="B483" s="220"/>
      <c r="C483" s="221"/>
      <c r="D483" s="210" t="s">
        <v>215</v>
      </c>
      <c r="E483" s="222" t="s">
        <v>19</v>
      </c>
      <c r="F483" s="223" t="s">
        <v>228</v>
      </c>
      <c r="G483" s="221"/>
      <c r="H483" s="224">
        <v>32.86</v>
      </c>
      <c r="I483" s="225"/>
      <c r="J483" s="221"/>
      <c r="K483" s="221"/>
      <c r="L483" s="226"/>
      <c r="M483" s="227"/>
      <c r="N483" s="228"/>
      <c r="O483" s="228"/>
      <c r="P483" s="228"/>
      <c r="Q483" s="228"/>
      <c r="R483" s="228"/>
      <c r="S483" s="228"/>
      <c r="T483" s="229"/>
      <c r="AT483" s="230" t="s">
        <v>215</v>
      </c>
      <c r="AU483" s="230" t="s">
        <v>81</v>
      </c>
      <c r="AV483" s="14" t="s">
        <v>213</v>
      </c>
      <c r="AW483" s="14" t="s">
        <v>33</v>
      </c>
      <c r="AX483" s="14" t="s">
        <v>79</v>
      </c>
      <c r="AY483" s="230" t="s">
        <v>207</v>
      </c>
    </row>
    <row r="484" spans="1:65" s="2" customFormat="1" ht="36">
      <c r="A484" s="36"/>
      <c r="B484" s="37"/>
      <c r="C484" s="195" t="s">
        <v>1022</v>
      </c>
      <c r="D484" s="195" t="s">
        <v>209</v>
      </c>
      <c r="E484" s="196" t="s">
        <v>1023</v>
      </c>
      <c r="F484" s="197" t="s">
        <v>1024</v>
      </c>
      <c r="G484" s="198" t="s">
        <v>140</v>
      </c>
      <c r="H484" s="199">
        <v>8</v>
      </c>
      <c r="I484" s="200"/>
      <c r="J484" s="201">
        <f>ROUND(I484*H484,2)</f>
        <v>0</v>
      </c>
      <c r="K484" s="197" t="s">
        <v>212</v>
      </c>
      <c r="L484" s="41"/>
      <c r="M484" s="202" t="s">
        <v>19</v>
      </c>
      <c r="N484" s="203" t="s">
        <v>43</v>
      </c>
      <c r="O484" s="66"/>
      <c r="P484" s="204">
        <f>O484*H484</f>
        <v>0</v>
      </c>
      <c r="Q484" s="204">
        <v>0.00094</v>
      </c>
      <c r="R484" s="204">
        <f>Q484*H484</f>
        <v>0.00752</v>
      </c>
      <c r="S484" s="204">
        <v>0</v>
      </c>
      <c r="T484" s="205">
        <f>S484*H484</f>
        <v>0</v>
      </c>
      <c r="U484" s="36"/>
      <c r="V484" s="36"/>
      <c r="W484" s="36"/>
      <c r="X484" s="36"/>
      <c r="Y484" s="36"/>
      <c r="Z484" s="36"/>
      <c r="AA484" s="36"/>
      <c r="AB484" s="36"/>
      <c r="AC484" s="36"/>
      <c r="AD484" s="36"/>
      <c r="AE484" s="36"/>
      <c r="AR484" s="206" t="s">
        <v>292</v>
      </c>
      <c r="AT484" s="206" t="s">
        <v>209</v>
      </c>
      <c r="AU484" s="206" t="s">
        <v>81</v>
      </c>
      <c r="AY484" s="19" t="s">
        <v>207</v>
      </c>
      <c r="BE484" s="207">
        <f>IF(N484="základní",J484,0)</f>
        <v>0</v>
      </c>
      <c r="BF484" s="207">
        <f>IF(N484="snížená",J484,0)</f>
        <v>0</v>
      </c>
      <c r="BG484" s="207">
        <f>IF(N484="zákl. přenesená",J484,0)</f>
        <v>0</v>
      </c>
      <c r="BH484" s="207">
        <f>IF(N484="sníž. přenesená",J484,0)</f>
        <v>0</v>
      </c>
      <c r="BI484" s="207">
        <f>IF(N484="nulová",J484,0)</f>
        <v>0</v>
      </c>
      <c r="BJ484" s="19" t="s">
        <v>79</v>
      </c>
      <c r="BK484" s="207">
        <f>ROUND(I484*H484,2)</f>
        <v>0</v>
      </c>
      <c r="BL484" s="19" t="s">
        <v>292</v>
      </c>
      <c r="BM484" s="206" t="s">
        <v>1025</v>
      </c>
    </row>
    <row r="485" spans="2:51" s="13" customFormat="1" ht="12">
      <c r="B485" s="208"/>
      <c r="C485" s="209"/>
      <c r="D485" s="210" t="s">
        <v>215</v>
      </c>
      <c r="E485" s="211" t="s">
        <v>19</v>
      </c>
      <c r="F485" s="212" t="s">
        <v>1026</v>
      </c>
      <c r="G485" s="209"/>
      <c r="H485" s="213">
        <v>8</v>
      </c>
      <c r="I485" s="214"/>
      <c r="J485" s="209"/>
      <c r="K485" s="209"/>
      <c r="L485" s="215"/>
      <c r="M485" s="216"/>
      <c r="N485" s="217"/>
      <c r="O485" s="217"/>
      <c r="P485" s="217"/>
      <c r="Q485" s="217"/>
      <c r="R485" s="217"/>
      <c r="S485" s="217"/>
      <c r="T485" s="218"/>
      <c r="AT485" s="219" t="s">
        <v>215</v>
      </c>
      <c r="AU485" s="219" t="s">
        <v>81</v>
      </c>
      <c r="AV485" s="13" t="s">
        <v>81</v>
      </c>
      <c r="AW485" s="13" t="s">
        <v>33</v>
      </c>
      <c r="AX485" s="13" t="s">
        <v>79</v>
      </c>
      <c r="AY485" s="219" t="s">
        <v>207</v>
      </c>
    </row>
    <row r="486" spans="1:65" s="2" customFormat="1" ht="24">
      <c r="A486" s="36"/>
      <c r="B486" s="37"/>
      <c r="C486" s="195" t="s">
        <v>1027</v>
      </c>
      <c r="D486" s="195" t="s">
        <v>209</v>
      </c>
      <c r="E486" s="196" t="s">
        <v>1028</v>
      </c>
      <c r="F486" s="197" t="s">
        <v>1029</v>
      </c>
      <c r="G486" s="198" t="s">
        <v>140</v>
      </c>
      <c r="H486" s="199">
        <v>14</v>
      </c>
      <c r="I486" s="200"/>
      <c r="J486" s="201">
        <f>ROUND(I486*H486,2)</f>
        <v>0</v>
      </c>
      <c r="K486" s="197" t="s">
        <v>212</v>
      </c>
      <c r="L486" s="41"/>
      <c r="M486" s="202" t="s">
        <v>19</v>
      </c>
      <c r="N486" s="203" t="s">
        <v>43</v>
      </c>
      <c r="O486" s="66"/>
      <c r="P486" s="204">
        <f>O486*H486</f>
        <v>0</v>
      </c>
      <c r="Q486" s="204">
        <v>0.00379</v>
      </c>
      <c r="R486" s="204">
        <f>Q486*H486</f>
        <v>0.053059999999999996</v>
      </c>
      <c r="S486" s="204">
        <v>0</v>
      </c>
      <c r="T486" s="205">
        <f>S486*H486</f>
        <v>0</v>
      </c>
      <c r="U486" s="36"/>
      <c r="V486" s="36"/>
      <c r="W486" s="36"/>
      <c r="X486" s="36"/>
      <c r="Y486" s="36"/>
      <c r="Z486" s="36"/>
      <c r="AA486" s="36"/>
      <c r="AB486" s="36"/>
      <c r="AC486" s="36"/>
      <c r="AD486" s="36"/>
      <c r="AE486" s="36"/>
      <c r="AR486" s="206" t="s">
        <v>292</v>
      </c>
      <c r="AT486" s="206" t="s">
        <v>209</v>
      </c>
      <c r="AU486" s="206" t="s">
        <v>81</v>
      </c>
      <c r="AY486" s="19" t="s">
        <v>207</v>
      </c>
      <c r="BE486" s="207">
        <f>IF(N486="základní",J486,0)</f>
        <v>0</v>
      </c>
      <c r="BF486" s="207">
        <f>IF(N486="snížená",J486,0)</f>
        <v>0</v>
      </c>
      <c r="BG486" s="207">
        <f>IF(N486="zákl. přenesená",J486,0)</f>
        <v>0</v>
      </c>
      <c r="BH486" s="207">
        <f>IF(N486="sníž. přenesená",J486,0)</f>
        <v>0</v>
      </c>
      <c r="BI486" s="207">
        <f>IF(N486="nulová",J486,0)</f>
        <v>0</v>
      </c>
      <c r="BJ486" s="19" t="s">
        <v>79</v>
      </c>
      <c r="BK486" s="207">
        <f>ROUND(I486*H486,2)</f>
        <v>0</v>
      </c>
      <c r="BL486" s="19" t="s">
        <v>292</v>
      </c>
      <c r="BM486" s="206" t="s">
        <v>1030</v>
      </c>
    </row>
    <row r="487" spans="1:65" s="2" customFormat="1" ht="24">
      <c r="A487" s="36"/>
      <c r="B487" s="37"/>
      <c r="C487" s="195" t="s">
        <v>1031</v>
      </c>
      <c r="D487" s="195" t="s">
        <v>209</v>
      </c>
      <c r="E487" s="196" t="s">
        <v>1032</v>
      </c>
      <c r="F487" s="197" t="s">
        <v>1033</v>
      </c>
      <c r="G487" s="198" t="s">
        <v>140</v>
      </c>
      <c r="H487" s="199">
        <v>4.5</v>
      </c>
      <c r="I487" s="200"/>
      <c r="J487" s="201">
        <f>ROUND(I487*H487,2)</f>
        <v>0</v>
      </c>
      <c r="K487" s="197" t="s">
        <v>212</v>
      </c>
      <c r="L487" s="41"/>
      <c r="M487" s="202" t="s">
        <v>19</v>
      </c>
      <c r="N487" s="203" t="s">
        <v>43</v>
      </c>
      <c r="O487" s="66"/>
      <c r="P487" s="204">
        <f>O487*H487</f>
        <v>0</v>
      </c>
      <c r="Q487" s="204">
        <v>0.00393</v>
      </c>
      <c r="R487" s="204">
        <f>Q487*H487</f>
        <v>0.017685000000000003</v>
      </c>
      <c r="S487" s="204">
        <v>0</v>
      </c>
      <c r="T487" s="205">
        <f>S487*H487</f>
        <v>0</v>
      </c>
      <c r="U487" s="36"/>
      <c r="V487" s="36"/>
      <c r="W487" s="36"/>
      <c r="X487" s="36"/>
      <c r="Y487" s="36"/>
      <c r="Z487" s="36"/>
      <c r="AA487" s="36"/>
      <c r="AB487" s="36"/>
      <c r="AC487" s="36"/>
      <c r="AD487" s="36"/>
      <c r="AE487" s="36"/>
      <c r="AR487" s="206" t="s">
        <v>292</v>
      </c>
      <c r="AT487" s="206" t="s">
        <v>209</v>
      </c>
      <c r="AU487" s="206" t="s">
        <v>81</v>
      </c>
      <c r="AY487" s="19" t="s">
        <v>207</v>
      </c>
      <c r="BE487" s="207">
        <f>IF(N487="základní",J487,0)</f>
        <v>0</v>
      </c>
      <c r="BF487" s="207">
        <f>IF(N487="snížená",J487,0)</f>
        <v>0</v>
      </c>
      <c r="BG487" s="207">
        <f>IF(N487="zákl. přenesená",J487,0)</f>
        <v>0</v>
      </c>
      <c r="BH487" s="207">
        <f>IF(N487="sníž. přenesená",J487,0)</f>
        <v>0</v>
      </c>
      <c r="BI487" s="207">
        <f>IF(N487="nulová",J487,0)</f>
        <v>0</v>
      </c>
      <c r="BJ487" s="19" t="s">
        <v>79</v>
      </c>
      <c r="BK487" s="207">
        <f>ROUND(I487*H487,2)</f>
        <v>0</v>
      </c>
      <c r="BL487" s="19" t="s">
        <v>292</v>
      </c>
      <c r="BM487" s="206" t="s">
        <v>1034</v>
      </c>
    </row>
    <row r="488" spans="1:65" s="2" customFormat="1" ht="36">
      <c r="A488" s="36"/>
      <c r="B488" s="37"/>
      <c r="C488" s="195" t="s">
        <v>1035</v>
      </c>
      <c r="D488" s="195" t="s">
        <v>209</v>
      </c>
      <c r="E488" s="196" t="s">
        <v>1036</v>
      </c>
      <c r="F488" s="197" t="s">
        <v>1037</v>
      </c>
      <c r="G488" s="198" t="s">
        <v>734</v>
      </c>
      <c r="H488" s="254"/>
      <c r="I488" s="200"/>
      <c r="J488" s="201">
        <f>ROUND(I488*H488,2)</f>
        <v>0</v>
      </c>
      <c r="K488" s="197" t="s">
        <v>212</v>
      </c>
      <c r="L488" s="41"/>
      <c r="M488" s="202" t="s">
        <v>19</v>
      </c>
      <c r="N488" s="203" t="s">
        <v>43</v>
      </c>
      <c r="O488" s="66"/>
      <c r="P488" s="204">
        <f>O488*H488</f>
        <v>0</v>
      </c>
      <c r="Q488" s="204">
        <v>0</v>
      </c>
      <c r="R488" s="204">
        <f>Q488*H488</f>
        <v>0</v>
      </c>
      <c r="S488" s="204">
        <v>0</v>
      </c>
      <c r="T488" s="205">
        <f>S488*H488</f>
        <v>0</v>
      </c>
      <c r="U488" s="36"/>
      <c r="V488" s="36"/>
      <c r="W488" s="36"/>
      <c r="X488" s="36"/>
      <c r="Y488" s="36"/>
      <c r="Z488" s="36"/>
      <c r="AA488" s="36"/>
      <c r="AB488" s="36"/>
      <c r="AC488" s="36"/>
      <c r="AD488" s="36"/>
      <c r="AE488" s="36"/>
      <c r="AR488" s="206" t="s">
        <v>292</v>
      </c>
      <c r="AT488" s="206" t="s">
        <v>209</v>
      </c>
      <c r="AU488" s="206" t="s">
        <v>81</v>
      </c>
      <c r="AY488" s="19" t="s">
        <v>207</v>
      </c>
      <c r="BE488" s="207">
        <f>IF(N488="základní",J488,0)</f>
        <v>0</v>
      </c>
      <c r="BF488" s="207">
        <f>IF(N488="snížená",J488,0)</f>
        <v>0</v>
      </c>
      <c r="BG488" s="207">
        <f>IF(N488="zákl. přenesená",J488,0)</f>
        <v>0</v>
      </c>
      <c r="BH488" s="207">
        <f>IF(N488="sníž. přenesená",J488,0)</f>
        <v>0</v>
      </c>
      <c r="BI488" s="207">
        <f>IF(N488="nulová",J488,0)</f>
        <v>0</v>
      </c>
      <c r="BJ488" s="19" t="s">
        <v>79</v>
      </c>
      <c r="BK488" s="207">
        <f>ROUND(I488*H488,2)</f>
        <v>0</v>
      </c>
      <c r="BL488" s="19" t="s">
        <v>292</v>
      </c>
      <c r="BM488" s="206" t="s">
        <v>1038</v>
      </c>
    </row>
    <row r="489" spans="2:63" s="12" customFormat="1" ht="12.75">
      <c r="B489" s="179"/>
      <c r="C489" s="180"/>
      <c r="D489" s="181" t="s">
        <v>71</v>
      </c>
      <c r="E489" s="193" t="s">
        <v>1039</v>
      </c>
      <c r="F489" s="193" t="s">
        <v>1040</v>
      </c>
      <c r="G489" s="180"/>
      <c r="H489" s="180"/>
      <c r="I489" s="183"/>
      <c r="J489" s="194">
        <f>BK489</f>
        <v>0</v>
      </c>
      <c r="K489" s="180"/>
      <c r="L489" s="185"/>
      <c r="M489" s="186"/>
      <c r="N489" s="187"/>
      <c r="O489" s="187"/>
      <c r="P489" s="188">
        <f>P490+SUM(P491:P503)+P513</f>
        <v>0</v>
      </c>
      <c r="Q489" s="187"/>
      <c r="R489" s="188">
        <f>R490+SUM(R491:R503)+R513</f>
        <v>9.890614399999999</v>
      </c>
      <c r="S489" s="187"/>
      <c r="T489" s="189">
        <f>T490+SUM(T491:T503)+T513</f>
        <v>0</v>
      </c>
      <c r="AR489" s="190" t="s">
        <v>81</v>
      </c>
      <c r="AT489" s="191" t="s">
        <v>71</v>
      </c>
      <c r="AU489" s="191" t="s">
        <v>79</v>
      </c>
      <c r="AY489" s="190" t="s">
        <v>207</v>
      </c>
      <c r="BK489" s="192">
        <f>BK490+SUM(BK491:BK503)+BK513</f>
        <v>0</v>
      </c>
    </row>
    <row r="490" spans="1:65" s="2" customFormat="1" ht="36">
      <c r="A490" s="36"/>
      <c r="B490" s="37"/>
      <c r="C490" s="195" t="s">
        <v>1041</v>
      </c>
      <c r="D490" s="195" t="s">
        <v>209</v>
      </c>
      <c r="E490" s="196" t="s">
        <v>1042</v>
      </c>
      <c r="F490" s="197" t="s">
        <v>1043</v>
      </c>
      <c r="G490" s="198" t="s">
        <v>264</v>
      </c>
      <c r="H490" s="199">
        <v>2</v>
      </c>
      <c r="I490" s="200"/>
      <c r="J490" s="201">
        <f>ROUND(I490*H490,2)</f>
        <v>0</v>
      </c>
      <c r="K490" s="197" t="s">
        <v>212</v>
      </c>
      <c r="L490" s="41"/>
      <c r="M490" s="202" t="s">
        <v>19</v>
      </c>
      <c r="N490" s="203" t="s">
        <v>43</v>
      </c>
      <c r="O490" s="66"/>
      <c r="P490" s="204">
        <f>O490*H490</f>
        <v>0</v>
      </c>
      <c r="Q490" s="204">
        <v>0</v>
      </c>
      <c r="R490" s="204">
        <f>Q490*H490</f>
        <v>0</v>
      </c>
      <c r="S490" s="204">
        <v>0</v>
      </c>
      <c r="T490" s="205">
        <f>S490*H490</f>
        <v>0</v>
      </c>
      <c r="U490" s="36"/>
      <c r="V490" s="36"/>
      <c r="W490" s="36"/>
      <c r="X490" s="36"/>
      <c r="Y490" s="36"/>
      <c r="Z490" s="36"/>
      <c r="AA490" s="36"/>
      <c r="AB490" s="36"/>
      <c r="AC490" s="36"/>
      <c r="AD490" s="36"/>
      <c r="AE490" s="36"/>
      <c r="AR490" s="206" t="s">
        <v>292</v>
      </c>
      <c r="AT490" s="206" t="s">
        <v>209</v>
      </c>
      <c r="AU490" s="206" t="s">
        <v>81</v>
      </c>
      <c r="AY490" s="19" t="s">
        <v>207</v>
      </c>
      <c r="BE490" s="207">
        <f>IF(N490="základní",J490,0)</f>
        <v>0</v>
      </c>
      <c r="BF490" s="207">
        <f>IF(N490="snížená",J490,0)</f>
        <v>0</v>
      </c>
      <c r="BG490" s="207">
        <f>IF(N490="zákl. přenesená",J490,0)</f>
        <v>0</v>
      </c>
      <c r="BH490" s="207">
        <f>IF(N490="sníž. přenesená",J490,0)</f>
        <v>0</v>
      </c>
      <c r="BI490" s="207">
        <f>IF(N490="nulová",J490,0)</f>
        <v>0</v>
      </c>
      <c r="BJ490" s="19" t="s">
        <v>79</v>
      </c>
      <c r="BK490" s="207">
        <f>ROUND(I490*H490,2)</f>
        <v>0</v>
      </c>
      <c r="BL490" s="19" t="s">
        <v>292</v>
      </c>
      <c r="BM490" s="206" t="s">
        <v>1044</v>
      </c>
    </row>
    <row r="491" spans="2:51" s="13" customFormat="1" ht="12">
      <c r="B491" s="208"/>
      <c r="C491" s="209"/>
      <c r="D491" s="210" t="s">
        <v>215</v>
      </c>
      <c r="E491" s="211" t="s">
        <v>19</v>
      </c>
      <c r="F491" s="212" t="s">
        <v>1045</v>
      </c>
      <c r="G491" s="209"/>
      <c r="H491" s="213">
        <v>1</v>
      </c>
      <c r="I491" s="214"/>
      <c r="J491" s="209"/>
      <c r="K491" s="209"/>
      <c r="L491" s="215"/>
      <c r="M491" s="216"/>
      <c r="N491" s="217"/>
      <c r="O491" s="217"/>
      <c r="P491" s="217"/>
      <c r="Q491" s="217"/>
      <c r="R491" s="217"/>
      <c r="S491" s="217"/>
      <c r="T491" s="218"/>
      <c r="AT491" s="219" t="s">
        <v>215</v>
      </c>
      <c r="AU491" s="219" t="s">
        <v>81</v>
      </c>
      <c r="AV491" s="13" t="s">
        <v>81</v>
      </c>
      <c r="AW491" s="13" t="s">
        <v>33</v>
      </c>
      <c r="AX491" s="13" t="s">
        <v>72</v>
      </c>
      <c r="AY491" s="219" t="s">
        <v>207</v>
      </c>
    </row>
    <row r="492" spans="2:51" s="13" customFormat="1" ht="12">
      <c r="B492" s="208"/>
      <c r="C492" s="209"/>
      <c r="D492" s="210" t="s">
        <v>215</v>
      </c>
      <c r="E492" s="211" t="s">
        <v>19</v>
      </c>
      <c r="F492" s="212" t="s">
        <v>1046</v>
      </c>
      <c r="G492" s="209"/>
      <c r="H492" s="213">
        <v>1</v>
      </c>
      <c r="I492" s="214"/>
      <c r="J492" s="209"/>
      <c r="K492" s="209"/>
      <c r="L492" s="215"/>
      <c r="M492" s="216"/>
      <c r="N492" s="217"/>
      <c r="O492" s="217"/>
      <c r="P492" s="217"/>
      <c r="Q492" s="217"/>
      <c r="R492" s="217"/>
      <c r="S492" s="217"/>
      <c r="T492" s="218"/>
      <c r="AT492" s="219" t="s">
        <v>215</v>
      </c>
      <c r="AU492" s="219" t="s">
        <v>81</v>
      </c>
      <c r="AV492" s="13" t="s">
        <v>81</v>
      </c>
      <c r="AW492" s="13" t="s">
        <v>33</v>
      </c>
      <c r="AX492" s="13" t="s">
        <v>72</v>
      </c>
      <c r="AY492" s="219" t="s">
        <v>207</v>
      </c>
    </row>
    <row r="493" spans="2:51" s="14" customFormat="1" ht="12">
      <c r="B493" s="220"/>
      <c r="C493" s="221"/>
      <c r="D493" s="210" t="s">
        <v>215</v>
      </c>
      <c r="E493" s="222" t="s">
        <v>19</v>
      </c>
      <c r="F493" s="223" t="s">
        <v>228</v>
      </c>
      <c r="G493" s="221"/>
      <c r="H493" s="224">
        <v>2</v>
      </c>
      <c r="I493" s="225"/>
      <c r="J493" s="221"/>
      <c r="K493" s="221"/>
      <c r="L493" s="226"/>
      <c r="M493" s="227"/>
      <c r="N493" s="228"/>
      <c r="O493" s="228"/>
      <c r="P493" s="228"/>
      <c r="Q493" s="228"/>
      <c r="R493" s="228"/>
      <c r="S493" s="228"/>
      <c r="T493" s="229"/>
      <c r="AT493" s="230" t="s">
        <v>215</v>
      </c>
      <c r="AU493" s="230" t="s">
        <v>81</v>
      </c>
      <c r="AV493" s="14" t="s">
        <v>213</v>
      </c>
      <c r="AW493" s="14" t="s">
        <v>33</v>
      </c>
      <c r="AX493" s="14" t="s">
        <v>79</v>
      </c>
      <c r="AY493" s="230" t="s">
        <v>207</v>
      </c>
    </row>
    <row r="494" spans="1:65" s="2" customFormat="1" ht="24">
      <c r="A494" s="36"/>
      <c r="B494" s="37"/>
      <c r="C494" s="231" t="s">
        <v>1047</v>
      </c>
      <c r="D494" s="231" t="s">
        <v>249</v>
      </c>
      <c r="E494" s="232" t="s">
        <v>1048</v>
      </c>
      <c r="F494" s="233" t="s">
        <v>1049</v>
      </c>
      <c r="G494" s="234" t="s">
        <v>264</v>
      </c>
      <c r="H494" s="235">
        <v>2</v>
      </c>
      <c r="I494" s="236"/>
      <c r="J494" s="237">
        <f>ROUND(I494*H494,2)</f>
        <v>0</v>
      </c>
      <c r="K494" s="233" t="s">
        <v>19</v>
      </c>
      <c r="L494" s="238"/>
      <c r="M494" s="239" t="s">
        <v>19</v>
      </c>
      <c r="N494" s="240" t="s">
        <v>43</v>
      </c>
      <c r="O494" s="66"/>
      <c r="P494" s="204">
        <f>O494*H494</f>
        <v>0</v>
      </c>
      <c r="Q494" s="204">
        <v>0.013</v>
      </c>
      <c r="R494" s="204">
        <f>Q494*H494</f>
        <v>0.026</v>
      </c>
      <c r="S494" s="204">
        <v>0</v>
      </c>
      <c r="T494" s="205">
        <f>S494*H494</f>
        <v>0</v>
      </c>
      <c r="U494" s="36"/>
      <c r="V494" s="36"/>
      <c r="W494" s="36"/>
      <c r="X494" s="36"/>
      <c r="Y494" s="36"/>
      <c r="Z494" s="36"/>
      <c r="AA494" s="36"/>
      <c r="AB494" s="36"/>
      <c r="AC494" s="36"/>
      <c r="AD494" s="36"/>
      <c r="AE494" s="36"/>
      <c r="AR494" s="206" t="s">
        <v>380</v>
      </c>
      <c r="AT494" s="206" t="s">
        <v>249</v>
      </c>
      <c r="AU494" s="206" t="s">
        <v>81</v>
      </c>
      <c r="AY494" s="19" t="s">
        <v>207</v>
      </c>
      <c r="BE494" s="207">
        <f>IF(N494="základní",J494,0)</f>
        <v>0</v>
      </c>
      <c r="BF494" s="207">
        <f>IF(N494="snížená",J494,0)</f>
        <v>0</v>
      </c>
      <c r="BG494" s="207">
        <f>IF(N494="zákl. přenesená",J494,0)</f>
        <v>0</v>
      </c>
      <c r="BH494" s="207">
        <f>IF(N494="sníž. přenesená",J494,0)</f>
        <v>0</v>
      </c>
      <c r="BI494" s="207">
        <f>IF(N494="nulová",J494,0)</f>
        <v>0</v>
      </c>
      <c r="BJ494" s="19" t="s">
        <v>79</v>
      </c>
      <c r="BK494" s="207">
        <f>ROUND(I494*H494,2)</f>
        <v>0</v>
      </c>
      <c r="BL494" s="19" t="s">
        <v>292</v>
      </c>
      <c r="BM494" s="206" t="s">
        <v>1050</v>
      </c>
    </row>
    <row r="495" spans="1:47" s="2" customFormat="1" ht="19.5">
      <c r="A495" s="36"/>
      <c r="B495" s="37"/>
      <c r="C495" s="38"/>
      <c r="D495" s="210" t="s">
        <v>573</v>
      </c>
      <c r="E495" s="38"/>
      <c r="F495" s="251" t="s">
        <v>1051</v>
      </c>
      <c r="G495" s="38"/>
      <c r="H495" s="38"/>
      <c r="I495" s="118"/>
      <c r="J495" s="38"/>
      <c r="K495" s="38"/>
      <c r="L495" s="41"/>
      <c r="M495" s="252"/>
      <c r="N495" s="253"/>
      <c r="O495" s="66"/>
      <c r="P495" s="66"/>
      <c r="Q495" s="66"/>
      <c r="R495" s="66"/>
      <c r="S495" s="66"/>
      <c r="T495" s="67"/>
      <c r="U495" s="36"/>
      <c r="V495" s="36"/>
      <c r="W495" s="36"/>
      <c r="X495" s="36"/>
      <c r="Y495" s="36"/>
      <c r="Z495" s="36"/>
      <c r="AA495" s="36"/>
      <c r="AB495" s="36"/>
      <c r="AC495" s="36"/>
      <c r="AD495" s="36"/>
      <c r="AE495" s="36"/>
      <c r="AT495" s="19" t="s">
        <v>573</v>
      </c>
      <c r="AU495" s="19" t="s">
        <v>81</v>
      </c>
    </row>
    <row r="496" spans="2:51" s="13" customFormat="1" ht="12">
      <c r="B496" s="208"/>
      <c r="C496" s="209"/>
      <c r="D496" s="210" t="s">
        <v>215</v>
      </c>
      <c r="E496" s="211" t="s">
        <v>19</v>
      </c>
      <c r="F496" s="212" t="s">
        <v>1052</v>
      </c>
      <c r="G496" s="209"/>
      <c r="H496" s="213">
        <v>2</v>
      </c>
      <c r="I496" s="214"/>
      <c r="J496" s="209"/>
      <c r="K496" s="209"/>
      <c r="L496" s="215"/>
      <c r="M496" s="216"/>
      <c r="N496" s="217"/>
      <c r="O496" s="217"/>
      <c r="P496" s="217"/>
      <c r="Q496" s="217"/>
      <c r="R496" s="217"/>
      <c r="S496" s="217"/>
      <c r="T496" s="218"/>
      <c r="AT496" s="219" t="s">
        <v>215</v>
      </c>
      <c r="AU496" s="219" t="s">
        <v>81</v>
      </c>
      <c r="AV496" s="13" t="s">
        <v>81</v>
      </c>
      <c r="AW496" s="13" t="s">
        <v>33</v>
      </c>
      <c r="AX496" s="13" t="s">
        <v>79</v>
      </c>
      <c r="AY496" s="219" t="s">
        <v>207</v>
      </c>
    </row>
    <row r="497" spans="1:65" s="2" customFormat="1" ht="36">
      <c r="A497" s="36"/>
      <c r="B497" s="37"/>
      <c r="C497" s="195" t="s">
        <v>1053</v>
      </c>
      <c r="D497" s="195" t="s">
        <v>209</v>
      </c>
      <c r="E497" s="196" t="s">
        <v>1054</v>
      </c>
      <c r="F497" s="197" t="s">
        <v>1055</v>
      </c>
      <c r="G497" s="198" t="s">
        <v>264</v>
      </c>
      <c r="H497" s="199">
        <v>1</v>
      </c>
      <c r="I497" s="200"/>
      <c r="J497" s="201">
        <f>ROUND(I497*H497,2)</f>
        <v>0</v>
      </c>
      <c r="K497" s="197" t="s">
        <v>212</v>
      </c>
      <c r="L497" s="41"/>
      <c r="M497" s="202" t="s">
        <v>19</v>
      </c>
      <c r="N497" s="203" t="s">
        <v>43</v>
      </c>
      <c r="O497" s="66"/>
      <c r="P497" s="204">
        <f>O497*H497</f>
        <v>0</v>
      </c>
      <c r="Q497" s="204">
        <v>0.00088</v>
      </c>
      <c r="R497" s="204">
        <f>Q497*H497</f>
        <v>0.00088</v>
      </c>
      <c r="S497" s="204">
        <v>0</v>
      </c>
      <c r="T497" s="205">
        <f>S497*H497</f>
        <v>0</v>
      </c>
      <c r="U497" s="36"/>
      <c r="V497" s="36"/>
      <c r="W497" s="36"/>
      <c r="X497" s="36"/>
      <c r="Y497" s="36"/>
      <c r="Z497" s="36"/>
      <c r="AA497" s="36"/>
      <c r="AB497" s="36"/>
      <c r="AC497" s="36"/>
      <c r="AD497" s="36"/>
      <c r="AE497" s="36"/>
      <c r="AR497" s="206" t="s">
        <v>292</v>
      </c>
      <c r="AT497" s="206" t="s">
        <v>209</v>
      </c>
      <c r="AU497" s="206" t="s">
        <v>81</v>
      </c>
      <c r="AY497" s="19" t="s">
        <v>207</v>
      </c>
      <c r="BE497" s="207">
        <f>IF(N497="základní",J497,0)</f>
        <v>0</v>
      </c>
      <c r="BF497" s="207">
        <f>IF(N497="snížená",J497,0)</f>
        <v>0</v>
      </c>
      <c r="BG497" s="207">
        <f>IF(N497="zákl. přenesená",J497,0)</f>
        <v>0</v>
      </c>
      <c r="BH497" s="207">
        <f>IF(N497="sníž. přenesená",J497,0)</f>
        <v>0</v>
      </c>
      <c r="BI497" s="207">
        <f>IF(N497="nulová",J497,0)</f>
        <v>0</v>
      </c>
      <c r="BJ497" s="19" t="s">
        <v>79</v>
      </c>
      <c r="BK497" s="207">
        <f>ROUND(I497*H497,2)</f>
        <v>0</v>
      </c>
      <c r="BL497" s="19" t="s">
        <v>292</v>
      </c>
      <c r="BM497" s="206" t="s">
        <v>1056</v>
      </c>
    </row>
    <row r="498" spans="1:65" s="2" customFormat="1" ht="24">
      <c r="A498" s="36"/>
      <c r="B498" s="37"/>
      <c r="C498" s="231" t="s">
        <v>1057</v>
      </c>
      <c r="D498" s="231" t="s">
        <v>249</v>
      </c>
      <c r="E498" s="232" t="s">
        <v>1058</v>
      </c>
      <c r="F498" s="233" t="s">
        <v>1059</v>
      </c>
      <c r="G498" s="234" t="s">
        <v>264</v>
      </c>
      <c r="H498" s="235">
        <v>1</v>
      </c>
      <c r="I498" s="236"/>
      <c r="J498" s="237">
        <f>ROUND(I498*H498,2)</f>
        <v>0</v>
      </c>
      <c r="K498" s="233" t="s">
        <v>19</v>
      </c>
      <c r="L498" s="238"/>
      <c r="M498" s="239" t="s">
        <v>19</v>
      </c>
      <c r="N498" s="240" t="s">
        <v>43</v>
      </c>
      <c r="O498" s="66"/>
      <c r="P498" s="204">
        <f>O498*H498</f>
        <v>0</v>
      </c>
      <c r="Q498" s="204">
        <v>0.079</v>
      </c>
      <c r="R498" s="204">
        <f>Q498*H498</f>
        <v>0.079</v>
      </c>
      <c r="S498" s="204">
        <v>0</v>
      </c>
      <c r="T498" s="205">
        <f>S498*H498</f>
        <v>0</v>
      </c>
      <c r="U498" s="36"/>
      <c r="V498" s="36"/>
      <c r="W498" s="36"/>
      <c r="X498" s="36"/>
      <c r="Y498" s="36"/>
      <c r="Z498" s="36"/>
      <c r="AA498" s="36"/>
      <c r="AB498" s="36"/>
      <c r="AC498" s="36"/>
      <c r="AD498" s="36"/>
      <c r="AE498" s="36"/>
      <c r="AR498" s="206" t="s">
        <v>380</v>
      </c>
      <c r="AT498" s="206" t="s">
        <v>249</v>
      </c>
      <c r="AU498" s="206" t="s">
        <v>81</v>
      </c>
      <c r="AY498" s="19" t="s">
        <v>207</v>
      </c>
      <c r="BE498" s="207">
        <f>IF(N498="základní",J498,0)</f>
        <v>0</v>
      </c>
      <c r="BF498" s="207">
        <f>IF(N498="snížená",J498,0)</f>
        <v>0</v>
      </c>
      <c r="BG498" s="207">
        <f>IF(N498="zákl. přenesená",J498,0)</f>
        <v>0</v>
      </c>
      <c r="BH498" s="207">
        <f>IF(N498="sníž. přenesená",J498,0)</f>
        <v>0</v>
      </c>
      <c r="BI498" s="207">
        <f>IF(N498="nulová",J498,0)</f>
        <v>0</v>
      </c>
      <c r="BJ498" s="19" t="s">
        <v>79</v>
      </c>
      <c r="BK498" s="207">
        <f>ROUND(I498*H498,2)</f>
        <v>0</v>
      </c>
      <c r="BL498" s="19" t="s">
        <v>292</v>
      </c>
      <c r="BM498" s="206" t="s">
        <v>1060</v>
      </c>
    </row>
    <row r="499" spans="1:47" s="2" customFormat="1" ht="29.25">
      <c r="A499" s="36"/>
      <c r="B499" s="37"/>
      <c r="C499" s="38"/>
      <c r="D499" s="210" t="s">
        <v>573</v>
      </c>
      <c r="E499" s="38"/>
      <c r="F499" s="251" t="s">
        <v>1061</v>
      </c>
      <c r="G499" s="38"/>
      <c r="H499" s="38"/>
      <c r="I499" s="118"/>
      <c r="J499" s="38"/>
      <c r="K499" s="38"/>
      <c r="L499" s="41"/>
      <c r="M499" s="252"/>
      <c r="N499" s="253"/>
      <c r="O499" s="66"/>
      <c r="P499" s="66"/>
      <c r="Q499" s="66"/>
      <c r="R499" s="66"/>
      <c r="S499" s="66"/>
      <c r="T499" s="67"/>
      <c r="U499" s="36"/>
      <c r="V499" s="36"/>
      <c r="W499" s="36"/>
      <c r="X499" s="36"/>
      <c r="Y499" s="36"/>
      <c r="Z499" s="36"/>
      <c r="AA499" s="36"/>
      <c r="AB499" s="36"/>
      <c r="AC499" s="36"/>
      <c r="AD499" s="36"/>
      <c r="AE499" s="36"/>
      <c r="AT499" s="19" t="s">
        <v>573</v>
      </c>
      <c r="AU499" s="19" t="s">
        <v>81</v>
      </c>
    </row>
    <row r="500" spans="1:65" s="2" customFormat="1" ht="24">
      <c r="A500" s="36"/>
      <c r="B500" s="37"/>
      <c r="C500" s="195" t="s">
        <v>1062</v>
      </c>
      <c r="D500" s="195" t="s">
        <v>209</v>
      </c>
      <c r="E500" s="196" t="s">
        <v>1063</v>
      </c>
      <c r="F500" s="197" t="s">
        <v>1064</v>
      </c>
      <c r="G500" s="198" t="s">
        <v>264</v>
      </c>
      <c r="H500" s="199">
        <v>2</v>
      </c>
      <c r="I500" s="200"/>
      <c r="J500" s="201">
        <f>ROUND(I500*H500,2)</f>
        <v>0</v>
      </c>
      <c r="K500" s="197" t="s">
        <v>212</v>
      </c>
      <c r="L500" s="41"/>
      <c r="M500" s="202" t="s">
        <v>19</v>
      </c>
      <c r="N500" s="203" t="s">
        <v>43</v>
      </c>
      <c r="O500" s="66"/>
      <c r="P500" s="204">
        <f>O500*H500</f>
        <v>0</v>
      </c>
      <c r="Q500" s="204">
        <v>0.00047</v>
      </c>
      <c r="R500" s="204">
        <f>Q500*H500</f>
        <v>0.00094</v>
      </c>
      <c r="S500" s="204">
        <v>0</v>
      </c>
      <c r="T500" s="205">
        <f>S500*H500</f>
        <v>0</v>
      </c>
      <c r="U500" s="36"/>
      <c r="V500" s="36"/>
      <c r="W500" s="36"/>
      <c r="X500" s="36"/>
      <c r="Y500" s="36"/>
      <c r="Z500" s="36"/>
      <c r="AA500" s="36"/>
      <c r="AB500" s="36"/>
      <c r="AC500" s="36"/>
      <c r="AD500" s="36"/>
      <c r="AE500" s="36"/>
      <c r="AR500" s="206" t="s">
        <v>292</v>
      </c>
      <c r="AT500" s="206" t="s">
        <v>209</v>
      </c>
      <c r="AU500" s="206" t="s">
        <v>81</v>
      </c>
      <c r="AY500" s="19" t="s">
        <v>207</v>
      </c>
      <c r="BE500" s="207">
        <f>IF(N500="základní",J500,0)</f>
        <v>0</v>
      </c>
      <c r="BF500" s="207">
        <f>IF(N500="snížená",J500,0)</f>
        <v>0</v>
      </c>
      <c r="BG500" s="207">
        <f>IF(N500="zákl. přenesená",J500,0)</f>
        <v>0</v>
      </c>
      <c r="BH500" s="207">
        <f>IF(N500="sníž. přenesená",J500,0)</f>
        <v>0</v>
      </c>
      <c r="BI500" s="207">
        <f>IF(N500="nulová",J500,0)</f>
        <v>0</v>
      </c>
      <c r="BJ500" s="19" t="s">
        <v>79</v>
      </c>
      <c r="BK500" s="207">
        <f>ROUND(I500*H500,2)</f>
        <v>0</v>
      </c>
      <c r="BL500" s="19" t="s">
        <v>292</v>
      </c>
      <c r="BM500" s="206" t="s">
        <v>1065</v>
      </c>
    </row>
    <row r="501" spans="1:65" s="2" customFormat="1" ht="12">
      <c r="A501" s="36"/>
      <c r="B501" s="37"/>
      <c r="C501" s="231" t="s">
        <v>1066</v>
      </c>
      <c r="D501" s="231" t="s">
        <v>249</v>
      </c>
      <c r="E501" s="232" t="s">
        <v>1067</v>
      </c>
      <c r="F501" s="233" t="s">
        <v>1068</v>
      </c>
      <c r="G501" s="234" t="s">
        <v>264</v>
      </c>
      <c r="H501" s="235">
        <v>2</v>
      </c>
      <c r="I501" s="236"/>
      <c r="J501" s="237">
        <f>ROUND(I501*H501,2)</f>
        <v>0</v>
      </c>
      <c r="K501" s="233" t="s">
        <v>212</v>
      </c>
      <c r="L501" s="238"/>
      <c r="M501" s="239" t="s">
        <v>19</v>
      </c>
      <c r="N501" s="240" t="s">
        <v>43</v>
      </c>
      <c r="O501" s="66"/>
      <c r="P501" s="204">
        <f>O501*H501</f>
        <v>0</v>
      </c>
      <c r="Q501" s="204">
        <v>0.009</v>
      </c>
      <c r="R501" s="204">
        <f>Q501*H501</f>
        <v>0.018</v>
      </c>
      <c r="S501" s="204">
        <v>0</v>
      </c>
      <c r="T501" s="205">
        <f>S501*H501</f>
        <v>0</v>
      </c>
      <c r="U501" s="36"/>
      <c r="V501" s="36"/>
      <c r="W501" s="36"/>
      <c r="X501" s="36"/>
      <c r="Y501" s="36"/>
      <c r="Z501" s="36"/>
      <c r="AA501" s="36"/>
      <c r="AB501" s="36"/>
      <c r="AC501" s="36"/>
      <c r="AD501" s="36"/>
      <c r="AE501" s="36"/>
      <c r="AR501" s="206" t="s">
        <v>380</v>
      </c>
      <c r="AT501" s="206" t="s">
        <v>249</v>
      </c>
      <c r="AU501" s="206" t="s">
        <v>81</v>
      </c>
      <c r="AY501" s="19" t="s">
        <v>207</v>
      </c>
      <c r="BE501" s="207">
        <f>IF(N501="základní",J501,0)</f>
        <v>0</v>
      </c>
      <c r="BF501" s="207">
        <f>IF(N501="snížená",J501,0)</f>
        <v>0</v>
      </c>
      <c r="BG501" s="207">
        <f>IF(N501="zákl. přenesená",J501,0)</f>
        <v>0</v>
      </c>
      <c r="BH501" s="207">
        <f>IF(N501="sníž. přenesená",J501,0)</f>
        <v>0</v>
      </c>
      <c r="BI501" s="207">
        <f>IF(N501="nulová",J501,0)</f>
        <v>0</v>
      </c>
      <c r="BJ501" s="19" t="s">
        <v>79</v>
      </c>
      <c r="BK501" s="207">
        <f>ROUND(I501*H501,2)</f>
        <v>0</v>
      </c>
      <c r="BL501" s="19" t="s">
        <v>292</v>
      </c>
      <c r="BM501" s="206" t="s">
        <v>1069</v>
      </c>
    </row>
    <row r="502" spans="1:65" s="2" customFormat="1" ht="36">
      <c r="A502" s="36"/>
      <c r="B502" s="37"/>
      <c r="C502" s="195" t="s">
        <v>1070</v>
      </c>
      <c r="D502" s="195" t="s">
        <v>209</v>
      </c>
      <c r="E502" s="196" t="s">
        <v>1071</v>
      </c>
      <c r="F502" s="197" t="s">
        <v>1072</v>
      </c>
      <c r="G502" s="198" t="s">
        <v>734</v>
      </c>
      <c r="H502" s="254"/>
      <c r="I502" s="200"/>
      <c r="J502" s="201">
        <f>ROUND(I502*H502,2)</f>
        <v>0</v>
      </c>
      <c r="K502" s="197" t="s">
        <v>212</v>
      </c>
      <c r="L502" s="41"/>
      <c r="M502" s="202" t="s">
        <v>19</v>
      </c>
      <c r="N502" s="203" t="s">
        <v>43</v>
      </c>
      <c r="O502" s="66"/>
      <c r="P502" s="204">
        <f>O502*H502</f>
        <v>0</v>
      </c>
      <c r="Q502" s="204">
        <v>0</v>
      </c>
      <c r="R502" s="204">
        <f>Q502*H502</f>
        <v>0</v>
      </c>
      <c r="S502" s="204">
        <v>0</v>
      </c>
      <c r="T502" s="205">
        <f>S502*H502</f>
        <v>0</v>
      </c>
      <c r="U502" s="36"/>
      <c r="V502" s="36"/>
      <c r="W502" s="36"/>
      <c r="X502" s="36"/>
      <c r="Y502" s="36"/>
      <c r="Z502" s="36"/>
      <c r="AA502" s="36"/>
      <c r="AB502" s="36"/>
      <c r="AC502" s="36"/>
      <c r="AD502" s="36"/>
      <c r="AE502" s="36"/>
      <c r="AR502" s="206" t="s">
        <v>292</v>
      </c>
      <c r="AT502" s="206" t="s">
        <v>209</v>
      </c>
      <c r="AU502" s="206" t="s">
        <v>81</v>
      </c>
      <c r="AY502" s="19" t="s">
        <v>207</v>
      </c>
      <c r="BE502" s="207">
        <f>IF(N502="základní",J502,0)</f>
        <v>0</v>
      </c>
      <c r="BF502" s="207">
        <f>IF(N502="snížená",J502,0)</f>
        <v>0</v>
      </c>
      <c r="BG502" s="207">
        <f>IF(N502="zákl. přenesená",J502,0)</f>
        <v>0</v>
      </c>
      <c r="BH502" s="207">
        <f>IF(N502="sníž. přenesená",J502,0)</f>
        <v>0</v>
      </c>
      <c r="BI502" s="207">
        <f>IF(N502="nulová",J502,0)</f>
        <v>0</v>
      </c>
      <c r="BJ502" s="19" t="s">
        <v>79</v>
      </c>
      <c r="BK502" s="207">
        <f>ROUND(I502*H502,2)</f>
        <v>0</v>
      </c>
      <c r="BL502" s="19" t="s">
        <v>292</v>
      </c>
      <c r="BM502" s="206" t="s">
        <v>1073</v>
      </c>
    </row>
    <row r="503" spans="2:63" s="12" customFormat="1" ht="12.75">
      <c r="B503" s="179"/>
      <c r="C503" s="180"/>
      <c r="D503" s="181" t="s">
        <v>71</v>
      </c>
      <c r="E503" s="193" t="s">
        <v>1074</v>
      </c>
      <c r="F503" s="193" t="s">
        <v>1075</v>
      </c>
      <c r="G503" s="180"/>
      <c r="H503" s="180"/>
      <c r="I503" s="183"/>
      <c r="J503" s="194">
        <f>BK503</f>
        <v>0</v>
      </c>
      <c r="K503" s="180"/>
      <c r="L503" s="185"/>
      <c r="M503" s="186"/>
      <c r="N503" s="187"/>
      <c r="O503" s="187"/>
      <c r="P503" s="188">
        <f>SUM(P504:P512)</f>
        <v>0</v>
      </c>
      <c r="Q503" s="187"/>
      <c r="R503" s="188">
        <f>SUM(R504:R512)</f>
        <v>7.000931399999999</v>
      </c>
      <c r="S503" s="187"/>
      <c r="T503" s="189">
        <f>SUM(T504:T512)</f>
        <v>0</v>
      </c>
      <c r="AR503" s="190" t="s">
        <v>79</v>
      </c>
      <c r="AT503" s="191" t="s">
        <v>71</v>
      </c>
      <c r="AU503" s="191" t="s">
        <v>81</v>
      </c>
      <c r="AY503" s="190" t="s">
        <v>207</v>
      </c>
      <c r="BK503" s="192">
        <f>SUM(BK504:BK512)</f>
        <v>0</v>
      </c>
    </row>
    <row r="504" spans="1:65" s="2" customFormat="1" ht="24">
      <c r="A504" s="36"/>
      <c r="B504" s="37"/>
      <c r="C504" s="195" t="s">
        <v>1076</v>
      </c>
      <c r="D504" s="195" t="s">
        <v>209</v>
      </c>
      <c r="E504" s="196" t="s">
        <v>1077</v>
      </c>
      <c r="F504" s="197" t="s">
        <v>1078</v>
      </c>
      <c r="G504" s="198" t="s">
        <v>144</v>
      </c>
      <c r="H504" s="199">
        <v>118.821</v>
      </c>
      <c r="I504" s="200"/>
      <c r="J504" s="201">
        <f>ROUND(I504*H504,2)</f>
        <v>0</v>
      </c>
      <c r="K504" s="197" t="s">
        <v>212</v>
      </c>
      <c r="L504" s="41"/>
      <c r="M504" s="202" t="s">
        <v>19</v>
      </c>
      <c r="N504" s="203" t="s">
        <v>43</v>
      </c>
      <c r="O504" s="66"/>
      <c r="P504" s="204">
        <f>O504*H504</f>
        <v>0</v>
      </c>
      <c r="Q504" s="204">
        <v>0.0375</v>
      </c>
      <c r="R504" s="204">
        <f>Q504*H504</f>
        <v>4.4557875</v>
      </c>
      <c r="S504" s="204">
        <v>0</v>
      </c>
      <c r="T504" s="205">
        <f>S504*H504</f>
        <v>0</v>
      </c>
      <c r="U504" s="36"/>
      <c r="V504" s="36"/>
      <c r="W504" s="36"/>
      <c r="X504" s="36"/>
      <c r="Y504" s="36"/>
      <c r="Z504" s="36"/>
      <c r="AA504" s="36"/>
      <c r="AB504" s="36"/>
      <c r="AC504" s="36"/>
      <c r="AD504" s="36"/>
      <c r="AE504" s="36"/>
      <c r="AR504" s="206" t="s">
        <v>213</v>
      </c>
      <c r="AT504" s="206" t="s">
        <v>209</v>
      </c>
      <c r="AU504" s="206" t="s">
        <v>221</v>
      </c>
      <c r="AY504" s="19" t="s">
        <v>207</v>
      </c>
      <c r="BE504" s="207">
        <f>IF(N504="základní",J504,0)</f>
        <v>0</v>
      </c>
      <c r="BF504" s="207">
        <f>IF(N504="snížená",J504,0)</f>
        <v>0</v>
      </c>
      <c r="BG504" s="207">
        <f>IF(N504="zákl. přenesená",J504,0)</f>
        <v>0</v>
      </c>
      <c r="BH504" s="207">
        <f>IF(N504="sníž. přenesená",J504,0)</f>
        <v>0</v>
      </c>
      <c r="BI504" s="207">
        <f>IF(N504="nulová",J504,0)</f>
        <v>0</v>
      </c>
      <c r="BJ504" s="19" t="s">
        <v>79</v>
      </c>
      <c r="BK504" s="207">
        <f>ROUND(I504*H504,2)</f>
        <v>0</v>
      </c>
      <c r="BL504" s="19" t="s">
        <v>213</v>
      </c>
      <c r="BM504" s="206" t="s">
        <v>1079</v>
      </c>
    </row>
    <row r="505" spans="2:51" s="13" customFormat="1" ht="12">
      <c r="B505" s="208"/>
      <c r="C505" s="209"/>
      <c r="D505" s="210" t="s">
        <v>215</v>
      </c>
      <c r="E505" s="211" t="s">
        <v>19</v>
      </c>
      <c r="F505" s="212" t="s">
        <v>1080</v>
      </c>
      <c r="G505" s="209"/>
      <c r="H505" s="213">
        <v>30.4</v>
      </c>
      <c r="I505" s="214"/>
      <c r="J505" s="209"/>
      <c r="K505" s="209"/>
      <c r="L505" s="215"/>
      <c r="M505" s="216"/>
      <c r="N505" s="217"/>
      <c r="O505" s="217"/>
      <c r="P505" s="217"/>
      <c r="Q505" s="217"/>
      <c r="R505" s="217"/>
      <c r="S505" s="217"/>
      <c r="T505" s="218"/>
      <c r="AT505" s="219" t="s">
        <v>215</v>
      </c>
      <c r="AU505" s="219" t="s">
        <v>221</v>
      </c>
      <c r="AV505" s="13" t="s">
        <v>81</v>
      </c>
      <c r="AW505" s="13" t="s">
        <v>33</v>
      </c>
      <c r="AX505" s="13" t="s">
        <v>72</v>
      </c>
      <c r="AY505" s="219" t="s">
        <v>207</v>
      </c>
    </row>
    <row r="506" spans="2:51" s="13" customFormat="1" ht="12">
      <c r="B506" s="208"/>
      <c r="C506" s="209"/>
      <c r="D506" s="210" t="s">
        <v>215</v>
      </c>
      <c r="E506" s="211" t="s">
        <v>19</v>
      </c>
      <c r="F506" s="212" t="s">
        <v>1081</v>
      </c>
      <c r="G506" s="209"/>
      <c r="H506" s="213">
        <v>88.421</v>
      </c>
      <c r="I506" s="214"/>
      <c r="J506" s="209"/>
      <c r="K506" s="209"/>
      <c r="L506" s="215"/>
      <c r="M506" s="216"/>
      <c r="N506" s="217"/>
      <c r="O506" s="217"/>
      <c r="P506" s="217"/>
      <c r="Q506" s="217"/>
      <c r="R506" s="217"/>
      <c r="S506" s="217"/>
      <c r="T506" s="218"/>
      <c r="AT506" s="219" t="s">
        <v>215</v>
      </c>
      <c r="AU506" s="219" t="s">
        <v>221</v>
      </c>
      <c r="AV506" s="13" t="s">
        <v>81</v>
      </c>
      <c r="AW506" s="13" t="s">
        <v>33</v>
      </c>
      <c r="AX506" s="13" t="s">
        <v>72</v>
      </c>
      <c r="AY506" s="219" t="s">
        <v>207</v>
      </c>
    </row>
    <row r="507" spans="2:51" s="14" customFormat="1" ht="12">
      <c r="B507" s="220"/>
      <c r="C507" s="221"/>
      <c r="D507" s="210" t="s">
        <v>215</v>
      </c>
      <c r="E507" s="222" t="s">
        <v>19</v>
      </c>
      <c r="F507" s="223" t="s">
        <v>228</v>
      </c>
      <c r="G507" s="221"/>
      <c r="H507" s="224">
        <v>118.821</v>
      </c>
      <c r="I507" s="225"/>
      <c r="J507" s="221"/>
      <c r="K507" s="221"/>
      <c r="L507" s="226"/>
      <c r="M507" s="227"/>
      <c r="N507" s="228"/>
      <c r="O507" s="228"/>
      <c r="P507" s="228"/>
      <c r="Q507" s="228"/>
      <c r="R507" s="228"/>
      <c r="S507" s="228"/>
      <c r="T507" s="229"/>
      <c r="AT507" s="230" t="s">
        <v>215</v>
      </c>
      <c r="AU507" s="230" t="s">
        <v>221</v>
      </c>
      <c r="AV507" s="14" t="s">
        <v>213</v>
      </c>
      <c r="AW507" s="14" t="s">
        <v>33</v>
      </c>
      <c r="AX507" s="14" t="s">
        <v>79</v>
      </c>
      <c r="AY507" s="230" t="s">
        <v>207</v>
      </c>
    </row>
    <row r="508" spans="1:65" s="2" customFormat="1" ht="36">
      <c r="A508" s="36"/>
      <c r="B508" s="37"/>
      <c r="C508" s="231" t="s">
        <v>1082</v>
      </c>
      <c r="D508" s="231" t="s">
        <v>249</v>
      </c>
      <c r="E508" s="232" t="s">
        <v>1083</v>
      </c>
      <c r="F508" s="233" t="s">
        <v>1084</v>
      </c>
      <c r="G508" s="234" t="s">
        <v>144</v>
      </c>
      <c r="H508" s="235">
        <v>130.703</v>
      </c>
      <c r="I508" s="236"/>
      <c r="J508" s="237">
        <f>ROUND(I508*H508,2)</f>
        <v>0</v>
      </c>
      <c r="K508" s="233" t="s">
        <v>212</v>
      </c>
      <c r="L508" s="238"/>
      <c r="M508" s="239" t="s">
        <v>19</v>
      </c>
      <c r="N508" s="240" t="s">
        <v>43</v>
      </c>
      <c r="O508" s="66"/>
      <c r="P508" s="204">
        <f>O508*H508</f>
        <v>0</v>
      </c>
      <c r="Q508" s="204">
        <v>0.0192</v>
      </c>
      <c r="R508" s="204">
        <f>Q508*H508</f>
        <v>2.5094976</v>
      </c>
      <c r="S508" s="204">
        <v>0</v>
      </c>
      <c r="T508" s="205">
        <f>S508*H508</f>
        <v>0</v>
      </c>
      <c r="U508" s="36"/>
      <c r="V508" s="36"/>
      <c r="W508" s="36"/>
      <c r="X508" s="36"/>
      <c r="Y508" s="36"/>
      <c r="Z508" s="36"/>
      <c r="AA508" s="36"/>
      <c r="AB508" s="36"/>
      <c r="AC508" s="36"/>
      <c r="AD508" s="36"/>
      <c r="AE508" s="36"/>
      <c r="AR508" s="206" t="s">
        <v>380</v>
      </c>
      <c r="AT508" s="206" t="s">
        <v>249</v>
      </c>
      <c r="AU508" s="206" t="s">
        <v>221</v>
      </c>
      <c r="AY508" s="19" t="s">
        <v>207</v>
      </c>
      <c r="BE508" s="207">
        <f>IF(N508="základní",J508,0)</f>
        <v>0</v>
      </c>
      <c r="BF508" s="207">
        <f>IF(N508="snížená",J508,0)</f>
        <v>0</v>
      </c>
      <c r="BG508" s="207">
        <f>IF(N508="zákl. přenesená",J508,0)</f>
        <v>0</v>
      </c>
      <c r="BH508" s="207">
        <f>IF(N508="sníž. přenesená",J508,0)</f>
        <v>0</v>
      </c>
      <c r="BI508" s="207">
        <f>IF(N508="nulová",J508,0)</f>
        <v>0</v>
      </c>
      <c r="BJ508" s="19" t="s">
        <v>79</v>
      </c>
      <c r="BK508" s="207">
        <f>ROUND(I508*H508,2)</f>
        <v>0</v>
      </c>
      <c r="BL508" s="19" t="s">
        <v>292</v>
      </c>
      <c r="BM508" s="206" t="s">
        <v>1085</v>
      </c>
    </row>
    <row r="509" spans="2:51" s="13" customFormat="1" ht="12">
      <c r="B509" s="208"/>
      <c r="C509" s="209"/>
      <c r="D509" s="210" t="s">
        <v>215</v>
      </c>
      <c r="E509" s="209"/>
      <c r="F509" s="212" t="s">
        <v>1086</v>
      </c>
      <c r="G509" s="209"/>
      <c r="H509" s="213">
        <v>130.703</v>
      </c>
      <c r="I509" s="214"/>
      <c r="J509" s="209"/>
      <c r="K509" s="209"/>
      <c r="L509" s="215"/>
      <c r="M509" s="216"/>
      <c r="N509" s="217"/>
      <c r="O509" s="217"/>
      <c r="P509" s="217"/>
      <c r="Q509" s="217"/>
      <c r="R509" s="217"/>
      <c r="S509" s="217"/>
      <c r="T509" s="218"/>
      <c r="AT509" s="219" t="s">
        <v>215</v>
      </c>
      <c r="AU509" s="219" t="s">
        <v>221</v>
      </c>
      <c r="AV509" s="13" t="s">
        <v>81</v>
      </c>
      <c r="AW509" s="13" t="s">
        <v>4</v>
      </c>
      <c r="AX509" s="13" t="s">
        <v>79</v>
      </c>
      <c r="AY509" s="219" t="s">
        <v>207</v>
      </c>
    </row>
    <row r="510" spans="1:65" s="2" customFormat="1" ht="36">
      <c r="A510" s="36"/>
      <c r="B510" s="37"/>
      <c r="C510" s="195" t="s">
        <v>1087</v>
      </c>
      <c r="D510" s="195" t="s">
        <v>209</v>
      </c>
      <c r="E510" s="196" t="s">
        <v>1088</v>
      </c>
      <c r="F510" s="197" t="s">
        <v>1089</v>
      </c>
      <c r="G510" s="198" t="s">
        <v>144</v>
      </c>
      <c r="H510" s="199">
        <v>118.821</v>
      </c>
      <c r="I510" s="200"/>
      <c r="J510" s="201">
        <f>ROUND(I510*H510,2)</f>
        <v>0</v>
      </c>
      <c r="K510" s="197" t="s">
        <v>212</v>
      </c>
      <c r="L510" s="41"/>
      <c r="M510" s="202" t="s">
        <v>19</v>
      </c>
      <c r="N510" s="203" t="s">
        <v>43</v>
      </c>
      <c r="O510" s="66"/>
      <c r="P510" s="204">
        <f>O510*H510</f>
        <v>0</v>
      </c>
      <c r="Q510" s="204">
        <v>0</v>
      </c>
      <c r="R510" s="204">
        <f>Q510*H510</f>
        <v>0</v>
      </c>
      <c r="S510" s="204">
        <v>0</v>
      </c>
      <c r="T510" s="205">
        <f>S510*H510</f>
        <v>0</v>
      </c>
      <c r="U510" s="36"/>
      <c r="V510" s="36"/>
      <c r="W510" s="36"/>
      <c r="X510" s="36"/>
      <c r="Y510" s="36"/>
      <c r="Z510" s="36"/>
      <c r="AA510" s="36"/>
      <c r="AB510" s="36"/>
      <c r="AC510" s="36"/>
      <c r="AD510" s="36"/>
      <c r="AE510" s="36"/>
      <c r="AR510" s="206" t="s">
        <v>292</v>
      </c>
      <c r="AT510" s="206" t="s">
        <v>209</v>
      </c>
      <c r="AU510" s="206" t="s">
        <v>221</v>
      </c>
      <c r="AY510" s="19" t="s">
        <v>207</v>
      </c>
      <c r="BE510" s="207">
        <f>IF(N510="základní",J510,0)</f>
        <v>0</v>
      </c>
      <c r="BF510" s="207">
        <f>IF(N510="snížená",J510,0)</f>
        <v>0</v>
      </c>
      <c r="BG510" s="207">
        <f>IF(N510="zákl. přenesená",J510,0)</f>
        <v>0</v>
      </c>
      <c r="BH510" s="207">
        <f>IF(N510="sníž. přenesená",J510,0)</f>
        <v>0</v>
      </c>
      <c r="BI510" s="207">
        <f>IF(N510="nulová",J510,0)</f>
        <v>0</v>
      </c>
      <c r="BJ510" s="19" t="s">
        <v>79</v>
      </c>
      <c r="BK510" s="207">
        <f>ROUND(I510*H510,2)</f>
        <v>0</v>
      </c>
      <c r="BL510" s="19" t="s">
        <v>292</v>
      </c>
      <c r="BM510" s="206" t="s">
        <v>1090</v>
      </c>
    </row>
    <row r="511" spans="1:65" s="2" customFormat="1" ht="24">
      <c r="A511" s="36"/>
      <c r="B511" s="37"/>
      <c r="C511" s="195" t="s">
        <v>1091</v>
      </c>
      <c r="D511" s="195" t="s">
        <v>209</v>
      </c>
      <c r="E511" s="196" t="s">
        <v>1092</v>
      </c>
      <c r="F511" s="197" t="s">
        <v>1093</v>
      </c>
      <c r="G511" s="198" t="s">
        <v>144</v>
      </c>
      <c r="H511" s="199">
        <v>118.821</v>
      </c>
      <c r="I511" s="200"/>
      <c r="J511" s="201">
        <f>ROUND(I511*H511,2)</f>
        <v>0</v>
      </c>
      <c r="K511" s="197" t="s">
        <v>212</v>
      </c>
      <c r="L511" s="41"/>
      <c r="M511" s="202" t="s">
        <v>19</v>
      </c>
      <c r="N511" s="203" t="s">
        <v>43</v>
      </c>
      <c r="O511" s="66"/>
      <c r="P511" s="204">
        <f>O511*H511</f>
        <v>0</v>
      </c>
      <c r="Q511" s="204">
        <v>0.0003</v>
      </c>
      <c r="R511" s="204">
        <f>Q511*H511</f>
        <v>0.0356463</v>
      </c>
      <c r="S511" s="204">
        <v>0</v>
      </c>
      <c r="T511" s="205">
        <f>S511*H511</f>
        <v>0</v>
      </c>
      <c r="U511" s="36"/>
      <c r="V511" s="36"/>
      <c r="W511" s="36"/>
      <c r="X511" s="36"/>
      <c r="Y511" s="36"/>
      <c r="Z511" s="36"/>
      <c r="AA511" s="36"/>
      <c r="AB511" s="36"/>
      <c r="AC511" s="36"/>
      <c r="AD511" s="36"/>
      <c r="AE511" s="36"/>
      <c r="AR511" s="206" t="s">
        <v>292</v>
      </c>
      <c r="AT511" s="206" t="s">
        <v>209</v>
      </c>
      <c r="AU511" s="206" t="s">
        <v>221</v>
      </c>
      <c r="AY511" s="19" t="s">
        <v>207</v>
      </c>
      <c r="BE511" s="207">
        <f>IF(N511="základní",J511,0)</f>
        <v>0</v>
      </c>
      <c r="BF511" s="207">
        <f>IF(N511="snížená",J511,0)</f>
        <v>0</v>
      </c>
      <c r="BG511" s="207">
        <f>IF(N511="zákl. přenesená",J511,0)</f>
        <v>0</v>
      </c>
      <c r="BH511" s="207">
        <f>IF(N511="sníž. přenesená",J511,0)</f>
        <v>0</v>
      </c>
      <c r="BI511" s="207">
        <f>IF(N511="nulová",J511,0)</f>
        <v>0</v>
      </c>
      <c r="BJ511" s="19" t="s">
        <v>79</v>
      </c>
      <c r="BK511" s="207">
        <f>ROUND(I511*H511,2)</f>
        <v>0</v>
      </c>
      <c r="BL511" s="19" t="s">
        <v>292</v>
      </c>
      <c r="BM511" s="206" t="s">
        <v>1094</v>
      </c>
    </row>
    <row r="512" spans="1:65" s="2" customFormat="1" ht="36">
      <c r="A512" s="36"/>
      <c r="B512" s="37"/>
      <c r="C512" s="195" t="s">
        <v>1095</v>
      </c>
      <c r="D512" s="195" t="s">
        <v>209</v>
      </c>
      <c r="E512" s="196" t="s">
        <v>1096</v>
      </c>
      <c r="F512" s="197" t="s">
        <v>1097</v>
      </c>
      <c r="G512" s="198" t="s">
        <v>734</v>
      </c>
      <c r="H512" s="254"/>
      <c r="I512" s="200"/>
      <c r="J512" s="201">
        <f>ROUND(I512*H512,2)</f>
        <v>0</v>
      </c>
      <c r="K512" s="197" t="s">
        <v>212</v>
      </c>
      <c r="L512" s="41"/>
      <c r="M512" s="202" t="s">
        <v>19</v>
      </c>
      <c r="N512" s="203" t="s">
        <v>43</v>
      </c>
      <c r="O512" s="66"/>
      <c r="P512" s="204">
        <f>O512*H512</f>
        <v>0</v>
      </c>
      <c r="Q512" s="204">
        <v>0</v>
      </c>
      <c r="R512" s="204">
        <f>Q512*H512</f>
        <v>0</v>
      </c>
      <c r="S512" s="204">
        <v>0</v>
      </c>
      <c r="T512" s="205">
        <f>S512*H512</f>
        <v>0</v>
      </c>
      <c r="U512" s="36"/>
      <c r="V512" s="36"/>
      <c r="W512" s="36"/>
      <c r="X512" s="36"/>
      <c r="Y512" s="36"/>
      <c r="Z512" s="36"/>
      <c r="AA512" s="36"/>
      <c r="AB512" s="36"/>
      <c r="AC512" s="36"/>
      <c r="AD512" s="36"/>
      <c r="AE512" s="36"/>
      <c r="AR512" s="206" t="s">
        <v>292</v>
      </c>
      <c r="AT512" s="206" t="s">
        <v>209</v>
      </c>
      <c r="AU512" s="206" t="s">
        <v>221</v>
      </c>
      <c r="AY512" s="19" t="s">
        <v>207</v>
      </c>
      <c r="BE512" s="207">
        <f>IF(N512="základní",J512,0)</f>
        <v>0</v>
      </c>
      <c r="BF512" s="207">
        <f>IF(N512="snížená",J512,0)</f>
        <v>0</v>
      </c>
      <c r="BG512" s="207">
        <f>IF(N512="zákl. přenesená",J512,0)</f>
        <v>0</v>
      </c>
      <c r="BH512" s="207">
        <f>IF(N512="sníž. přenesená",J512,0)</f>
        <v>0</v>
      </c>
      <c r="BI512" s="207">
        <f>IF(N512="nulová",J512,0)</f>
        <v>0</v>
      </c>
      <c r="BJ512" s="19" t="s">
        <v>79</v>
      </c>
      <c r="BK512" s="207">
        <f>ROUND(I512*H512,2)</f>
        <v>0</v>
      </c>
      <c r="BL512" s="19" t="s">
        <v>292</v>
      </c>
      <c r="BM512" s="206" t="s">
        <v>1098</v>
      </c>
    </row>
    <row r="513" spans="2:63" s="12" customFormat="1" ht="12.75">
      <c r="B513" s="179"/>
      <c r="C513" s="180"/>
      <c r="D513" s="181" t="s">
        <v>71</v>
      </c>
      <c r="E513" s="193" t="s">
        <v>1099</v>
      </c>
      <c r="F513" s="193" t="s">
        <v>1100</v>
      </c>
      <c r="G513" s="180"/>
      <c r="H513" s="180"/>
      <c r="I513" s="183"/>
      <c r="J513" s="194">
        <f>BK513</f>
        <v>0</v>
      </c>
      <c r="K513" s="180"/>
      <c r="L513" s="185"/>
      <c r="M513" s="186"/>
      <c r="N513" s="187"/>
      <c r="O513" s="187"/>
      <c r="P513" s="188">
        <f>SUM(P514:P522)</f>
        <v>0</v>
      </c>
      <c r="Q513" s="187"/>
      <c r="R513" s="188">
        <f>SUM(R514:R522)</f>
        <v>2.764863</v>
      </c>
      <c r="S513" s="187"/>
      <c r="T513" s="189">
        <f>SUM(T514:T522)</f>
        <v>0</v>
      </c>
      <c r="AR513" s="190" t="s">
        <v>79</v>
      </c>
      <c r="AT513" s="191" t="s">
        <v>71</v>
      </c>
      <c r="AU513" s="191" t="s">
        <v>81</v>
      </c>
      <c r="AY513" s="190" t="s">
        <v>207</v>
      </c>
      <c r="BK513" s="192">
        <f>SUM(BK514:BK522)</f>
        <v>0</v>
      </c>
    </row>
    <row r="514" spans="1:65" s="2" customFormat="1" ht="24">
      <c r="A514" s="36"/>
      <c r="B514" s="37"/>
      <c r="C514" s="195" t="s">
        <v>1101</v>
      </c>
      <c r="D514" s="195" t="s">
        <v>209</v>
      </c>
      <c r="E514" s="196" t="s">
        <v>1102</v>
      </c>
      <c r="F514" s="197" t="s">
        <v>1103</v>
      </c>
      <c r="G514" s="198" t="s">
        <v>144</v>
      </c>
      <c r="H514" s="199">
        <v>134.937</v>
      </c>
      <c r="I514" s="200"/>
      <c r="J514" s="201">
        <f>ROUND(I514*H514,2)</f>
        <v>0</v>
      </c>
      <c r="K514" s="197" t="s">
        <v>212</v>
      </c>
      <c r="L514" s="41"/>
      <c r="M514" s="202" t="s">
        <v>19</v>
      </c>
      <c r="N514" s="203" t="s">
        <v>43</v>
      </c>
      <c r="O514" s="66"/>
      <c r="P514" s="204">
        <f>O514*H514</f>
        <v>0</v>
      </c>
      <c r="Q514" s="204">
        <v>0.0003</v>
      </c>
      <c r="R514" s="204">
        <f>Q514*H514</f>
        <v>0.0404811</v>
      </c>
      <c r="S514" s="204">
        <v>0</v>
      </c>
      <c r="T514" s="205">
        <f>S514*H514</f>
        <v>0</v>
      </c>
      <c r="U514" s="36"/>
      <c r="V514" s="36"/>
      <c r="W514" s="36"/>
      <c r="X514" s="36"/>
      <c r="Y514" s="36"/>
      <c r="Z514" s="36"/>
      <c r="AA514" s="36"/>
      <c r="AB514" s="36"/>
      <c r="AC514" s="36"/>
      <c r="AD514" s="36"/>
      <c r="AE514" s="36"/>
      <c r="AR514" s="206" t="s">
        <v>213</v>
      </c>
      <c r="AT514" s="206" t="s">
        <v>209</v>
      </c>
      <c r="AU514" s="206" t="s">
        <v>221</v>
      </c>
      <c r="AY514" s="19" t="s">
        <v>207</v>
      </c>
      <c r="BE514" s="207">
        <f>IF(N514="základní",J514,0)</f>
        <v>0</v>
      </c>
      <c r="BF514" s="207">
        <f>IF(N514="snížená",J514,0)</f>
        <v>0</v>
      </c>
      <c r="BG514" s="207">
        <f>IF(N514="zákl. přenesená",J514,0)</f>
        <v>0</v>
      </c>
      <c r="BH514" s="207">
        <f>IF(N514="sníž. přenesená",J514,0)</f>
        <v>0</v>
      </c>
      <c r="BI514" s="207">
        <f>IF(N514="nulová",J514,0)</f>
        <v>0</v>
      </c>
      <c r="BJ514" s="19" t="s">
        <v>79</v>
      </c>
      <c r="BK514" s="207">
        <f>ROUND(I514*H514,2)</f>
        <v>0</v>
      </c>
      <c r="BL514" s="19" t="s">
        <v>213</v>
      </c>
      <c r="BM514" s="206" t="s">
        <v>1104</v>
      </c>
    </row>
    <row r="515" spans="1:65" s="2" customFormat="1" ht="36">
      <c r="A515" s="36"/>
      <c r="B515" s="37"/>
      <c r="C515" s="195" t="s">
        <v>1105</v>
      </c>
      <c r="D515" s="195" t="s">
        <v>209</v>
      </c>
      <c r="E515" s="196" t="s">
        <v>1106</v>
      </c>
      <c r="F515" s="197" t="s">
        <v>1107</v>
      </c>
      <c r="G515" s="198" t="s">
        <v>144</v>
      </c>
      <c r="H515" s="199">
        <v>134.937</v>
      </c>
      <c r="I515" s="200"/>
      <c r="J515" s="201">
        <f>ROUND(I515*H515,2)</f>
        <v>0</v>
      </c>
      <c r="K515" s="197" t="s">
        <v>212</v>
      </c>
      <c r="L515" s="41"/>
      <c r="M515" s="202" t="s">
        <v>19</v>
      </c>
      <c r="N515" s="203" t="s">
        <v>43</v>
      </c>
      <c r="O515" s="66"/>
      <c r="P515" s="204">
        <f>O515*H515</f>
        <v>0</v>
      </c>
      <c r="Q515" s="204">
        <v>0.006</v>
      </c>
      <c r="R515" s="204">
        <f>Q515*H515</f>
        <v>0.8096220000000001</v>
      </c>
      <c r="S515" s="204">
        <v>0</v>
      </c>
      <c r="T515" s="205">
        <f>S515*H515</f>
        <v>0</v>
      </c>
      <c r="U515" s="36"/>
      <c r="V515" s="36"/>
      <c r="W515" s="36"/>
      <c r="X515" s="36"/>
      <c r="Y515" s="36"/>
      <c r="Z515" s="36"/>
      <c r="AA515" s="36"/>
      <c r="AB515" s="36"/>
      <c r="AC515" s="36"/>
      <c r="AD515" s="36"/>
      <c r="AE515" s="36"/>
      <c r="AR515" s="206" t="s">
        <v>292</v>
      </c>
      <c r="AT515" s="206" t="s">
        <v>209</v>
      </c>
      <c r="AU515" s="206" t="s">
        <v>221</v>
      </c>
      <c r="AY515" s="19" t="s">
        <v>207</v>
      </c>
      <c r="BE515" s="207">
        <f>IF(N515="základní",J515,0)</f>
        <v>0</v>
      </c>
      <c r="BF515" s="207">
        <f>IF(N515="snížená",J515,0)</f>
        <v>0</v>
      </c>
      <c r="BG515" s="207">
        <f>IF(N515="zákl. přenesená",J515,0)</f>
        <v>0</v>
      </c>
      <c r="BH515" s="207">
        <f>IF(N515="sníž. přenesená",J515,0)</f>
        <v>0</v>
      </c>
      <c r="BI515" s="207">
        <f>IF(N515="nulová",J515,0)</f>
        <v>0</v>
      </c>
      <c r="BJ515" s="19" t="s">
        <v>79</v>
      </c>
      <c r="BK515" s="207">
        <f>ROUND(I515*H515,2)</f>
        <v>0</v>
      </c>
      <c r="BL515" s="19" t="s">
        <v>292</v>
      </c>
      <c r="BM515" s="206" t="s">
        <v>1108</v>
      </c>
    </row>
    <row r="516" spans="2:51" s="13" customFormat="1" ht="12">
      <c r="B516" s="208"/>
      <c r="C516" s="209"/>
      <c r="D516" s="210" t="s">
        <v>215</v>
      </c>
      <c r="E516" s="211" t="s">
        <v>19</v>
      </c>
      <c r="F516" s="212" t="s">
        <v>1109</v>
      </c>
      <c r="G516" s="209"/>
      <c r="H516" s="213">
        <v>12</v>
      </c>
      <c r="I516" s="214"/>
      <c r="J516" s="209"/>
      <c r="K516" s="209"/>
      <c r="L516" s="215"/>
      <c r="M516" s="216"/>
      <c r="N516" s="217"/>
      <c r="O516" s="217"/>
      <c r="P516" s="217"/>
      <c r="Q516" s="217"/>
      <c r="R516" s="217"/>
      <c r="S516" s="217"/>
      <c r="T516" s="218"/>
      <c r="AT516" s="219" t="s">
        <v>215</v>
      </c>
      <c r="AU516" s="219" t="s">
        <v>221</v>
      </c>
      <c r="AV516" s="13" t="s">
        <v>81</v>
      </c>
      <c r="AW516" s="13" t="s">
        <v>33</v>
      </c>
      <c r="AX516" s="13" t="s">
        <v>72</v>
      </c>
      <c r="AY516" s="219" t="s">
        <v>207</v>
      </c>
    </row>
    <row r="517" spans="2:51" s="13" customFormat="1" ht="22.5">
      <c r="B517" s="208"/>
      <c r="C517" s="209"/>
      <c r="D517" s="210" t="s">
        <v>215</v>
      </c>
      <c r="E517" s="211" t="s">
        <v>1110</v>
      </c>
      <c r="F517" s="212" t="s">
        <v>1111</v>
      </c>
      <c r="G517" s="209"/>
      <c r="H517" s="213">
        <v>122.937</v>
      </c>
      <c r="I517" s="214"/>
      <c r="J517" s="209"/>
      <c r="K517" s="209"/>
      <c r="L517" s="215"/>
      <c r="M517" s="216"/>
      <c r="N517" s="217"/>
      <c r="O517" s="217"/>
      <c r="P517" s="217"/>
      <c r="Q517" s="217"/>
      <c r="R517" s="217"/>
      <c r="S517" s="217"/>
      <c r="T517" s="218"/>
      <c r="AT517" s="219" t="s">
        <v>215</v>
      </c>
      <c r="AU517" s="219" t="s">
        <v>221</v>
      </c>
      <c r="AV517" s="13" t="s">
        <v>81</v>
      </c>
      <c r="AW517" s="13" t="s">
        <v>33</v>
      </c>
      <c r="AX517" s="13" t="s">
        <v>72</v>
      </c>
      <c r="AY517" s="219" t="s">
        <v>207</v>
      </c>
    </row>
    <row r="518" spans="2:51" s="14" customFormat="1" ht="12">
      <c r="B518" s="220"/>
      <c r="C518" s="221"/>
      <c r="D518" s="210" t="s">
        <v>215</v>
      </c>
      <c r="E518" s="222" t="s">
        <v>19</v>
      </c>
      <c r="F518" s="223" t="s">
        <v>228</v>
      </c>
      <c r="G518" s="221"/>
      <c r="H518" s="224">
        <v>134.937</v>
      </c>
      <c r="I518" s="225"/>
      <c r="J518" s="221"/>
      <c r="K518" s="221"/>
      <c r="L518" s="226"/>
      <c r="M518" s="227"/>
      <c r="N518" s="228"/>
      <c r="O518" s="228"/>
      <c r="P518" s="228"/>
      <c r="Q518" s="228"/>
      <c r="R518" s="228"/>
      <c r="S518" s="228"/>
      <c r="T518" s="229"/>
      <c r="AT518" s="230" t="s">
        <v>215</v>
      </c>
      <c r="AU518" s="230" t="s">
        <v>221</v>
      </c>
      <c r="AV518" s="14" t="s">
        <v>213</v>
      </c>
      <c r="AW518" s="14" t="s">
        <v>33</v>
      </c>
      <c r="AX518" s="14" t="s">
        <v>79</v>
      </c>
      <c r="AY518" s="230" t="s">
        <v>207</v>
      </c>
    </row>
    <row r="519" spans="1:65" s="2" customFormat="1" ht="12">
      <c r="A519" s="36"/>
      <c r="B519" s="37"/>
      <c r="C519" s="231" t="s">
        <v>1112</v>
      </c>
      <c r="D519" s="231" t="s">
        <v>249</v>
      </c>
      <c r="E519" s="232" t="s">
        <v>1113</v>
      </c>
      <c r="F519" s="233" t="s">
        <v>1114</v>
      </c>
      <c r="G519" s="234" t="s">
        <v>144</v>
      </c>
      <c r="H519" s="235">
        <v>148.431</v>
      </c>
      <c r="I519" s="236"/>
      <c r="J519" s="237">
        <f>ROUND(I519*H519,2)</f>
        <v>0</v>
      </c>
      <c r="K519" s="233" t="s">
        <v>212</v>
      </c>
      <c r="L519" s="238"/>
      <c r="M519" s="239" t="s">
        <v>19</v>
      </c>
      <c r="N519" s="240" t="s">
        <v>43</v>
      </c>
      <c r="O519" s="66"/>
      <c r="P519" s="204">
        <f>O519*H519</f>
        <v>0</v>
      </c>
      <c r="Q519" s="204">
        <v>0.0129</v>
      </c>
      <c r="R519" s="204">
        <f>Q519*H519</f>
        <v>1.9147599000000002</v>
      </c>
      <c r="S519" s="204">
        <v>0</v>
      </c>
      <c r="T519" s="205">
        <f>S519*H519</f>
        <v>0</v>
      </c>
      <c r="U519" s="36"/>
      <c r="V519" s="36"/>
      <c r="W519" s="36"/>
      <c r="X519" s="36"/>
      <c r="Y519" s="36"/>
      <c r="Z519" s="36"/>
      <c r="AA519" s="36"/>
      <c r="AB519" s="36"/>
      <c r="AC519" s="36"/>
      <c r="AD519" s="36"/>
      <c r="AE519" s="36"/>
      <c r="AR519" s="206" t="s">
        <v>380</v>
      </c>
      <c r="AT519" s="206" t="s">
        <v>249</v>
      </c>
      <c r="AU519" s="206" t="s">
        <v>221</v>
      </c>
      <c r="AY519" s="19" t="s">
        <v>207</v>
      </c>
      <c r="BE519" s="207">
        <f>IF(N519="základní",J519,0)</f>
        <v>0</v>
      </c>
      <c r="BF519" s="207">
        <f>IF(N519="snížená",J519,0)</f>
        <v>0</v>
      </c>
      <c r="BG519" s="207">
        <f>IF(N519="zákl. přenesená",J519,0)</f>
        <v>0</v>
      </c>
      <c r="BH519" s="207">
        <f>IF(N519="sníž. přenesená",J519,0)</f>
        <v>0</v>
      </c>
      <c r="BI519" s="207">
        <f>IF(N519="nulová",J519,0)</f>
        <v>0</v>
      </c>
      <c r="BJ519" s="19" t="s">
        <v>79</v>
      </c>
      <c r="BK519" s="207">
        <f>ROUND(I519*H519,2)</f>
        <v>0</v>
      </c>
      <c r="BL519" s="19" t="s">
        <v>292</v>
      </c>
      <c r="BM519" s="206" t="s">
        <v>1115</v>
      </c>
    </row>
    <row r="520" spans="2:51" s="13" customFormat="1" ht="12">
      <c r="B520" s="208"/>
      <c r="C520" s="209"/>
      <c r="D520" s="210" t="s">
        <v>215</v>
      </c>
      <c r="E520" s="209"/>
      <c r="F520" s="212" t="s">
        <v>1116</v>
      </c>
      <c r="G520" s="209"/>
      <c r="H520" s="213">
        <v>148.431</v>
      </c>
      <c r="I520" s="214"/>
      <c r="J520" s="209"/>
      <c r="K520" s="209"/>
      <c r="L520" s="215"/>
      <c r="M520" s="216"/>
      <c r="N520" s="217"/>
      <c r="O520" s="217"/>
      <c r="P520" s="217"/>
      <c r="Q520" s="217"/>
      <c r="R520" s="217"/>
      <c r="S520" s="217"/>
      <c r="T520" s="218"/>
      <c r="AT520" s="219" t="s">
        <v>215</v>
      </c>
      <c r="AU520" s="219" t="s">
        <v>221</v>
      </c>
      <c r="AV520" s="13" t="s">
        <v>81</v>
      </c>
      <c r="AW520" s="13" t="s">
        <v>4</v>
      </c>
      <c r="AX520" s="13" t="s">
        <v>79</v>
      </c>
      <c r="AY520" s="219" t="s">
        <v>207</v>
      </c>
    </row>
    <row r="521" spans="1:65" s="2" customFormat="1" ht="24">
      <c r="A521" s="36"/>
      <c r="B521" s="37"/>
      <c r="C521" s="195" t="s">
        <v>1117</v>
      </c>
      <c r="D521" s="195" t="s">
        <v>209</v>
      </c>
      <c r="E521" s="196" t="s">
        <v>1118</v>
      </c>
      <c r="F521" s="197" t="s">
        <v>1119</v>
      </c>
      <c r="G521" s="198" t="s">
        <v>144</v>
      </c>
      <c r="H521" s="199">
        <v>134.937</v>
      </c>
      <c r="I521" s="200"/>
      <c r="J521" s="201">
        <f>ROUND(I521*H521,2)</f>
        <v>0</v>
      </c>
      <c r="K521" s="197" t="s">
        <v>212</v>
      </c>
      <c r="L521" s="41"/>
      <c r="M521" s="202" t="s">
        <v>19</v>
      </c>
      <c r="N521" s="203" t="s">
        <v>43</v>
      </c>
      <c r="O521" s="66"/>
      <c r="P521" s="204">
        <f>O521*H521</f>
        <v>0</v>
      </c>
      <c r="Q521" s="204">
        <v>0</v>
      </c>
      <c r="R521" s="204">
        <f>Q521*H521</f>
        <v>0</v>
      </c>
      <c r="S521" s="204">
        <v>0</v>
      </c>
      <c r="T521" s="205">
        <f>S521*H521</f>
        <v>0</v>
      </c>
      <c r="U521" s="36"/>
      <c r="V521" s="36"/>
      <c r="W521" s="36"/>
      <c r="X521" s="36"/>
      <c r="Y521" s="36"/>
      <c r="Z521" s="36"/>
      <c r="AA521" s="36"/>
      <c r="AB521" s="36"/>
      <c r="AC521" s="36"/>
      <c r="AD521" s="36"/>
      <c r="AE521" s="36"/>
      <c r="AR521" s="206" t="s">
        <v>213</v>
      </c>
      <c r="AT521" s="206" t="s">
        <v>209</v>
      </c>
      <c r="AU521" s="206" t="s">
        <v>221</v>
      </c>
      <c r="AY521" s="19" t="s">
        <v>207</v>
      </c>
      <c r="BE521" s="207">
        <f>IF(N521="základní",J521,0)</f>
        <v>0</v>
      </c>
      <c r="BF521" s="207">
        <f>IF(N521="snížená",J521,0)</f>
        <v>0</v>
      </c>
      <c r="BG521" s="207">
        <f>IF(N521="zákl. přenesená",J521,0)</f>
        <v>0</v>
      </c>
      <c r="BH521" s="207">
        <f>IF(N521="sníž. přenesená",J521,0)</f>
        <v>0</v>
      </c>
      <c r="BI521" s="207">
        <f>IF(N521="nulová",J521,0)</f>
        <v>0</v>
      </c>
      <c r="BJ521" s="19" t="s">
        <v>79</v>
      </c>
      <c r="BK521" s="207">
        <f>ROUND(I521*H521,2)</f>
        <v>0</v>
      </c>
      <c r="BL521" s="19" t="s">
        <v>213</v>
      </c>
      <c r="BM521" s="206" t="s">
        <v>1120</v>
      </c>
    </row>
    <row r="522" spans="1:65" s="2" customFormat="1" ht="36">
      <c r="A522" s="36"/>
      <c r="B522" s="37"/>
      <c r="C522" s="195" t="s">
        <v>1121</v>
      </c>
      <c r="D522" s="195" t="s">
        <v>209</v>
      </c>
      <c r="E522" s="196" t="s">
        <v>1122</v>
      </c>
      <c r="F522" s="197" t="s">
        <v>1123</v>
      </c>
      <c r="G522" s="198" t="s">
        <v>734</v>
      </c>
      <c r="H522" s="254"/>
      <c r="I522" s="200"/>
      <c r="J522" s="201">
        <f>ROUND(I522*H522,2)</f>
        <v>0</v>
      </c>
      <c r="K522" s="197" t="s">
        <v>212</v>
      </c>
      <c r="L522" s="41"/>
      <c r="M522" s="202" t="s">
        <v>19</v>
      </c>
      <c r="N522" s="203" t="s">
        <v>43</v>
      </c>
      <c r="O522" s="66"/>
      <c r="P522" s="204">
        <f>O522*H522</f>
        <v>0</v>
      </c>
      <c r="Q522" s="204">
        <v>0</v>
      </c>
      <c r="R522" s="204">
        <f>Q522*H522</f>
        <v>0</v>
      </c>
      <c r="S522" s="204">
        <v>0</v>
      </c>
      <c r="T522" s="205">
        <f>S522*H522</f>
        <v>0</v>
      </c>
      <c r="U522" s="36"/>
      <c r="V522" s="36"/>
      <c r="W522" s="36"/>
      <c r="X522" s="36"/>
      <c r="Y522" s="36"/>
      <c r="Z522" s="36"/>
      <c r="AA522" s="36"/>
      <c r="AB522" s="36"/>
      <c r="AC522" s="36"/>
      <c r="AD522" s="36"/>
      <c r="AE522" s="36"/>
      <c r="AR522" s="206" t="s">
        <v>292</v>
      </c>
      <c r="AT522" s="206" t="s">
        <v>209</v>
      </c>
      <c r="AU522" s="206" t="s">
        <v>221</v>
      </c>
      <c r="AY522" s="19" t="s">
        <v>207</v>
      </c>
      <c r="BE522" s="207">
        <f>IF(N522="základní",J522,0)</f>
        <v>0</v>
      </c>
      <c r="BF522" s="207">
        <f>IF(N522="snížená",J522,0)</f>
        <v>0</v>
      </c>
      <c r="BG522" s="207">
        <f>IF(N522="zákl. přenesená",J522,0)</f>
        <v>0</v>
      </c>
      <c r="BH522" s="207">
        <f>IF(N522="sníž. přenesená",J522,0)</f>
        <v>0</v>
      </c>
      <c r="BI522" s="207">
        <f>IF(N522="nulová",J522,0)</f>
        <v>0</v>
      </c>
      <c r="BJ522" s="19" t="s">
        <v>79</v>
      </c>
      <c r="BK522" s="207">
        <f>ROUND(I522*H522,2)</f>
        <v>0</v>
      </c>
      <c r="BL522" s="19" t="s">
        <v>292</v>
      </c>
      <c r="BM522" s="206" t="s">
        <v>1124</v>
      </c>
    </row>
    <row r="523" spans="2:63" s="12" customFormat="1" ht="12.75">
      <c r="B523" s="179"/>
      <c r="C523" s="180"/>
      <c r="D523" s="181" t="s">
        <v>71</v>
      </c>
      <c r="E523" s="193" t="s">
        <v>1125</v>
      </c>
      <c r="F523" s="193" t="s">
        <v>1126</v>
      </c>
      <c r="G523" s="180"/>
      <c r="H523" s="180"/>
      <c r="I523" s="183"/>
      <c r="J523" s="194">
        <f>BK523</f>
        <v>0</v>
      </c>
      <c r="K523" s="180"/>
      <c r="L523" s="185"/>
      <c r="M523" s="186"/>
      <c r="N523" s="187"/>
      <c r="O523" s="187"/>
      <c r="P523" s="188">
        <f>SUM(P524:P541)</f>
        <v>0</v>
      </c>
      <c r="Q523" s="187"/>
      <c r="R523" s="188">
        <f>SUM(R524:R541)</f>
        <v>0.714558</v>
      </c>
      <c r="S523" s="187"/>
      <c r="T523" s="189">
        <f>SUM(T524:T541)</f>
        <v>0</v>
      </c>
      <c r="AR523" s="190" t="s">
        <v>81</v>
      </c>
      <c r="AT523" s="191" t="s">
        <v>71</v>
      </c>
      <c r="AU523" s="191" t="s">
        <v>79</v>
      </c>
      <c r="AY523" s="190" t="s">
        <v>207</v>
      </c>
      <c r="BK523" s="192">
        <f>SUM(BK524:BK541)</f>
        <v>0</v>
      </c>
    </row>
    <row r="524" spans="1:65" s="2" customFormat="1" ht="24">
      <c r="A524" s="36"/>
      <c r="B524" s="37"/>
      <c r="C524" s="195" t="s">
        <v>1127</v>
      </c>
      <c r="D524" s="195" t="s">
        <v>209</v>
      </c>
      <c r="E524" s="196" t="s">
        <v>1128</v>
      </c>
      <c r="F524" s="197" t="s">
        <v>1129</v>
      </c>
      <c r="G524" s="198" t="s">
        <v>140</v>
      </c>
      <c r="H524" s="199">
        <v>5.15</v>
      </c>
      <c r="I524" s="200"/>
      <c r="J524" s="201">
        <f>ROUND(I524*H524,2)</f>
        <v>0</v>
      </c>
      <c r="K524" s="197" t="s">
        <v>212</v>
      </c>
      <c r="L524" s="41"/>
      <c r="M524" s="202" t="s">
        <v>19</v>
      </c>
      <c r="N524" s="203" t="s">
        <v>43</v>
      </c>
      <c r="O524" s="66"/>
      <c r="P524" s="204">
        <f>O524*H524</f>
        <v>0</v>
      </c>
      <c r="Q524" s="204">
        <v>0.0002</v>
      </c>
      <c r="R524" s="204">
        <f>Q524*H524</f>
        <v>0.00103</v>
      </c>
      <c r="S524" s="204">
        <v>0</v>
      </c>
      <c r="T524" s="205">
        <f>S524*H524</f>
        <v>0</v>
      </c>
      <c r="U524" s="36"/>
      <c r="V524" s="36"/>
      <c r="W524" s="36"/>
      <c r="X524" s="36"/>
      <c r="Y524" s="36"/>
      <c r="Z524" s="36"/>
      <c r="AA524" s="36"/>
      <c r="AB524" s="36"/>
      <c r="AC524" s="36"/>
      <c r="AD524" s="36"/>
      <c r="AE524" s="36"/>
      <c r="AR524" s="206" t="s">
        <v>292</v>
      </c>
      <c r="AT524" s="206" t="s">
        <v>209</v>
      </c>
      <c r="AU524" s="206" t="s">
        <v>81</v>
      </c>
      <c r="AY524" s="19" t="s">
        <v>207</v>
      </c>
      <c r="BE524" s="207">
        <f>IF(N524="základní",J524,0)</f>
        <v>0</v>
      </c>
      <c r="BF524" s="207">
        <f>IF(N524="snížená",J524,0)</f>
        <v>0</v>
      </c>
      <c r="BG524" s="207">
        <f>IF(N524="zákl. přenesená",J524,0)</f>
        <v>0</v>
      </c>
      <c r="BH524" s="207">
        <f>IF(N524="sníž. přenesená",J524,0)</f>
        <v>0</v>
      </c>
      <c r="BI524" s="207">
        <f>IF(N524="nulová",J524,0)</f>
        <v>0</v>
      </c>
      <c r="BJ524" s="19" t="s">
        <v>79</v>
      </c>
      <c r="BK524" s="207">
        <f>ROUND(I524*H524,2)</f>
        <v>0</v>
      </c>
      <c r="BL524" s="19" t="s">
        <v>292</v>
      </c>
      <c r="BM524" s="206" t="s">
        <v>1130</v>
      </c>
    </row>
    <row r="525" spans="2:51" s="13" customFormat="1" ht="12">
      <c r="B525" s="208"/>
      <c r="C525" s="209"/>
      <c r="D525" s="210" t="s">
        <v>215</v>
      </c>
      <c r="E525" s="211" t="s">
        <v>19</v>
      </c>
      <c r="F525" s="212" t="s">
        <v>1131</v>
      </c>
      <c r="G525" s="209"/>
      <c r="H525" s="213">
        <v>5.15</v>
      </c>
      <c r="I525" s="214"/>
      <c r="J525" s="209"/>
      <c r="K525" s="209"/>
      <c r="L525" s="215"/>
      <c r="M525" s="216"/>
      <c r="N525" s="217"/>
      <c r="O525" s="217"/>
      <c r="P525" s="217"/>
      <c r="Q525" s="217"/>
      <c r="R525" s="217"/>
      <c r="S525" s="217"/>
      <c r="T525" s="218"/>
      <c r="AT525" s="219" t="s">
        <v>215</v>
      </c>
      <c r="AU525" s="219" t="s">
        <v>81</v>
      </c>
      <c r="AV525" s="13" t="s">
        <v>81</v>
      </c>
      <c r="AW525" s="13" t="s">
        <v>33</v>
      </c>
      <c r="AX525" s="13" t="s">
        <v>79</v>
      </c>
      <c r="AY525" s="219" t="s">
        <v>207</v>
      </c>
    </row>
    <row r="526" spans="1:65" s="2" customFormat="1" ht="24">
      <c r="A526" s="36"/>
      <c r="B526" s="37"/>
      <c r="C526" s="231" t="s">
        <v>1132</v>
      </c>
      <c r="D526" s="231" t="s">
        <v>249</v>
      </c>
      <c r="E526" s="232" t="s">
        <v>1133</v>
      </c>
      <c r="F526" s="233" t="s">
        <v>1134</v>
      </c>
      <c r="G526" s="234" t="s">
        <v>140</v>
      </c>
      <c r="H526" s="235">
        <v>5.15</v>
      </c>
      <c r="I526" s="236"/>
      <c r="J526" s="237">
        <f>ROUND(I526*H526,2)</f>
        <v>0</v>
      </c>
      <c r="K526" s="233" t="s">
        <v>212</v>
      </c>
      <c r="L526" s="238"/>
      <c r="M526" s="239" t="s">
        <v>19</v>
      </c>
      <c r="N526" s="240" t="s">
        <v>43</v>
      </c>
      <c r="O526" s="66"/>
      <c r="P526" s="204">
        <f>O526*H526</f>
        <v>0</v>
      </c>
      <c r="Q526" s="204">
        <v>0.0057</v>
      </c>
      <c r="R526" s="204">
        <f>Q526*H526</f>
        <v>0.029355000000000003</v>
      </c>
      <c r="S526" s="204">
        <v>0</v>
      </c>
      <c r="T526" s="205">
        <f>S526*H526</f>
        <v>0</v>
      </c>
      <c r="U526" s="36"/>
      <c r="V526" s="36"/>
      <c r="W526" s="36"/>
      <c r="X526" s="36"/>
      <c r="Y526" s="36"/>
      <c r="Z526" s="36"/>
      <c r="AA526" s="36"/>
      <c r="AB526" s="36"/>
      <c r="AC526" s="36"/>
      <c r="AD526" s="36"/>
      <c r="AE526" s="36"/>
      <c r="AR526" s="206" t="s">
        <v>380</v>
      </c>
      <c r="AT526" s="206" t="s">
        <v>249</v>
      </c>
      <c r="AU526" s="206" t="s">
        <v>81</v>
      </c>
      <c r="AY526" s="19" t="s">
        <v>207</v>
      </c>
      <c r="BE526" s="207">
        <f>IF(N526="základní",J526,0)</f>
        <v>0</v>
      </c>
      <c r="BF526" s="207">
        <f>IF(N526="snížená",J526,0)</f>
        <v>0</v>
      </c>
      <c r="BG526" s="207">
        <f>IF(N526="zákl. přenesená",J526,0)</f>
        <v>0</v>
      </c>
      <c r="BH526" s="207">
        <f>IF(N526="sníž. přenesená",J526,0)</f>
        <v>0</v>
      </c>
      <c r="BI526" s="207">
        <f>IF(N526="nulová",J526,0)</f>
        <v>0</v>
      </c>
      <c r="BJ526" s="19" t="s">
        <v>79</v>
      </c>
      <c r="BK526" s="207">
        <f>ROUND(I526*H526,2)</f>
        <v>0</v>
      </c>
      <c r="BL526" s="19" t="s">
        <v>292</v>
      </c>
      <c r="BM526" s="206" t="s">
        <v>1135</v>
      </c>
    </row>
    <row r="527" spans="1:65" s="2" customFormat="1" ht="24">
      <c r="A527" s="36"/>
      <c r="B527" s="37"/>
      <c r="C527" s="195" t="s">
        <v>1136</v>
      </c>
      <c r="D527" s="195" t="s">
        <v>209</v>
      </c>
      <c r="E527" s="196" t="s">
        <v>1137</v>
      </c>
      <c r="F527" s="197" t="s">
        <v>1138</v>
      </c>
      <c r="G527" s="198" t="s">
        <v>140</v>
      </c>
      <c r="H527" s="199">
        <v>5.1</v>
      </c>
      <c r="I527" s="200"/>
      <c r="J527" s="201">
        <f>ROUND(I527*H527,2)</f>
        <v>0</v>
      </c>
      <c r="K527" s="197" t="s">
        <v>212</v>
      </c>
      <c r="L527" s="41"/>
      <c r="M527" s="202" t="s">
        <v>19</v>
      </c>
      <c r="N527" s="203" t="s">
        <v>43</v>
      </c>
      <c r="O527" s="66"/>
      <c r="P527" s="204">
        <f>O527*H527</f>
        <v>0</v>
      </c>
      <c r="Q527" s="204">
        <v>0.00023</v>
      </c>
      <c r="R527" s="204">
        <f>Q527*H527</f>
        <v>0.001173</v>
      </c>
      <c r="S527" s="204">
        <v>0</v>
      </c>
      <c r="T527" s="205">
        <f>S527*H527</f>
        <v>0</v>
      </c>
      <c r="U527" s="36"/>
      <c r="V527" s="36"/>
      <c r="W527" s="36"/>
      <c r="X527" s="36"/>
      <c r="Y527" s="36"/>
      <c r="Z527" s="36"/>
      <c r="AA527" s="36"/>
      <c r="AB527" s="36"/>
      <c r="AC527" s="36"/>
      <c r="AD527" s="36"/>
      <c r="AE527" s="36"/>
      <c r="AR527" s="206" t="s">
        <v>292</v>
      </c>
      <c r="AT527" s="206" t="s">
        <v>209</v>
      </c>
      <c r="AU527" s="206" t="s">
        <v>81</v>
      </c>
      <c r="AY527" s="19" t="s">
        <v>207</v>
      </c>
      <c r="BE527" s="207">
        <f>IF(N527="základní",J527,0)</f>
        <v>0</v>
      </c>
      <c r="BF527" s="207">
        <f>IF(N527="snížená",J527,0)</f>
        <v>0</v>
      </c>
      <c r="BG527" s="207">
        <f>IF(N527="zákl. přenesená",J527,0)</f>
        <v>0</v>
      </c>
      <c r="BH527" s="207">
        <f>IF(N527="sníž. přenesená",J527,0)</f>
        <v>0</v>
      </c>
      <c r="BI527" s="207">
        <f>IF(N527="nulová",J527,0)</f>
        <v>0</v>
      </c>
      <c r="BJ527" s="19" t="s">
        <v>79</v>
      </c>
      <c r="BK527" s="207">
        <f>ROUND(I527*H527,2)</f>
        <v>0</v>
      </c>
      <c r="BL527" s="19" t="s">
        <v>292</v>
      </c>
      <c r="BM527" s="206" t="s">
        <v>1139</v>
      </c>
    </row>
    <row r="528" spans="2:51" s="13" customFormat="1" ht="12">
      <c r="B528" s="208"/>
      <c r="C528" s="209"/>
      <c r="D528" s="210" t="s">
        <v>215</v>
      </c>
      <c r="E528" s="211" t="s">
        <v>19</v>
      </c>
      <c r="F528" s="212" t="s">
        <v>1140</v>
      </c>
      <c r="G528" s="209"/>
      <c r="H528" s="213">
        <v>5.1</v>
      </c>
      <c r="I528" s="214"/>
      <c r="J528" s="209"/>
      <c r="K528" s="209"/>
      <c r="L528" s="215"/>
      <c r="M528" s="216"/>
      <c r="N528" s="217"/>
      <c r="O528" s="217"/>
      <c r="P528" s="217"/>
      <c r="Q528" s="217"/>
      <c r="R528" s="217"/>
      <c r="S528" s="217"/>
      <c r="T528" s="218"/>
      <c r="AT528" s="219" t="s">
        <v>215</v>
      </c>
      <c r="AU528" s="219" t="s">
        <v>81</v>
      </c>
      <c r="AV528" s="13" t="s">
        <v>81</v>
      </c>
      <c r="AW528" s="13" t="s">
        <v>33</v>
      </c>
      <c r="AX528" s="13" t="s">
        <v>79</v>
      </c>
      <c r="AY528" s="219" t="s">
        <v>207</v>
      </c>
    </row>
    <row r="529" spans="1:65" s="2" customFormat="1" ht="24">
      <c r="A529" s="36"/>
      <c r="B529" s="37"/>
      <c r="C529" s="231" t="s">
        <v>1141</v>
      </c>
      <c r="D529" s="231" t="s">
        <v>249</v>
      </c>
      <c r="E529" s="232" t="s">
        <v>1142</v>
      </c>
      <c r="F529" s="233" t="s">
        <v>1143</v>
      </c>
      <c r="G529" s="234" t="s">
        <v>140</v>
      </c>
      <c r="H529" s="235">
        <v>5.1</v>
      </c>
      <c r="I529" s="236"/>
      <c r="J529" s="237">
        <f>ROUND(I529*H529,2)</f>
        <v>0</v>
      </c>
      <c r="K529" s="233" t="s">
        <v>212</v>
      </c>
      <c r="L529" s="238"/>
      <c r="M529" s="239" t="s">
        <v>19</v>
      </c>
      <c r="N529" s="240" t="s">
        <v>43</v>
      </c>
      <c r="O529" s="66"/>
      <c r="P529" s="204">
        <f>O529*H529</f>
        <v>0</v>
      </c>
      <c r="Q529" s="204">
        <v>0.0062</v>
      </c>
      <c r="R529" s="204">
        <f>Q529*H529</f>
        <v>0.031619999999999995</v>
      </c>
      <c r="S529" s="204">
        <v>0</v>
      </c>
      <c r="T529" s="205">
        <f>S529*H529</f>
        <v>0</v>
      </c>
      <c r="U529" s="36"/>
      <c r="V529" s="36"/>
      <c r="W529" s="36"/>
      <c r="X529" s="36"/>
      <c r="Y529" s="36"/>
      <c r="Z529" s="36"/>
      <c r="AA529" s="36"/>
      <c r="AB529" s="36"/>
      <c r="AC529" s="36"/>
      <c r="AD529" s="36"/>
      <c r="AE529" s="36"/>
      <c r="AR529" s="206" t="s">
        <v>380</v>
      </c>
      <c r="AT529" s="206" t="s">
        <v>249</v>
      </c>
      <c r="AU529" s="206" t="s">
        <v>81</v>
      </c>
      <c r="AY529" s="19" t="s">
        <v>207</v>
      </c>
      <c r="BE529" s="207">
        <f>IF(N529="základní",J529,0)</f>
        <v>0</v>
      </c>
      <c r="BF529" s="207">
        <f>IF(N529="snížená",J529,0)</f>
        <v>0</v>
      </c>
      <c r="BG529" s="207">
        <f>IF(N529="zákl. přenesená",J529,0)</f>
        <v>0</v>
      </c>
      <c r="BH529" s="207">
        <f>IF(N529="sníž. přenesená",J529,0)</f>
        <v>0</v>
      </c>
      <c r="BI529" s="207">
        <f>IF(N529="nulová",J529,0)</f>
        <v>0</v>
      </c>
      <c r="BJ529" s="19" t="s">
        <v>79</v>
      </c>
      <c r="BK529" s="207">
        <f>ROUND(I529*H529,2)</f>
        <v>0</v>
      </c>
      <c r="BL529" s="19" t="s">
        <v>292</v>
      </c>
      <c r="BM529" s="206" t="s">
        <v>1144</v>
      </c>
    </row>
    <row r="530" spans="1:65" s="2" customFormat="1" ht="24">
      <c r="A530" s="36"/>
      <c r="B530" s="37"/>
      <c r="C530" s="195" t="s">
        <v>1145</v>
      </c>
      <c r="D530" s="195" t="s">
        <v>209</v>
      </c>
      <c r="E530" s="196" t="s">
        <v>1146</v>
      </c>
      <c r="F530" s="197" t="s">
        <v>1147</v>
      </c>
      <c r="G530" s="198" t="s">
        <v>140</v>
      </c>
      <c r="H530" s="199">
        <v>9.7</v>
      </c>
      <c r="I530" s="200"/>
      <c r="J530" s="201">
        <f>ROUND(I530*H530,2)</f>
        <v>0</v>
      </c>
      <c r="K530" s="197" t="s">
        <v>212</v>
      </c>
      <c r="L530" s="41"/>
      <c r="M530" s="202" t="s">
        <v>19</v>
      </c>
      <c r="N530" s="203" t="s">
        <v>43</v>
      </c>
      <c r="O530" s="66"/>
      <c r="P530" s="204">
        <f>O530*H530</f>
        <v>0</v>
      </c>
      <c r="Q530" s="204">
        <v>0</v>
      </c>
      <c r="R530" s="204">
        <f>Q530*H530</f>
        <v>0</v>
      </c>
      <c r="S530" s="204">
        <v>0</v>
      </c>
      <c r="T530" s="205">
        <f>S530*H530</f>
        <v>0</v>
      </c>
      <c r="U530" s="36"/>
      <c r="V530" s="36"/>
      <c r="W530" s="36"/>
      <c r="X530" s="36"/>
      <c r="Y530" s="36"/>
      <c r="Z530" s="36"/>
      <c r="AA530" s="36"/>
      <c r="AB530" s="36"/>
      <c r="AC530" s="36"/>
      <c r="AD530" s="36"/>
      <c r="AE530" s="36"/>
      <c r="AR530" s="206" t="s">
        <v>292</v>
      </c>
      <c r="AT530" s="206" t="s">
        <v>209</v>
      </c>
      <c r="AU530" s="206" t="s">
        <v>81</v>
      </c>
      <c r="AY530" s="19" t="s">
        <v>207</v>
      </c>
      <c r="BE530" s="207">
        <f>IF(N530="základní",J530,0)</f>
        <v>0</v>
      </c>
      <c r="BF530" s="207">
        <f>IF(N530="snížená",J530,0)</f>
        <v>0</v>
      </c>
      <c r="BG530" s="207">
        <f>IF(N530="zákl. přenesená",J530,0)</f>
        <v>0</v>
      </c>
      <c r="BH530" s="207">
        <f>IF(N530="sníž. přenesená",J530,0)</f>
        <v>0</v>
      </c>
      <c r="BI530" s="207">
        <f>IF(N530="nulová",J530,0)</f>
        <v>0</v>
      </c>
      <c r="BJ530" s="19" t="s">
        <v>79</v>
      </c>
      <c r="BK530" s="207">
        <f>ROUND(I530*H530,2)</f>
        <v>0</v>
      </c>
      <c r="BL530" s="19" t="s">
        <v>292</v>
      </c>
      <c r="BM530" s="206" t="s">
        <v>1148</v>
      </c>
    </row>
    <row r="531" spans="2:51" s="13" customFormat="1" ht="12">
      <c r="B531" s="208"/>
      <c r="C531" s="209"/>
      <c r="D531" s="210" t="s">
        <v>215</v>
      </c>
      <c r="E531" s="211" t="s">
        <v>19</v>
      </c>
      <c r="F531" s="212" t="s">
        <v>1149</v>
      </c>
      <c r="G531" s="209"/>
      <c r="H531" s="213">
        <v>9.7</v>
      </c>
      <c r="I531" s="214"/>
      <c r="J531" s="209"/>
      <c r="K531" s="209"/>
      <c r="L531" s="215"/>
      <c r="M531" s="216"/>
      <c r="N531" s="217"/>
      <c r="O531" s="217"/>
      <c r="P531" s="217"/>
      <c r="Q531" s="217"/>
      <c r="R531" s="217"/>
      <c r="S531" s="217"/>
      <c r="T531" s="218"/>
      <c r="AT531" s="219" t="s">
        <v>215</v>
      </c>
      <c r="AU531" s="219" t="s">
        <v>81</v>
      </c>
      <c r="AV531" s="13" t="s">
        <v>81</v>
      </c>
      <c r="AW531" s="13" t="s">
        <v>33</v>
      </c>
      <c r="AX531" s="13" t="s">
        <v>79</v>
      </c>
      <c r="AY531" s="219" t="s">
        <v>207</v>
      </c>
    </row>
    <row r="532" spans="1:65" s="2" customFormat="1" ht="12">
      <c r="A532" s="36"/>
      <c r="B532" s="37"/>
      <c r="C532" s="231" t="s">
        <v>1150</v>
      </c>
      <c r="D532" s="231" t="s">
        <v>249</v>
      </c>
      <c r="E532" s="232" t="s">
        <v>1151</v>
      </c>
      <c r="F532" s="233" t="s">
        <v>1152</v>
      </c>
      <c r="G532" s="234" t="s">
        <v>140</v>
      </c>
      <c r="H532" s="235">
        <v>9.7</v>
      </c>
      <c r="I532" s="236"/>
      <c r="J532" s="237">
        <f>ROUND(I532*H532,2)</f>
        <v>0</v>
      </c>
      <c r="K532" s="233" t="s">
        <v>212</v>
      </c>
      <c r="L532" s="238"/>
      <c r="M532" s="239" t="s">
        <v>19</v>
      </c>
      <c r="N532" s="240" t="s">
        <v>43</v>
      </c>
      <c r="O532" s="66"/>
      <c r="P532" s="204">
        <f>O532*H532</f>
        <v>0</v>
      </c>
      <c r="Q532" s="204">
        <v>0.0093</v>
      </c>
      <c r="R532" s="204">
        <f>Q532*H532</f>
        <v>0.09020999999999998</v>
      </c>
      <c r="S532" s="204">
        <v>0</v>
      </c>
      <c r="T532" s="205">
        <f>S532*H532</f>
        <v>0</v>
      </c>
      <c r="U532" s="36"/>
      <c r="V532" s="36"/>
      <c r="W532" s="36"/>
      <c r="X532" s="36"/>
      <c r="Y532" s="36"/>
      <c r="Z532" s="36"/>
      <c r="AA532" s="36"/>
      <c r="AB532" s="36"/>
      <c r="AC532" s="36"/>
      <c r="AD532" s="36"/>
      <c r="AE532" s="36"/>
      <c r="AR532" s="206" t="s">
        <v>380</v>
      </c>
      <c r="AT532" s="206" t="s">
        <v>249</v>
      </c>
      <c r="AU532" s="206" t="s">
        <v>81</v>
      </c>
      <c r="AY532" s="19" t="s">
        <v>207</v>
      </c>
      <c r="BE532" s="207">
        <f>IF(N532="základní",J532,0)</f>
        <v>0</v>
      </c>
      <c r="BF532" s="207">
        <f>IF(N532="snížená",J532,0)</f>
        <v>0</v>
      </c>
      <c r="BG532" s="207">
        <f>IF(N532="zákl. přenesená",J532,0)</f>
        <v>0</v>
      </c>
      <c r="BH532" s="207">
        <f>IF(N532="sníž. přenesená",J532,0)</f>
        <v>0</v>
      </c>
      <c r="BI532" s="207">
        <f>IF(N532="nulová",J532,0)</f>
        <v>0</v>
      </c>
      <c r="BJ532" s="19" t="s">
        <v>79</v>
      </c>
      <c r="BK532" s="207">
        <f>ROUND(I532*H532,2)</f>
        <v>0</v>
      </c>
      <c r="BL532" s="19" t="s">
        <v>292</v>
      </c>
      <c r="BM532" s="206" t="s">
        <v>1153</v>
      </c>
    </row>
    <row r="533" spans="1:65" s="2" customFormat="1" ht="24">
      <c r="A533" s="36"/>
      <c r="B533" s="37"/>
      <c r="C533" s="195" t="s">
        <v>1154</v>
      </c>
      <c r="D533" s="195" t="s">
        <v>209</v>
      </c>
      <c r="E533" s="196" t="s">
        <v>1155</v>
      </c>
      <c r="F533" s="197" t="s">
        <v>1156</v>
      </c>
      <c r="G533" s="198" t="s">
        <v>264</v>
      </c>
      <c r="H533" s="199">
        <v>12</v>
      </c>
      <c r="I533" s="200"/>
      <c r="J533" s="201">
        <f>ROUND(I533*H533,2)</f>
        <v>0</v>
      </c>
      <c r="K533" s="197" t="s">
        <v>212</v>
      </c>
      <c r="L533" s="41"/>
      <c r="M533" s="202" t="s">
        <v>19</v>
      </c>
      <c r="N533" s="203" t="s">
        <v>43</v>
      </c>
      <c r="O533" s="66"/>
      <c r="P533" s="204">
        <f>O533*H533</f>
        <v>0</v>
      </c>
      <c r="Q533" s="204">
        <v>0.00049</v>
      </c>
      <c r="R533" s="204">
        <f>Q533*H533</f>
        <v>0.00588</v>
      </c>
      <c r="S533" s="204">
        <v>0</v>
      </c>
      <c r="T533" s="205">
        <f>S533*H533</f>
        <v>0</v>
      </c>
      <c r="U533" s="36"/>
      <c r="V533" s="36"/>
      <c r="W533" s="36"/>
      <c r="X533" s="36"/>
      <c r="Y533" s="36"/>
      <c r="Z533" s="36"/>
      <c r="AA533" s="36"/>
      <c r="AB533" s="36"/>
      <c r="AC533" s="36"/>
      <c r="AD533" s="36"/>
      <c r="AE533" s="36"/>
      <c r="AR533" s="206" t="s">
        <v>292</v>
      </c>
      <c r="AT533" s="206" t="s">
        <v>209</v>
      </c>
      <c r="AU533" s="206" t="s">
        <v>81</v>
      </c>
      <c r="AY533" s="19" t="s">
        <v>207</v>
      </c>
      <c r="BE533" s="207">
        <f>IF(N533="základní",J533,0)</f>
        <v>0</v>
      </c>
      <c r="BF533" s="207">
        <f>IF(N533="snížená",J533,0)</f>
        <v>0</v>
      </c>
      <c r="BG533" s="207">
        <f>IF(N533="zákl. přenesená",J533,0)</f>
        <v>0</v>
      </c>
      <c r="BH533" s="207">
        <f>IF(N533="sníž. přenesená",J533,0)</f>
        <v>0</v>
      </c>
      <c r="BI533" s="207">
        <f>IF(N533="nulová",J533,0)</f>
        <v>0</v>
      </c>
      <c r="BJ533" s="19" t="s">
        <v>79</v>
      </c>
      <c r="BK533" s="207">
        <f>ROUND(I533*H533,2)</f>
        <v>0</v>
      </c>
      <c r="BL533" s="19" t="s">
        <v>292</v>
      </c>
      <c r="BM533" s="206" t="s">
        <v>1157</v>
      </c>
    </row>
    <row r="534" spans="1:65" s="2" customFormat="1" ht="24">
      <c r="A534" s="36"/>
      <c r="B534" s="37"/>
      <c r="C534" s="231" t="s">
        <v>1158</v>
      </c>
      <c r="D534" s="231" t="s">
        <v>249</v>
      </c>
      <c r="E534" s="232" t="s">
        <v>1159</v>
      </c>
      <c r="F534" s="233" t="s">
        <v>1160</v>
      </c>
      <c r="G534" s="234" t="s">
        <v>264</v>
      </c>
      <c r="H534" s="235">
        <v>12</v>
      </c>
      <c r="I534" s="236"/>
      <c r="J534" s="237">
        <f>ROUND(I534*H534,2)</f>
        <v>0</v>
      </c>
      <c r="K534" s="233" t="s">
        <v>212</v>
      </c>
      <c r="L534" s="238"/>
      <c r="M534" s="239" t="s">
        <v>19</v>
      </c>
      <c r="N534" s="240" t="s">
        <v>43</v>
      </c>
      <c r="O534" s="66"/>
      <c r="P534" s="204">
        <f>O534*H534</f>
        <v>0</v>
      </c>
      <c r="Q534" s="204">
        <v>0.0051</v>
      </c>
      <c r="R534" s="204">
        <f>Q534*H534</f>
        <v>0.061200000000000004</v>
      </c>
      <c r="S534" s="204">
        <v>0</v>
      </c>
      <c r="T534" s="205">
        <f>S534*H534</f>
        <v>0</v>
      </c>
      <c r="U534" s="36"/>
      <c r="V534" s="36"/>
      <c r="W534" s="36"/>
      <c r="X534" s="36"/>
      <c r="Y534" s="36"/>
      <c r="Z534" s="36"/>
      <c r="AA534" s="36"/>
      <c r="AB534" s="36"/>
      <c r="AC534" s="36"/>
      <c r="AD534" s="36"/>
      <c r="AE534" s="36"/>
      <c r="AR534" s="206" t="s">
        <v>380</v>
      </c>
      <c r="AT534" s="206" t="s">
        <v>249</v>
      </c>
      <c r="AU534" s="206" t="s">
        <v>81</v>
      </c>
      <c r="AY534" s="19" t="s">
        <v>207</v>
      </c>
      <c r="BE534" s="207">
        <f>IF(N534="základní",J534,0)</f>
        <v>0</v>
      </c>
      <c r="BF534" s="207">
        <f>IF(N534="snížená",J534,0)</f>
        <v>0</v>
      </c>
      <c r="BG534" s="207">
        <f>IF(N534="zákl. přenesená",J534,0)</f>
        <v>0</v>
      </c>
      <c r="BH534" s="207">
        <f>IF(N534="sníž. přenesená",J534,0)</f>
        <v>0</v>
      </c>
      <c r="BI534" s="207">
        <f>IF(N534="nulová",J534,0)</f>
        <v>0</v>
      </c>
      <c r="BJ534" s="19" t="s">
        <v>79</v>
      </c>
      <c r="BK534" s="207">
        <f>ROUND(I534*H534,2)</f>
        <v>0</v>
      </c>
      <c r="BL534" s="19" t="s">
        <v>292</v>
      </c>
      <c r="BM534" s="206" t="s">
        <v>1161</v>
      </c>
    </row>
    <row r="535" spans="1:65" s="2" customFormat="1" ht="24">
      <c r="A535" s="36"/>
      <c r="B535" s="37"/>
      <c r="C535" s="195" t="s">
        <v>1162</v>
      </c>
      <c r="D535" s="195" t="s">
        <v>209</v>
      </c>
      <c r="E535" s="196" t="s">
        <v>1163</v>
      </c>
      <c r="F535" s="197" t="s">
        <v>1164</v>
      </c>
      <c r="G535" s="198" t="s">
        <v>140</v>
      </c>
      <c r="H535" s="199">
        <v>34.8</v>
      </c>
      <c r="I535" s="200"/>
      <c r="J535" s="201">
        <f>ROUND(I535*H535,2)</f>
        <v>0</v>
      </c>
      <c r="K535" s="197" t="s">
        <v>212</v>
      </c>
      <c r="L535" s="41"/>
      <c r="M535" s="202" t="s">
        <v>19</v>
      </c>
      <c r="N535" s="203" t="s">
        <v>43</v>
      </c>
      <c r="O535" s="66"/>
      <c r="P535" s="204">
        <f>O535*H535</f>
        <v>0</v>
      </c>
      <c r="Q535" s="204">
        <v>0</v>
      </c>
      <c r="R535" s="204">
        <f>Q535*H535</f>
        <v>0</v>
      </c>
      <c r="S535" s="204">
        <v>0</v>
      </c>
      <c r="T535" s="205">
        <f>S535*H535</f>
        <v>0</v>
      </c>
      <c r="U535" s="36"/>
      <c r="V535" s="36"/>
      <c r="W535" s="36"/>
      <c r="X535" s="36"/>
      <c r="Y535" s="36"/>
      <c r="Z535" s="36"/>
      <c r="AA535" s="36"/>
      <c r="AB535" s="36"/>
      <c r="AC535" s="36"/>
      <c r="AD535" s="36"/>
      <c r="AE535" s="36"/>
      <c r="AR535" s="206" t="s">
        <v>292</v>
      </c>
      <c r="AT535" s="206" t="s">
        <v>209</v>
      </c>
      <c r="AU535" s="206" t="s">
        <v>81</v>
      </c>
      <c r="AY535" s="19" t="s">
        <v>207</v>
      </c>
      <c r="BE535" s="207">
        <f>IF(N535="základní",J535,0)</f>
        <v>0</v>
      </c>
      <c r="BF535" s="207">
        <f>IF(N535="snížená",J535,0)</f>
        <v>0</v>
      </c>
      <c r="BG535" s="207">
        <f>IF(N535="zákl. přenesená",J535,0)</f>
        <v>0</v>
      </c>
      <c r="BH535" s="207">
        <f>IF(N535="sníž. přenesená",J535,0)</f>
        <v>0</v>
      </c>
      <c r="BI535" s="207">
        <f>IF(N535="nulová",J535,0)</f>
        <v>0</v>
      </c>
      <c r="BJ535" s="19" t="s">
        <v>79</v>
      </c>
      <c r="BK535" s="207">
        <f>ROUND(I535*H535,2)</f>
        <v>0</v>
      </c>
      <c r="BL535" s="19" t="s">
        <v>292</v>
      </c>
      <c r="BM535" s="206" t="s">
        <v>1165</v>
      </c>
    </row>
    <row r="536" spans="2:51" s="13" customFormat="1" ht="12">
      <c r="B536" s="208"/>
      <c r="C536" s="209"/>
      <c r="D536" s="210" t="s">
        <v>215</v>
      </c>
      <c r="E536" s="211" t="s">
        <v>19</v>
      </c>
      <c r="F536" s="212" t="s">
        <v>1166</v>
      </c>
      <c r="G536" s="209"/>
      <c r="H536" s="213">
        <v>34.8</v>
      </c>
      <c r="I536" s="214"/>
      <c r="J536" s="209"/>
      <c r="K536" s="209"/>
      <c r="L536" s="215"/>
      <c r="M536" s="216"/>
      <c r="N536" s="217"/>
      <c r="O536" s="217"/>
      <c r="P536" s="217"/>
      <c r="Q536" s="217"/>
      <c r="R536" s="217"/>
      <c r="S536" s="217"/>
      <c r="T536" s="218"/>
      <c r="AT536" s="219" t="s">
        <v>215</v>
      </c>
      <c r="AU536" s="219" t="s">
        <v>81</v>
      </c>
      <c r="AV536" s="13" t="s">
        <v>81</v>
      </c>
      <c r="AW536" s="13" t="s">
        <v>33</v>
      </c>
      <c r="AX536" s="13" t="s">
        <v>79</v>
      </c>
      <c r="AY536" s="219" t="s">
        <v>207</v>
      </c>
    </row>
    <row r="537" spans="1:65" s="2" customFormat="1" ht="12">
      <c r="A537" s="36"/>
      <c r="B537" s="37"/>
      <c r="C537" s="231" t="s">
        <v>1167</v>
      </c>
      <c r="D537" s="231" t="s">
        <v>249</v>
      </c>
      <c r="E537" s="232" t="s">
        <v>1168</v>
      </c>
      <c r="F537" s="233" t="s">
        <v>1169</v>
      </c>
      <c r="G537" s="234" t="s">
        <v>140</v>
      </c>
      <c r="H537" s="235">
        <v>34.8</v>
      </c>
      <c r="I537" s="236"/>
      <c r="J537" s="237">
        <f>ROUND(I537*H537,2)</f>
        <v>0</v>
      </c>
      <c r="K537" s="233" t="s">
        <v>212</v>
      </c>
      <c r="L537" s="238"/>
      <c r="M537" s="239" t="s">
        <v>19</v>
      </c>
      <c r="N537" s="240" t="s">
        <v>43</v>
      </c>
      <c r="O537" s="66"/>
      <c r="P537" s="204">
        <f>O537*H537</f>
        <v>0</v>
      </c>
      <c r="Q537" s="204">
        <v>0.0011</v>
      </c>
      <c r="R537" s="204">
        <f>Q537*H537</f>
        <v>0.03828</v>
      </c>
      <c r="S537" s="204">
        <v>0</v>
      </c>
      <c r="T537" s="205">
        <f>S537*H537</f>
        <v>0</v>
      </c>
      <c r="U537" s="36"/>
      <c r="V537" s="36"/>
      <c r="W537" s="36"/>
      <c r="X537" s="36"/>
      <c r="Y537" s="36"/>
      <c r="Z537" s="36"/>
      <c r="AA537" s="36"/>
      <c r="AB537" s="36"/>
      <c r="AC537" s="36"/>
      <c r="AD537" s="36"/>
      <c r="AE537" s="36"/>
      <c r="AR537" s="206" t="s">
        <v>380</v>
      </c>
      <c r="AT537" s="206" t="s">
        <v>249</v>
      </c>
      <c r="AU537" s="206" t="s">
        <v>81</v>
      </c>
      <c r="AY537" s="19" t="s">
        <v>207</v>
      </c>
      <c r="BE537" s="207">
        <f>IF(N537="základní",J537,0)</f>
        <v>0</v>
      </c>
      <c r="BF537" s="207">
        <f>IF(N537="snížená",J537,0)</f>
        <v>0</v>
      </c>
      <c r="BG537" s="207">
        <f>IF(N537="zákl. přenesená",J537,0)</f>
        <v>0</v>
      </c>
      <c r="BH537" s="207">
        <f>IF(N537="sníž. přenesená",J537,0)</f>
        <v>0</v>
      </c>
      <c r="BI537" s="207">
        <f>IF(N537="nulová",J537,0)</f>
        <v>0</v>
      </c>
      <c r="BJ537" s="19" t="s">
        <v>79</v>
      </c>
      <c r="BK537" s="207">
        <f>ROUND(I537*H537,2)</f>
        <v>0</v>
      </c>
      <c r="BL537" s="19" t="s">
        <v>292</v>
      </c>
      <c r="BM537" s="206" t="s">
        <v>1170</v>
      </c>
    </row>
    <row r="538" spans="1:65" s="2" customFormat="1" ht="36">
      <c r="A538" s="36"/>
      <c r="B538" s="37"/>
      <c r="C538" s="195" t="s">
        <v>1171</v>
      </c>
      <c r="D538" s="195" t="s">
        <v>209</v>
      </c>
      <c r="E538" s="196" t="s">
        <v>1172</v>
      </c>
      <c r="F538" s="197" t="s">
        <v>1173</v>
      </c>
      <c r="G538" s="198" t="s">
        <v>144</v>
      </c>
      <c r="H538" s="199">
        <v>19</v>
      </c>
      <c r="I538" s="200"/>
      <c r="J538" s="201">
        <f>ROUND(I538*H538,2)</f>
        <v>0</v>
      </c>
      <c r="K538" s="197" t="s">
        <v>212</v>
      </c>
      <c r="L538" s="41"/>
      <c r="M538" s="202" t="s">
        <v>19</v>
      </c>
      <c r="N538" s="203" t="s">
        <v>43</v>
      </c>
      <c r="O538" s="66"/>
      <c r="P538" s="204">
        <f>O538*H538</f>
        <v>0</v>
      </c>
      <c r="Q538" s="204">
        <v>0.00049</v>
      </c>
      <c r="R538" s="204">
        <f>Q538*H538</f>
        <v>0.009309999999999999</v>
      </c>
      <c r="S538" s="204">
        <v>0</v>
      </c>
      <c r="T538" s="205">
        <f>S538*H538</f>
        <v>0</v>
      </c>
      <c r="U538" s="36"/>
      <c r="V538" s="36"/>
      <c r="W538" s="36"/>
      <c r="X538" s="36"/>
      <c r="Y538" s="36"/>
      <c r="Z538" s="36"/>
      <c r="AA538" s="36"/>
      <c r="AB538" s="36"/>
      <c r="AC538" s="36"/>
      <c r="AD538" s="36"/>
      <c r="AE538" s="36"/>
      <c r="AR538" s="206" t="s">
        <v>292</v>
      </c>
      <c r="AT538" s="206" t="s">
        <v>209</v>
      </c>
      <c r="AU538" s="206" t="s">
        <v>81</v>
      </c>
      <c r="AY538" s="19" t="s">
        <v>207</v>
      </c>
      <c r="BE538" s="207">
        <f>IF(N538="základní",J538,0)</f>
        <v>0</v>
      </c>
      <c r="BF538" s="207">
        <f>IF(N538="snížená",J538,0)</f>
        <v>0</v>
      </c>
      <c r="BG538" s="207">
        <f>IF(N538="zákl. přenesená",J538,0)</f>
        <v>0</v>
      </c>
      <c r="BH538" s="207">
        <f>IF(N538="sníž. přenesená",J538,0)</f>
        <v>0</v>
      </c>
      <c r="BI538" s="207">
        <f>IF(N538="nulová",J538,0)</f>
        <v>0</v>
      </c>
      <c r="BJ538" s="19" t="s">
        <v>79</v>
      </c>
      <c r="BK538" s="207">
        <f>ROUND(I538*H538,2)</f>
        <v>0</v>
      </c>
      <c r="BL538" s="19" t="s">
        <v>292</v>
      </c>
      <c r="BM538" s="206" t="s">
        <v>1174</v>
      </c>
    </row>
    <row r="539" spans="2:51" s="13" customFormat="1" ht="12">
      <c r="B539" s="208"/>
      <c r="C539" s="209"/>
      <c r="D539" s="210" t="s">
        <v>215</v>
      </c>
      <c r="E539" s="211" t="s">
        <v>19</v>
      </c>
      <c r="F539" s="212" t="s">
        <v>1175</v>
      </c>
      <c r="G539" s="209"/>
      <c r="H539" s="213">
        <v>19</v>
      </c>
      <c r="I539" s="214"/>
      <c r="J539" s="209"/>
      <c r="K539" s="209"/>
      <c r="L539" s="215"/>
      <c r="M539" s="216"/>
      <c r="N539" s="217"/>
      <c r="O539" s="217"/>
      <c r="P539" s="217"/>
      <c r="Q539" s="217"/>
      <c r="R539" s="217"/>
      <c r="S539" s="217"/>
      <c r="T539" s="218"/>
      <c r="AT539" s="219" t="s">
        <v>215</v>
      </c>
      <c r="AU539" s="219" t="s">
        <v>81</v>
      </c>
      <c r="AV539" s="13" t="s">
        <v>81</v>
      </c>
      <c r="AW539" s="13" t="s">
        <v>33</v>
      </c>
      <c r="AX539" s="13" t="s">
        <v>79</v>
      </c>
      <c r="AY539" s="219" t="s">
        <v>207</v>
      </c>
    </row>
    <row r="540" spans="1:65" s="2" customFormat="1" ht="12">
      <c r="A540" s="36"/>
      <c r="B540" s="37"/>
      <c r="C540" s="231" t="s">
        <v>1176</v>
      </c>
      <c r="D540" s="231" t="s">
        <v>249</v>
      </c>
      <c r="E540" s="232" t="s">
        <v>1177</v>
      </c>
      <c r="F540" s="233" t="s">
        <v>1178</v>
      </c>
      <c r="G540" s="234" t="s">
        <v>144</v>
      </c>
      <c r="H540" s="235">
        <v>19</v>
      </c>
      <c r="I540" s="236"/>
      <c r="J540" s="237">
        <f>ROUND(I540*H540,2)</f>
        <v>0</v>
      </c>
      <c r="K540" s="233" t="s">
        <v>212</v>
      </c>
      <c r="L540" s="238"/>
      <c r="M540" s="239" t="s">
        <v>19</v>
      </c>
      <c r="N540" s="240" t="s">
        <v>43</v>
      </c>
      <c r="O540" s="66"/>
      <c r="P540" s="204">
        <f>O540*H540</f>
        <v>0</v>
      </c>
      <c r="Q540" s="204">
        <v>0.0235</v>
      </c>
      <c r="R540" s="204">
        <f>Q540*H540</f>
        <v>0.4465</v>
      </c>
      <c r="S540" s="204">
        <v>0</v>
      </c>
      <c r="T540" s="205">
        <f>S540*H540</f>
        <v>0</v>
      </c>
      <c r="U540" s="36"/>
      <c r="V540" s="36"/>
      <c r="W540" s="36"/>
      <c r="X540" s="36"/>
      <c r="Y540" s="36"/>
      <c r="Z540" s="36"/>
      <c r="AA540" s="36"/>
      <c r="AB540" s="36"/>
      <c r="AC540" s="36"/>
      <c r="AD540" s="36"/>
      <c r="AE540" s="36"/>
      <c r="AR540" s="206" t="s">
        <v>380</v>
      </c>
      <c r="AT540" s="206" t="s">
        <v>249</v>
      </c>
      <c r="AU540" s="206" t="s">
        <v>81</v>
      </c>
      <c r="AY540" s="19" t="s">
        <v>207</v>
      </c>
      <c r="BE540" s="207">
        <f>IF(N540="základní",J540,0)</f>
        <v>0</v>
      </c>
      <c r="BF540" s="207">
        <f>IF(N540="snížená",J540,0)</f>
        <v>0</v>
      </c>
      <c r="BG540" s="207">
        <f>IF(N540="zákl. přenesená",J540,0)</f>
        <v>0</v>
      </c>
      <c r="BH540" s="207">
        <f>IF(N540="sníž. přenesená",J540,0)</f>
        <v>0</v>
      </c>
      <c r="BI540" s="207">
        <f>IF(N540="nulová",J540,0)</f>
        <v>0</v>
      </c>
      <c r="BJ540" s="19" t="s">
        <v>79</v>
      </c>
      <c r="BK540" s="207">
        <f>ROUND(I540*H540,2)</f>
        <v>0</v>
      </c>
      <c r="BL540" s="19" t="s">
        <v>292</v>
      </c>
      <c r="BM540" s="206" t="s">
        <v>1179</v>
      </c>
    </row>
    <row r="541" spans="1:65" s="2" customFormat="1" ht="36">
      <c r="A541" s="36"/>
      <c r="B541" s="37"/>
      <c r="C541" s="195" t="s">
        <v>1180</v>
      </c>
      <c r="D541" s="195" t="s">
        <v>209</v>
      </c>
      <c r="E541" s="196" t="s">
        <v>1181</v>
      </c>
      <c r="F541" s="197" t="s">
        <v>1182</v>
      </c>
      <c r="G541" s="198" t="s">
        <v>734</v>
      </c>
      <c r="H541" s="254"/>
      <c r="I541" s="200"/>
      <c r="J541" s="201">
        <f>ROUND(I541*H541,2)</f>
        <v>0</v>
      </c>
      <c r="K541" s="197" t="s">
        <v>212</v>
      </c>
      <c r="L541" s="41"/>
      <c r="M541" s="202" t="s">
        <v>19</v>
      </c>
      <c r="N541" s="203" t="s">
        <v>43</v>
      </c>
      <c r="O541" s="66"/>
      <c r="P541" s="204">
        <f>O541*H541</f>
        <v>0</v>
      </c>
      <c r="Q541" s="204">
        <v>0</v>
      </c>
      <c r="R541" s="204">
        <f>Q541*H541</f>
        <v>0</v>
      </c>
      <c r="S541" s="204">
        <v>0</v>
      </c>
      <c r="T541" s="205">
        <f>S541*H541</f>
        <v>0</v>
      </c>
      <c r="U541" s="36"/>
      <c r="V541" s="36"/>
      <c r="W541" s="36"/>
      <c r="X541" s="36"/>
      <c r="Y541" s="36"/>
      <c r="Z541" s="36"/>
      <c r="AA541" s="36"/>
      <c r="AB541" s="36"/>
      <c r="AC541" s="36"/>
      <c r="AD541" s="36"/>
      <c r="AE541" s="36"/>
      <c r="AR541" s="206" t="s">
        <v>292</v>
      </c>
      <c r="AT541" s="206" t="s">
        <v>209</v>
      </c>
      <c r="AU541" s="206" t="s">
        <v>81</v>
      </c>
      <c r="AY541" s="19" t="s">
        <v>207</v>
      </c>
      <c r="BE541" s="207">
        <f>IF(N541="základní",J541,0)</f>
        <v>0</v>
      </c>
      <c r="BF541" s="207">
        <f>IF(N541="snížená",J541,0)</f>
        <v>0</v>
      </c>
      <c r="BG541" s="207">
        <f>IF(N541="zákl. přenesená",J541,0)</f>
        <v>0</v>
      </c>
      <c r="BH541" s="207">
        <f>IF(N541="sníž. přenesená",J541,0)</f>
        <v>0</v>
      </c>
      <c r="BI541" s="207">
        <f>IF(N541="nulová",J541,0)</f>
        <v>0</v>
      </c>
      <c r="BJ541" s="19" t="s">
        <v>79</v>
      </c>
      <c r="BK541" s="207">
        <f>ROUND(I541*H541,2)</f>
        <v>0</v>
      </c>
      <c r="BL541" s="19" t="s">
        <v>292</v>
      </c>
      <c r="BM541" s="206" t="s">
        <v>1183</v>
      </c>
    </row>
    <row r="542" spans="2:63" s="12" customFormat="1" ht="12.75">
      <c r="B542" s="179"/>
      <c r="C542" s="180"/>
      <c r="D542" s="181" t="s">
        <v>71</v>
      </c>
      <c r="E542" s="193" t="s">
        <v>1184</v>
      </c>
      <c r="F542" s="193" t="s">
        <v>1185</v>
      </c>
      <c r="G542" s="180"/>
      <c r="H542" s="180"/>
      <c r="I542" s="183"/>
      <c r="J542" s="194">
        <f>BK542</f>
        <v>0</v>
      </c>
      <c r="K542" s="180"/>
      <c r="L542" s="185"/>
      <c r="M542" s="186"/>
      <c r="N542" s="187"/>
      <c r="O542" s="187"/>
      <c r="P542" s="188">
        <f>SUM(P543:P549)</f>
        <v>0</v>
      </c>
      <c r="Q542" s="187"/>
      <c r="R542" s="188">
        <f>SUM(R543:R549)</f>
        <v>0.0302211</v>
      </c>
      <c r="S542" s="187"/>
      <c r="T542" s="189">
        <f>SUM(T543:T549)</f>
        <v>0</v>
      </c>
      <c r="AR542" s="190" t="s">
        <v>81</v>
      </c>
      <c r="AT542" s="191" t="s">
        <v>71</v>
      </c>
      <c r="AU542" s="191" t="s">
        <v>79</v>
      </c>
      <c r="AY542" s="190" t="s">
        <v>207</v>
      </c>
      <c r="BK542" s="192">
        <f>SUM(BK543:BK549)</f>
        <v>0</v>
      </c>
    </row>
    <row r="543" spans="1:65" s="2" customFormat="1" ht="36">
      <c r="A543" s="36"/>
      <c r="B543" s="37"/>
      <c r="C543" s="195" t="s">
        <v>1186</v>
      </c>
      <c r="D543" s="195" t="s">
        <v>209</v>
      </c>
      <c r="E543" s="196" t="s">
        <v>1187</v>
      </c>
      <c r="F543" s="197" t="s">
        <v>1188</v>
      </c>
      <c r="G543" s="198" t="s">
        <v>144</v>
      </c>
      <c r="H543" s="199">
        <v>43.173</v>
      </c>
      <c r="I543" s="200"/>
      <c r="J543" s="201">
        <f>ROUND(I543*H543,2)</f>
        <v>0</v>
      </c>
      <c r="K543" s="197" t="s">
        <v>212</v>
      </c>
      <c r="L543" s="41"/>
      <c r="M543" s="202" t="s">
        <v>19</v>
      </c>
      <c r="N543" s="203" t="s">
        <v>43</v>
      </c>
      <c r="O543" s="66"/>
      <c r="P543" s="204">
        <f>O543*H543</f>
        <v>0</v>
      </c>
      <c r="Q543" s="204">
        <v>8E-05</v>
      </c>
      <c r="R543" s="204">
        <f>Q543*H543</f>
        <v>0.0034538400000000006</v>
      </c>
      <c r="S543" s="204">
        <v>0</v>
      </c>
      <c r="T543" s="205">
        <f>S543*H543</f>
        <v>0</v>
      </c>
      <c r="U543" s="36"/>
      <c r="V543" s="36"/>
      <c r="W543" s="36"/>
      <c r="X543" s="36"/>
      <c r="Y543" s="36"/>
      <c r="Z543" s="36"/>
      <c r="AA543" s="36"/>
      <c r="AB543" s="36"/>
      <c r="AC543" s="36"/>
      <c r="AD543" s="36"/>
      <c r="AE543" s="36"/>
      <c r="AR543" s="206" t="s">
        <v>292</v>
      </c>
      <c r="AT543" s="206" t="s">
        <v>209</v>
      </c>
      <c r="AU543" s="206" t="s">
        <v>81</v>
      </c>
      <c r="AY543" s="19" t="s">
        <v>207</v>
      </c>
      <c r="BE543" s="207">
        <f>IF(N543="základní",J543,0)</f>
        <v>0</v>
      </c>
      <c r="BF543" s="207">
        <f>IF(N543="snížená",J543,0)</f>
        <v>0</v>
      </c>
      <c r="BG543" s="207">
        <f>IF(N543="zákl. přenesená",J543,0)</f>
        <v>0</v>
      </c>
      <c r="BH543" s="207">
        <f>IF(N543="sníž. přenesená",J543,0)</f>
        <v>0</v>
      </c>
      <c r="BI543" s="207">
        <f>IF(N543="nulová",J543,0)</f>
        <v>0</v>
      </c>
      <c r="BJ543" s="19" t="s">
        <v>79</v>
      </c>
      <c r="BK543" s="207">
        <f>ROUND(I543*H543,2)</f>
        <v>0</v>
      </c>
      <c r="BL543" s="19" t="s">
        <v>292</v>
      </c>
      <c r="BM543" s="206" t="s">
        <v>1189</v>
      </c>
    </row>
    <row r="544" spans="1:65" s="2" customFormat="1" ht="24">
      <c r="A544" s="36"/>
      <c r="B544" s="37"/>
      <c r="C544" s="195" t="s">
        <v>1190</v>
      </c>
      <c r="D544" s="195" t="s">
        <v>209</v>
      </c>
      <c r="E544" s="196" t="s">
        <v>1191</v>
      </c>
      <c r="F544" s="197" t="s">
        <v>1192</v>
      </c>
      <c r="G544" s="198" t="s">
        <v>144</v>
      </c>
      <c r="H544" s="199">
        <v>43.173</v>
      </c>
      <c r="I544" s="200"/>
      <c r="J544" s="201">
        <f>ROUND(I544*H544,2)</f>
        <v>0</v>
      </c>
      <c r="K544" s="197" t="s">
        <v>212</v>
      </c>
      <c r="L544" s="41"/>
      <c r="M544" s="202" t="s">
        <v>19</v>
      </c>
      <c r="N544" s="203" t="s">
        <v>43</v>
      </c>
      <c r="O544" s="66"/>
      <c r="P544" s="204">
        <f>O544*H544</f>
        <v>0</v>
      </c>
      <c r="Q544" s="204">
        <v>0.00014</v>
      </c>
      <c r="R544" s="204">
        <f>Q544*H544</f>
        <v>0.0060442199999999995</v>
      </c>
      <c r="S544" s="204">
        <v>0</v>
      </c>
      <c r="T544" s="205">
        <f>S544*H544</f>
        <v>0</v>
      </c>
      <c r="U544" s="36"/>
      <c r="V544" s="36"/>
      <c r="W544" s="36"/>
      <c r="X544" s="36"/>
      <c r="Y544" s="36"/>
      <c r="Z544" s="36"/>
      <c r="AA544" s="36"/>
      <c r="AB544" s="36"/>
      <c r="AC544" s="36"/>
      <c r="AD544" s="36"/>
      <c r="AE544" s="36"/>
      <c r="AR544" s="206" t="s">
        <v>292</v>
      </c>
      <c r="AT544" s="206" t="s">
        <v>209</v>
      </c>
      <c r="AU544" s="206" t="s">
        <v>81</v>
      </c>
      <c r="AY544" s="19" t="s">
        <v>207</v>
      </c>
      <c r="BE544" s="207">
        <f>IF(N544="základní",J544,0)</f>
        <v>0</v>
      </c>
      <c r="BF544" s="207">
        <f>IF(N544="snížená",J544,0)</f>
        <v>0</v>
      </c>
      <c r="BG544" s="207">
        <f>IF(N544="zákl. přenesená",J544,0)</f>
        <v>0</v>
      </c>
      <c r="BH544" s="207">
        <f>IF(N544="sníž. přenesená",J544,0)</f>
        <v>0</v>
      </c>
      <c r="BI544" s="207">
        <f>IF(N544="nulová",J544,0)</f>
        <v>0</v>
      </c>
      <c r="BJ544" s="19" t="s">
        <v>79</v>
      </c>
      <c r="BK544" s="207">
        <f>ROUND(I544*H544,2)</f>
        <v>0</v>
      </c>
      <c r="BL544" s="19" t="s">
        <v>292</v>
      </c>
      <c r="BM544" s="206" t="s">
        <v>1193</v>
      </c>
    </row>
    <row r="545" spans="2:51" s="13" customFormat="1" ht="12">
      <c r="B545" s="208"/>
      <c r="C545" s="209"/>
      <c r="D545" s="210" t="s">
        <v>215</v>
      </c>
      <c r="E545" s="211" t="s">
        <v>19</v>
      </c>
      <c r="F545" s="212" t="s">
        <v>1194</v>
      </c>
      <c r="G545" s="209"/>
      <c r="H545" s="213">
        <v>24.786</v>
      </c>
      <c r="I545" s="214"/>
      <c r="J545" s="209"/>
      <c r="K545" s="209"/>
      <c r="L545" s="215"/>
      <c r="M545" s="216"/>
      <c r="N545" s="217"/>
      <c r="O545" s="217"/>
      <c r="P545" s="217"/>
      <c r="Q545" s="217"/>
      <c r="R545" s="217"/>
      <c r="S545" s="217"/>
      <c r="T545" s="218"/>
      <c r="AT545" s="219" t="s">
        <v>215</v>
      </c>
      <c r="AU545" s="219" t="s">
        <v>81</v>
      </c>
      <c r="AV545" s="13" t="s">
        <v>81</v>
      </c>
      <c r="AW545" s="13" t="s">
        <v>33</v>
      </c>
      <c r="AX545" s="13" t="s">
        <v>72</v>
      </c>
      <c r="AY545" s="219" t="s">
        <v>207</v>
      </c>
    </row>
    <row r="546" spans="2:51" s="13" customFormat="1" ht="12">
      <c r="B546" s="208"/>
      <c r="C546" s="209"/>
      <c r="D546" s="210" t="s">
        <v>215</v>
      </c>
      <c r="E546" s="211" t="s">
        <v>19</v>
      </c>
      <c r="F546" s="212" t="s">
        <v>1195</v>
      </c>
      <c r="G546" s="209"/>
      <c r="H546" s="213">
        <v>18.387</v>
      </c>
      <c r="I546" s="214"/>
      <c r="J546" s="209"/>
      <c r="K546" s="209"/>
      <c r="L546" s="215"/>
      <c r="M546" s="216"/>
      <c r="N546" s="217"/>
      <c r="O546" s="217"/>
      <c r="P546" s="217"/>
      <c r="Q546" s="217"/>
      <c r="R546" s="217"/>
      <c r="S546" s="217"/>
      <c r="T546" s="218"/>
      <c r="AT546" s="219" t="s">
        <v>215</v>
      </c>
      <c r="AU546" s="219" t="s">
        <v>81</v>
      </c>
      <c r="AV546" s="13" t="s">
        <v>81</v>
      </c>
      <c r="AW546" s="13" t="s">
        <v>33</v>
      </c>
      <c r="AX546" s="13" t="s">
        <v>72</v>
      </c>
      <c r="AY546" s="219" t="s">
        <v>207</v>
      </c>
    </row>
    <row r="547" spans="2:51" s="14" customFormat="1" ht="12">
      <c r="B547" s="220"/>
      <c r="C547" s="221"/>
      <c r="D547" s="210" t="s">
        <v>215</v>
      </c>
      <c r="E547" s="222" t="s">
        <v>19</v>
      </c>
      <c r="F547" s="223" t="s">
        <v>228</v>
      </c>
      <c r="G547" s="221"/>
      <c r="H547" s="224">
        <v>43.173</v>
      </c>
      <c r="I547" s="225"/>
      <c r="J547" s="221"/>
      <c r="K547" s="221"/>
      <c r="L547" s="226"/>
      <c r="M547" s="227"/>
      <c r="N547" s="228"/>
      <c r="O547" s="228"/>
      <c r="P547" s="228"/>
      <c r="Q547" s="228"/>
      <c r="R547" s="228"/>
      <c r="S547" s="228"/>
      <c r="T547" s="229"/>
      <c r="AT547" s="230" t="s">
        <v>215</v>
      </c>
      <c r="AU547" s="230" t="s">
        <v>81</v>
      </c>
      <c r="AV547" s="14" t="s">
        <v>213</v>
      </c>
      <c r="AW547" s="14" t="s">
        <v>33</v>
      </c>
      <c r="AX547" s="14" t="s">
        <v>79</v>
      </c>
      <c r="AY547" s="230" t="s">
        <v>207</v>
      </c>
    </row>
    <row r="548" spans="1:65" s="2" customFormat="1" ht="36">
      <c r="A548" s="36"/>
      <c r="B548" s="37"/>
      <c r="C548" s="195" t="s">
        <v>1196</v>
      </c>
      <c r="D548" s="195" t="s">
        <v>209</v>
      </c>
      <c r="E548" s="196" t="s">
        <v>1197</v>
      </c>
      <c r="F548" s="197" t="s">
        <v>1198</v>
      </c>
      <c r="G548" s="198" t="s">
        <v>144</v>
      </c>
      <c r="H548" s="199">
        <v>86.346</v>
      </c>
      <c r="I548" s="200"/>
      <c r="J548" s="201">
        <f>ROUND(I548*H548,2)</f>
        <v>0</v>
      </c>
      <c r="K548" s="197" t="s">
        <v>19</v>
      </c>
      <c r="L548" s="41"/>
      <c r="M548" s="202" t="s">
        <v>19</v>
      </c>
      <c r="N548" s="203" t="s">
        <v>43</v>
      </c>
      <c r="O548" s="66"/>
      <c r="P548" s="204">
        <f>O548*H548</f>
        <v>0</v>
      </c>
      <c r="Q548" s="204">
        <v>0.00024</v>
      </c>
      <c r="R548" s="204">
        <f>Q548*H548</f>
        <v>0.02072304</v>
      </c>
      <c r="S548" s="204">
        <v>0</v>
      </c>
      <c r="T548" s="205">
        <f>S548*H548</f>
        <v>0</v>
      </c>
      <c r="U548" s="36"/>
      <c r="V548" s="36"/>
      <c r="W548" s="36"/>
      <c r="X548" s="36"/>
      <c r="Y548" s="36"/>
      <c r="Z548" s="36"/>
      <c r="AA548" s="36"/>
      <c r="AB548" s="36"/>
      <c r="AC548" s="36"/>
      <c r="AD548" s="36"/>
      <c r="AE548" s="36"/>
      <c r="AR548" s="206" t="s">
        <v>292</v>
      </c>
      <c r="AT548" s="206" t="s">
        <v>209</v>
      </c>
      <c r="AU548" s="206" t="s">
        <v>81</v>
      </c>
      <c r="AY548" s="19" t="s">
        <v>207</v>
      </c>
      <c r="BE548" s="207">
        <f>IF(N548="základní",J548,0)</f>
        <v>0</v>
      </c>
      <c r="BF548" s="207">
        <f>IF(N548="snížená",J548,0)</f>
        <v>0</v>
      </c>
      <c r="BG548" s="207">
        <f>IF(N548="zákl. přenesená",J548,0)</f>
        <v>0</v>
      </c>
      <c r="BH548" s="207">
        <f>IF(N548="sníž. přenesená",J548,0)</f>
        <v>0</v>
      </c>
      <c r="BI548" s="207">
        <f>IF(N548="nulová",J548,0)</f>
        <v>0</v>
      </c>
      <c r="BJ548" s="19" t="s">
        <v>79</v>
      </c>
      <c r="BK548" s="207">
        <f>ROUND(I548*H548,2)</f>
        <v>0</v>
      </c>
      <c r="BL548" s="19" t="s">
        <v>292</v>
      </c>
      <c r="BM548" s="206" t="s">
        <v>1199</v>
      </c>
    </row>
    <row r="549" spans="2:51" s="13" customFormat="1" ht="12">
      <c r="B549" s="208"/>
      <c r="C549" s="209"/>
      <c r="D549" s="210" t="s">
        <v>215</v>
      </c>
      <c r="E549" s="209"/>
      <c r="F549" s="212" t="s">
        <v>1200</v>
      </c>
      <c r="G549" s="209"/>
      <c r="H549" s="213">
        <v>86.346</v>
      </c>
      <c r="I549" s="214"/>
      <c r="J549" s="209"/>
      <c r="K549" s="209"/>
      <c r="L549" s="215"/>
      <c r="M549" s="216"/>
      <c r="N549" s="217"/>
      <c r="O549" s="217"/>
      <c r="P549" s="217"/>
      <c r="Q549" s="217"/>
      <c r="R549" s="217"/>
      <c r="S549" s="217"/>
      <c r="T549" s="218"/>
      <c r="AT549" s="219" t="s">
        <v>215</v>
      </c>
      <c r="AU549" s="219" t="s">
        <v>81</v>
      </c>
      <c r="AV549" s="13" t="s">
        <v>81</v>
      </c>
      <c r="AW549" s="13" t="s">
        <v>4</v>
      </c>
      <c r="AX549" s="13" t="s">
        <v>79</v>
      </c>
      <c r="AY549" s="219" t="s">
        <v>207</v>
      </c>
    </row>
    <row r="550" spans="2:63" s="12" customFormat="1" ht="12.75">
      <c r="B550" s="179"/>
      <c r="C550" s="180"/>
      <c r="D550" s="181" t="s">
        <v>71</v>
      </c>
      <c r="E550" s="193" t="s">
        <v>1201</v>
      </c>
      <c r="F550" s="193" t="s">
        <v>1202</v>
      </c>
      <c r="G550" s="180"/>
      <c r="H550" s="180"/>
      <c r="I550" s="183"/>
      <c r="J550" s="194">
        <f>BK550</f>
        <v>0</v>
      </c>
      <c r="K550" s="180"/>
      <c r="L550" s="185"/>
      <c r="M550" s="186"/>
      <c r="N550" s="187"/>
      <c r="O550" s="187"/>
      <c r="P550" s="188">
        <f>SUM(P551:P556)</f>
        <v>0</v>
      </c>
      <c r="Q550" s="187"/>
      <c r="R550" s="188">
        <f>SUM(R551:R556)</f>
        <v>0.28108299999999997</v>
      </c>
      <c r="S550" s="187"/>
      <c r="T550" s="189">
        <f>SUM(T551:T556)</f>
        <v>0</v>
      </c>
      <c r="AR550" s="190" t="s">
        <v>81</v>
      </c>
      <c r="AT550" s="191" t="s">
        <v>71</v>
      </c>
      <c r="AU550" s="191" t="s">
        <v>79</v>
      </c>
      <c r="AY550" s="190" t="s">
        <v>207</v>
      </c>
      <c r="BK550" s="192">
        <f>SUM(BK551:BK556)</f>
        <v>0</v>
      </c>
    </row>
    <row r="551" spans="1:65" s="2" customFormat="1" ht="24">
      <c r="A551" s="36"/>
      <c r="B551" s="37"/>
      <c r="C551" s="195" t="s">
        <v>1203</v>
      </c>
      <c r="D551" s="195" t="s">
        <v>209</v>
      </c>
      <c r="E551" s="196" t="s">
        <v>1204</v>
      </c>
      <c r="F551" s="197" t="s">
        <v>1205</v>
      </c>
      <c r="G551" s="198" t="s">
        <v>144</v>
      </c>
      <c r="H551" s="199">
        <v>611.05</v>
      </c>
      <c r="I551" s="200"/>
      <c r="J551" s="201">
        <f>ROUND(I551*H551,2)</f>
        <v>0</v>
      </c>
      <c r="K551" s="197" t="s">
        <v>212</v>
      </c>
      <c r="L551" s="41"/>
      <c r="M551" s="202" t="s">
        <v>19</v>
      </c>
      <c r="N551" s="203" t="s">
        <v>43</v>
      </c>
      <c r="O551" s="66"/>
      <c r="P551" s="204">
        <f>O551*H551</f>
        <v>0</v>
      </c>
      <c r="Q551" s="204">
        <v>0.0002</v>
      </c>
      <c r="R551" s="204">
        <f>Q551*H551</f>
        <v>0.12221</v>
      </c>
      <c r="S551" s="204">
        <v>0</v>
      </c>
      <c r="T551" s="205">
        <f>S551*H551</f>
        <v>0</v>
      </c>
      <c r="U551" s="36"/>
      <c r="V551" s="36"/>
      <c r="W551" s="36"/>
      <c r="X551" s="36"/>
      <c r="Y551" s="36"/>
      <c r="Z551" s="36"/>
      <c r="AA551" s="36"/>
      <c r="AB551" s="36"/>
      <c r="AC551" s="36"/>
      <c r="AD551" s="36"/>
      <c r="AE551" s="36"/>
      <c r="AR551" s="206" t="s">
        <v>292</v>
      </c>
      <c r="AT551" s="206" t="s">
        <v>209</v>
      </c>
      <c r="AU551" s="206" t="s">
        <v>81</v>
      </c>
      <c r="AY551" s="19" t="s">
        <v>207</v>
      </c>
      <c r="BE551" s="207">
        <f>IF(N551="základní",J551,0)</f>
        <v>0</v>
      </c>
      <c r="BF551" s="207">
        <f>IF(N551="snížená",J551,0)</f>
        <v>0</v>
      </c>
      <c r="BG551" s="207">
        <f>IF(N551="zákl. přenesená",J551,0)</f>
        <v>0</v>
      </c>
      <c r="BH551" s="207">
        <f>IF(N551="sníž. přenesená",J551,0)</f>
        <v>0</v>
      </c>
      <c r="BI551" s="207">
        <f>IF(N551="nulová",J551,0)</f>
        <v>0</v>
      </c>
      <c r="BJ551" s="19" t="s">
        <v>79</v>
      </c>
      <c r="BK551" s="207">
        <f>ROUND(I551*H551,2)</f>
        <v>0</v>
      </c>
      <c r="BL551" s="19" t="s">
        <v>292</v>
      </c>
      <c r="BM551" s="206" t="s">
        <v>1206</v>
      </c>
    </row>
    <row r="552" spans="1:65" s="2" customFormat="1" ht="36">
      <c r="A552" s="36"/>
      <c r="B552" s="37"/>
      <c r="C552" s="195" t="s">
        <v>1207</v>
      </c>
      <c r="D552" s="195" t="s">
        <v>209</v>
      </c>
      <c r="E552" s="196" t="s">
        <v>1208</v>
      </c>
      <c r="F552" s="197" t="s">
        <v>1209</v>
      </c>
      <c r="G552" s="198" t="s">
        <v>144</v>
      </c>
      <c r="H552" s="199">
        <v>611.05</v>
      </c>
      <c r="I552" s="200"/>
      <c r="J552" s="201">
        <f>ROUND(I552*H552,2)</f>
        <v>0</v>
      </c>
      <c r="K552" s="197" t="s">
        <v>212</v>
      </c>
      <c r="L552" s="41"/>
      <c r="M552" s="202" t="s">
        <v>19</v>
      </c>
      <c r="N552" s="203" t="s">
        <v>43</v>
      </c>
      <c r="O552" s="66"/>
      <c r="P552" s="204">
        <f>O552*H552</f>
        <v>0</v>
      </c>
      <c r="Q552" s="204">
        <v>0.00026</v>
      </c>
      <c r="R552" s="204">
        <f>Q552*H552</f>
        <v>0.158873</v>
      </c>
      <c r="S552" s="204">
        <v>0</v>
      </c>
      <c r="T552" s="205">
        <f>S552*H552</f>
        <v>0</v>
      </c>
      <c r="U552" s="36"/>
      <c r="V552" s="36"/>
      <c r="W552" s="36"/>
      <c r="X552" s="36"/>
      <c r="Y552" s="36"/>
      <c r="Z552" s="36"/>
      <c r="AA552" s="36"/>
      <c r="AB552" s="36"/>
      <c r="AC552" s="36"/>
      <c r="AD552" s="36"/>
      <c r="AE552" s="36"/>
      <c r="AR552" s="206" t="s">
        <v>292</v>
      </c>
      <c r="AT552" s="206" t="s">
        <v>209</v>
      </c>
      <c r="AU552" s="206" t="s">
        <v>81</v>
      </c>
      <c r="AY552" s="19" t="s">
        <v>207</v>
      </c>
      <c r="BE552" s="207">
        <f>IF(N552="základní",J552,0)</f>
        <v>0</v>
      </c>
      <c r="BF552" s="207">
        <f>IF(N552="snížená",J552,0)</f>
        <v>0</v>
      </c>
      <c r="BG552" s="207">
        <f>IF(N552="zákl. přenesená",J552,0)</f>
        <v>0</v>
      </c>
      <c r="BH552" s="207">
        <f>IF(N552="sníž. přenesená",J552,0)</f>
        <v>0</v>
      </c>
      <c r="BI552" s="207">
        <f>IF(N552="nulová",J552,0)</f>
        <v>0</v>
      </c>
      <c r="BJ552" s="19" t="s">
        <v>79</v>
      </c>
      <c r="BK552" s="207">
        <f>ROUND(I552*H552,2)</f>
        <v>0</v>
      </c>
      <c r="BL552" s="19" t="s">
        <v>292</v>
      </c>
      <c r="BM552" s="206" t="s">
        <v>1210</v>
      </c>
    </row>
    <row r="553" spans="2:51" s="15" customFormat="1" ht="12">
      <c r="B553" s="241"/>
      <c r="C553" s="242"/>
      <c r="D553" s="210" t="s">
        <v>215</v>
      </c>
      <c r="E553" s="243" t="s">
        <v>19</v>
      </c>
      <c r="F553" s="244" t="s">
        <v>1211</v>
      </c>
      <c r="G553" s="242"/>
      <c r="H553" s="243" t="s">
        <v>19</v>
      </c>
      <c r="I553" s="245"/>
      <c r="J553" s="242"/>
      <c r="K553" s="242"/>
      <c r="L553" s="246"/>
      <c r="M553" s="247"/>
      <c r="N553" s="248"/>
      <c r="O553" s="248"/>
      <c r="P553" s="248"/>
      <c r="Q553" s="248"/>
      <c r="R553" s="248"/>
      <c r="S553" s="248"/>
      <c r="T553" s="249"/>
      <c r="AT553" s="250" t="s">
        <v>215</v>
      </c>
      <c r="AU553" s="250" t="s">
        <v>81</v>
      </c>
      <c r="AV553" s="15" t="s">
        <v>79</v>
      </c>
      <c r="AW553" s="15" t="s">
        <v>33</v>
      </c>
      <c r="AX553" s="15" t="s">
        <v>72</v>
      </c>
      <c r="AY553" s="250" t="s">
        <v>207</v>
      </c>
    </row>
    <row r="554" spans="2:51" s="13" customFormat="1" ht="12">
      <c r="B554" s="208"/>
      <c r="C554" s="209"/>
      <c r="D554" s="210" t="s">
        <v>215</v>
      </c>
      <c r="E554" s="211" t="s">
        <v>19</v>
      </c>
      <c r="F554" s="212" t="s">
        <v>1212</v>
      </c>
      <c r="G554" s="209"/>
      <c r="H554" s="213">
        <v>208</v>
      </c>
      <c r="I554" s="214"/>
      <c r="J554" s="209"/>
      <c r="K554" s="209"/>
      <c r="L554" s="215"/>
      <c r="M554" s="216"/>
      <c r="N554" s="217"/>
      <c r="O554" s="217"/>
      <c r="P554" s="217"/>
      <c r="Q554" s="217"/>
      <c r="R554" s="217"/>
      <c r="S554" s="217"/>
      <c r="T554" s="218"/>
      <c r="AT554" s="219" t="s">
        <v>215</v>
      </c>
      <c r="AU554" s="219" t="s">
        <v>81</v>
      </c>
      <c r="AV554" s="13" t="s">
        <v>81</v>
      </c>
      <c r="AW554" s="13" t="s">
        <v>33</v>
      </c>
      <c r="AX554" s="13" t="s">
        <v>72</v>
      </c>
      <c r="AY554" s="219" t="s">
        <v>207</v>
      </c>
    </row>
    <row r="555" spans="2:51" s="13" customFormat="1" ht="12">
      <c r="B555" s="208"/>
      <c r="C555" s="209"/>
      <c r="D555" s="210" t="s">
        <v>215</v>
      </c>
      <c r="E555" s="211" t="s">
        <v>19</v>
      </c>
      <c r="F555" s="212" t="s">
        <v>1213</v>
      </c>
      <c r="G555" s="209"/>
      <c r="H555" s="213">
        <v>403.05</v>
      </c>
      <c r="I555" s="214"/>
      <c r="J555" s="209"/>
      <c r="K555" s="209"/>
      <c r="L555" s="215"/>
      <c r="M555" s="216"/>
      <c r="N555" s="217"/>
      <c r="O555" s="217"/>
      <c r="P555" s="217"/>
      <c r="Q555" s="217"/>
      <c r="R555" s="217"/>
      <c r="S555" s="217"/>
      <c r="T555" s="218"/>
      <c r="AT555" s="219" t="s">
        <v>215</v>
      </c>
      <c r="AU555" s="219" t="s">
        <v>81</v>
      </c>
      <c r="AV555" s="13" t="s">
        <v>81</v>
      </c>
      <c r="AW555" s="13" t="s">
        <v>33</v>
      </c>
      <c r="AX555" s="13" t="s">
        <v>72</v>
      </c>
      <c r="AY555" s="219" t="s">
        <v>207</v>
      </c>
    </row>
    <row r="556" spans="2:51" s="14" customFormat="1" ht="12">
      <c r="B556" s="220"/>
      <c r="C556" s="221"/>
      <c r="D556" s="210" t="s">
        <v>215</v>
      </c>
      <c r="E556" s="222" t="s">
        <v>19</v>
      </c>
      <c r="F556" s="223" t="s">
        <v>228</v>
      </c>
      <c r="G556" s="221"/>
      <c r="H556" s="224">
        <v>611.05</v>
      </c>
      <c r="I556" s="225"/>
      <c r="J556" s="221"/>
      <c r="K556" s="221"/>
      <c r="L556" s="226"/>
      <c r="M556" s="255"/>
      <c r="N556" s="256"/>
      <c r="O556" s="256"/>
      <c r="P556" s="256"/>
      <c r="Q556" s="256"/>
      <c r="R556" s="256"/>
      <c r="S556" s="256"/>
      <c r="T556" s="257"/>
      <c r="AT556" s="230" t="s">
        <v>215</v>
      </c>
      <c r="AU556" s="230" t="s">
        <v>81</v>
      </c>
      <c r="AV556" s="14" t="s">
        <v>213</v>
      </c>
      <c r="AW556" s="14" t="s">
        <v>33</v>
      </c>
      <c r="AX556" s="14" t="s">
        <v>79</v>
      </c>
      <c r="AY556" s="230" t="s">
        <v>207</v>
      </c>
    </row>
    <row r="557" spans="1:31" s="2" customFormat="1" ht="12">
      <c r="A557" s="36"/>
      <c r="B557" s="49"/>
      <c r="C557" s="50"/>
      <c r="D557" s="50"/>
      <c r="E557" s="50"/>
      <c r="F557" s="50"/>
      <c r="G557" s="50"/>
      <c r="H557" s="50"/>
      <c r="I557" s="145"/>
      <c r="J557" s="50"/>
      <c r="K557" s="50"/>
      <c r="L557" s="41"/>
      <c r="M557" s="36"/>
      <c r="O557" s="36"/>
      <c r="P557" s="36"/>
      <c r="Q557" s="36"/>
      <c r="R557" s="36"/>
      <c r="S557" s="36"/>
      <c r="T557" s="36"/>
      <c r="U557" s="36"/>
      <c r="V557" s="36"/>
      <c r="W557" s="36"/>
      <c r="X557" s="36"/>
      <c r="Y557" s="36"/>
      <c r="Z557" s="36"/>
      <c r="AA557" s="36"/>
      <c r="AB557" s="36"/>
      <c r="AC557" s="36"/>
      <c r="AD557" s="36"/>
      <c r="AE557" s="36"/>
    </row>
  </sheetData>
  <sheetProtection algorithmName="SHA-512" hashValue="mCDvMnxrzCKlfC74xOO4VzFFjALvxtqKxZudaUVUR8axSEc90UmbkNsVSe2AOmWnI+4mCFJQxU5kSPC4aTzLoA==" saltValue="cVyryDKmOPdCF5HJ0UiDjWXyis7cQ9LYDjad5fehvsYWWPjEkb3FdPhNacT73hNVkrWXXH2NxLTMCovWIgMgvg==" spinCount="100000" sheet="1" objects="1" scenarios="1" formatColumns="0" formatRows="0" autoFilter="0"/>
  <autoFilter ref="C109:K556"/>
  <mergeCells count="12">
    <mergeCell ref="E102:H102"/>
    <mergeCell ref="L2:V2"/>
    <mergeCell ref="E50:H50"/>
    <mergeCell ref="E52:H52"/>
    <mergeCell ref="E54:H54"/>
    <mergeCell ref="E98:H98"/>
    <mergeCell ref="E100:H100"/>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2:BM98"/>
  <sheetViews>
    <sheetView showGridLines="0" tabSelected="1" workbookViewId="0" topLeftCell="A67">
      <selection activeCell="F84" sqref="F84"/>
    </sheetView>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1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12">
      <c r="I2" s="110"/>
      <c r="L2" s="384"/>
      <c r="M2" s="384"/>
      <c r="N2" s="384"/>
      <c r="O2" s="384"/>
      <c r="P2" s="384"/>
      <c r="Q2" s="384"/>
      <c r="R2" s="384"/>
      <c r="S2" s="384"/>
      <c r="T2" s="384"/>
      <c r="U2" s="384"/>
      <c r="V2" s="384"/>
      <c r="AT2" s="19" t="s">
        <v>137</v>
      </c>
    </row>
    <row r="3" spans="2:46" s="1" customFormat="1" ht="12">
      <c r="B3" s="112"/>
      <c r="C3" s="113"/>
      <c r="D3" s="113"/>
      <c r="E3" s="113"/>
      <c r="F3" s="113"/>
      <c r="G3" s="113"/>
      <c r="H3" s="113"/>
      <c r="I3" s="114"/>
      <c r="J3" s="113"/>
      <c r="K3" s="113"/>
      <c r="L3" s="22"/>
      <c r="AT3" s="19" t="s">
        <v>81</v>
      </c>
    </row>
    <row r="4" spans="2:46" s="1" customFormat="1" ht="18">
      <c r="B4" s="22"/>
      <c r="D4" s="115" t="s">
        <v>146</v>
      </c>
      <c r="I4" s="110"/>
      <c r="L4" s="22"/>
      <c r="M4" s="116" t="s">
        <v>10</v>
      </c>
      <c r="AT4" s="19" t="s">
        <v>4</v>
      </c>
    </row>
    <row r="5" spans="2:12" s="1" customFormat="1" ht="12">
      <c r="B5" s="22"/>
      <c r="I5" s="110"/>
      <c r="L5" s="22"/>
    </row>
    <row r="6" spans="2:12" s="1" customFormat="1" ht="12.75">
      <c r="B6" s="22"/>
      <c r="D6" s="117" t="s">
        <v>16</v>
      </c>
      <c r="I6" s="110"/>
      <c r="L6" s="22"/>
    </row>
    <row r="7" spans="2:12" s="1" customFormat="1" ht="12.75">
      <c r="B7" s="22"/>
      <c r="E7" s="417" t="str">
        <f>'Rekapitulace stavby'!K6</f>
        <v>HULICE - ČERPACÍ STANICE PEVAK</v>
      </c>
      <c r="F7" s="418"/>
      <c r="G7" s="418"/>
      <c r="H7" s="418"/>
      <c r="I7" s="110"/>
      <c r="L7" s="22"/>
    </row>
    <row r="8" spans="1:31" s="2" customFormat="1" ht="12.75">
      <c r="A8" s="36"/>
      <c r="B8" s="41"/>
      <c r="C8" s="36"/>
      <c r="D8" s="117" t="s">
        <v>159</v>
      </c>
      <c r="E8" s="36"/>
      <c r="F8" s="36"/>
      <c r="G8" s="36"/>
      <c r="H8" s="36"/>
      <c r="I8" s="118"/>
      <c r="J8" s="36"/>
      <c r="K8" s="36"/>
      <c r="L8" s="119"/>
      <c r="S8" s="36"/>
      <c r="T8" s="36"/>
      <c r="U8" s="36"/>
      <c r="V8" s="36"/>
      <c r="W8" s="36"/>
      <c r="X8" s="36"/>
      <c r="Y8" s="36"/>
      <c r="Z8" s="36"/>
      <c r="AA8" s="36"/>
      <c r="AB8" s="36"/>
      <c r="AC8" s="36"/>
      <c r="AD8" s="36"/>
      <c r="AE8" s="36"/>
    </row>
    <row r="9" spans="1:31" s="2" customFormat="1" ht="12">
      <c r="A9" s="36"/>
      <c r="B9" s="41"/>
      <c r="C9" s="36"/>
      <c r="D9" s="36"/>
      <c r="E9" s="420" t="s">
        <v>2713</v>
      </c>
      <c r="F9" s="419"/>
      <c r="G9" s="419"/>
      <c r="H9" s="419"/>
      <c r="I9" s="118"/>
      <c r="J9" s="36"/>
      <c r="K9" s="36"/>
      <c r="L9" s="119"/>
      <c r="S9" s="36"/>
      <c r="T9" s="36"/>
      <c r="U9" s="36"/>
      <c r="V9" s="36"/>
      <c r="W9" s="36"/>
      <c r="X9" s="36"/>
      <c r="Y9" s="36"/>
      <c r="Z9" s="36"/>
      <c r="AA9" s="36"/>
      <c r="AB9" s="36"/>
      <c r="AC9" s="36"/>
      <c r="AD9" s="36"/>
      <c r="AE9" s="36"/>
    </row>
    <row r="10" spans="1:31" s="2" customFormat="1" ht="12">
      <c r="A10" s="36"/>
      <c r="B10" s="41"/>
      <c r="C10" s="36"/>
      <c r="D10" s="36"/>
      <c r="E10" s="36"/>
      <c r="F10" s="36"/>
      <c r="G10" s="36"/>
      <c r="H10" s="36"/>
      <c r="I10" s="118"/>
      <c r="J10" s="36"/>
      <c r="K10" s="36"/>
      <c r="L10" s="119"/>
      <c r="S10" s="36"/>
      <c r="T10" s="36"/>
      <c r="U10" s="36"/>
      <c r="V10" s="36"/>
      <c r="W10" s="36"/>
      <c r="X10" s="36"/>
      <c r="Y10" s="36"/>
      <c r="Z10" s="36"/>
      <c r="AA10" s="36"/>
      <c r="AB10" s="36"/>
      <c r="AC10" s="36"/>
      <c r="AD10" s="36"/>
      <c r="AE10" s="36"/>
    </row>
    <row r="11" spans="1:31" s="2" customFormat="1" ht="12.75">
      <c r="A11" s="36"/>
      <c r="B11" s="41"/>
      <c r="C11" s="36"/>
      <c r="D11" s="117" t="s">
        <v>18</v>
      </c>
      <c r="E11" s="36"/>
      <c r="F11" s="105" t="s">
        <v>19</v>
      </c>
      <c r="G11" s="36"/>
      <c r="H11" s="36"/>
      <c r="I11" s="120" t="s">
        <v>20</v>
      </c>
      <c r="J11" s="105" t="s">
        <v>19</v>
      </c>
      <c r="K11" s="36"/>
      <c r="L11" s="119"/>
      <c r="S11" s="36"/>
      <c r="T11" s="36"/>
      <c r="U11" s="36"/>
      <c r="V11" s="36"/>
      <c r="W11" s="36"/>
      <c r="X11" s="36"/>
      <c r="Y11" s="36"/>
      <c r="Z11" s="36"/>
      <c r="AA11" s="36"/>
      <c r="AB11" s="36"/>
      <c r="AC11" s="36"/>
      <c r="AD11" s="36"/>
      <c r="AE11" s="36"/>
    </row>
    <row r="12" spans="1:31" s="2" customFormat="1" ht="12.75">
      <c r="A12" s="36"/>
      <c r="B12" s="41"/>
      <c r="C12" s="36"/>
      <c r="D12" s="117" t="s">
        <v>21</v>
      </c>
      <c r="E12" s="36"/>
      <c r="F12" s="105" t="s">
        <v>22</v>
      </c>
      <c r="G12" s="36"/>
      <c r="H12" s="36"/>
      <c r="I12" s="120" t="s">
        <v>23</v>
      </c>
      <c r="J12" s="121" t="str">
        <f>'Rekapitulace stavby'!AN8</f>
        <v>12. 5. 2020</v>
      </c>
      <c r="K12" s="36"/>
      <c r="L12" s="119"/>
      <c r="S12" s="36"/>
      <c r="T12" s="36"/>
      <c r="U12" s="36"/>
      <c r="V12" s="36"/>
      <c r="W12" s="36"/>
      <c r="X12" s="36"/>
      <c r="Y12" s="36"/>
      <c r="Z12" s="36"/>
      <c r="AA12" s="36"/>
      <c r="AB12" s="36"/>
      <c r="AC12" s="36"/>
      <c r="AD12" s="36"/>
      <c r="AE12" s="36"/>
    </row>
    <row r="13" spans="1:31" s="2" customFormat="1" ht="12">
      <c r="A13" s="36"/>
      <c r="B13" s="41"/>
      <c r="C13" s="36"/>
      <c r="D13" s="36"/>
      <c r="E13" s="36"/>
      <c r="F13" s="36"/>
      <c r="G13" s="36"/>
      <c r="H13" s="36"/>
      <c r="I13" s="118"/>
      <c r="J13" s="36"/>
      <c r="K13" s="36"/>
      <c r="L13" s="119"/>
      <c r="S13" s="36"/>
      <c r="T13" s="36"/>
      <c r="U13" s="36"/>
      <c r="V13" s="36"/>
      <c r="W13" s="36"/>
      <c r="X13" s="36"/>
      <c r="Y13" s="36"/>
      <c r="Z13" s="36"/>
      <c r="AA13" s="36"/>
      <c r="AB13" s="36"/>
      <c r="AC13" s="36"/>
      <c r="AD13" s="36"/>
      <c r="AE13" s="36"/>
    </row>
    <row r="14" spans="1:31" s="2" customFormat="1" ht="12.75">
      <c r="A14" s="36"/>
      <c r="B14" s="41"/>
      <c r="C14" s="36"/>
      <c r="D14" s="117" t="s">
        <v>25</v>
      </c>
      <c r="E14" s="36"/>
      <c r="F14" s="36"/>
      <c r="G14" s="36"/>
      <c r="H14" s="36"/>
      <c r="I14" s="120" t="s">
        <v>26</v>
      </c>
      <c r="J14" s="105" t="s">
        <v>19</v>
      </c>
      <c r="K14" s="36"/>
      <c r="L14" s="119"/>
      <c r="S14" s="36"/>
      <c r="T14" s="36"/>
      <c r="U14" s="36"/>
      <c r="V14" s="36"/>
      <c r="W14" s="36"/>
      <c r="X14" s="36"/>
      <c r="Y14" s="36"/>
      <c r="Z14" s="36"/>
      <c r="AA14" s="36"/>
      <c r="AB14" s="36"/>
      <c r="AC14" s="36"/>
      <c r="AD14" s="36"/>
      <c r="AE14" s="36"/>
    </row>
    <row r="15" spans="1:31" s="2" customFormat="1" ht="12.75">
      <c r="A15" s="36"/>
      <c r="B15" s="41"/>
      <c r="C15" s="36"/>
      <c r="D15" s="36"/>
      <c r="E15" s="105" t="s">
        <v>27</v>
      </c>
      <c r="F15" s="36"/>
      <c r="G15" s="36"/>
      <c r="H15" s="36"/>
      <c r="I15" s="120" t="s">
        <v>28</v>
      </c>
      <c r="J15" s="105" t="s">
        <v>19</v>
      </c>
      <c r="K15" s="36"/>
      <c r="L15" s="119"/>
      <c r="S15" s="36"/>
      <c r="T15" s="36"/>
      <c r="U15" s="36"/>
      <c r="V15" s="36"/>
      <c r="W15" s="36"/>
      <c r="X15" s="36"/>
      <c r="Y15" s="36"/>
      <c r="Z15" s="36"/>
      <c r="AA15" s="36"/>
      <c r="AB15" s="36"/>
      <c r="AC15" s="36"/>
      <c r="AD15" s="36"/>
      <c r="AE15" s="36"/>
    </row>
    <row r="16" spans="1:31" s="2" customFormat="1" ht="12">
      <c r="A16" s="36"/>
      <c r="B16" s="41"/>
      <c r="C16" s="36"/>
      <c r="D16" s="36"/>
      <c r="E16" s="36"/>
      <c r="F16" s="36"/>
      <c r="G16" s="36"/>
      <c r="H16" s="36"/>
      <c r="I16" s="118"/>
      <c r="J16" s="36"/>
      <c r="K16" s="36"/>
      <c r="L16" s="119"/>
      <c r="S16" s="36"/>
      <c r="T16" s="36"/>
      <c r="U16" s="36"/>
      <c r="V16" s="36"/>
      <c r="W16" s="36"/>
      <c r="X16" s="36"/>
      <c r="Y16" s="36"/>
      <c r="Z16" s="36"/>
      <c r="AA16" s="36"/>
      <c r="AB16" s="36"/>
      <c r="AC16" s="36"/>
      <c r="AD16" s="36"/>
      <c r="AE16" s="36"/>
    </row>
    <row r="17" spans="1:31" s="2" customFormat="1" ht="12.75">
      <c r="A17" s="36"/>
      <c r="B17" s="41"/>
      <c r="C17" s="36"/>
      <c r="D17" s="117" t="s">
        <v>29</v>
      </c>
      <c r="E17" s="36"/>
      <c r="F17" s="36"/>
      <c r="G17" s="36"/>
      <c r="H17" s="36"/>
      <c r="I17" s="120" t="s">
        <v>26</v>
      </c>
      <c r="J17" s="32" t="str">
        <f>'Rekapitulace stavby'!AN13</f>
        <v>Vyplň údaj</v>
      </c>
      <c r="K17" s="36"/>
      <c r="L17" s="119"/>
      <c r="S17" s="36"/>
      <c r="T17" s="36"/>
      <c r="U17" s="36"/>
      <c r="V17" s="36"/>
      <c r="W17" s="36"/>
      <c r="X17" s="36"/>
      <c r="Y17" s="36"/>
      <c r="Z17" s="36"/>
      <c r="AA17" s="36"/>
      <c r="AB17" s="36"/>
      <c r="AC17" s="36"/>
      <c r="AD17" s="36"/>
      <c r="AE17" s="36"/>
    </row>
    <row r="18" spans="1:31" s="2" customFormat="1" ht="12.75">
      <c r="A18" s="36"/>
      <c r="B18" s="41"/>
      <c r="C18" s="36"/>
      <c r="D18" s="36"/>
      <c r="E18" s="421" t="str">
        <f>'Rekapitulace stavby'!E14</f>
        <v>Vyplň údaj</v>
      </c>
      <c r="F18" s="422"/>
      <c r="G18" s="422"/>
      <c r="H18" s="422"/>
      <c r="I18" s="120" t="s">
        <v>28</v>
      </c>
      <c r="J18" s="32" t="str">
        <f>'Rekapitulace stavby'!AN14</f>
        <v>Vyplň údaj</v>
      </c>
      <c r="K18" s="36"/>
      <c r="L18" s="119"/>
      <c r="S18" s="36"/>
      <c r="T18" s="36"/>
      <c r="U18" s="36"/>
      <c r="V18" s="36"/>
      <c r="W18" s="36"/>
      <c r="X18" s="36"/>
      <c r="Y18" s="36"/>
      <c r="Z18" s="36"/>
      <c r="AA18" s="36"/>
      <c r="AB18" s="36"/>
      <c r="AC18" s="36"/>
      <c r="AD18" s="36"/>
      <c r="AE18" s="36"/>
    </row>
    <row r="19" spans="1:31" s="2" customFormat="1" ht="12">
      <c r="A19" s="36"/>
      <c r="B19" s="41"/>
      <c r="C19" s="36"/>
      <c r="D19" s="36"/>
      <c r="E19" s="36"/>
      <c r="F19" s="36"/>
      <c r="G19" s="36"/>
      <c r="H19" s="36"/>
      <c r="I19" s="118"/>
      <c r="J19" s="36"/>
      <c r="K19" s="36"/>
      <c r="L19" s="119"/>
      <c r="S19" s="36"/>
      <c r="T19" s="36"/>
      <c r="U19" s="36"/>
      <c r="V19" s="36"/>
      <c r="W19" s="36"/>
      <c r="X19" s="36"/>
      <c r="Y19" s="36"/>
      <c r="Z19" s="36"/>
      <c r="AA19" s="36"/>
      <c r="AB19" s="36"/>
      <c r="AC19" s="36"/>
      <c r="AD19" s="36"/>
      <c r="AE19" s="36"/>
    </row>
    <row r="20" spans="1:31" s="2" customFormat="1" ht="12.75">
      <c r="A20" s="36"/>
      <c r="B20" s="41"/>
      <c r="C20" s="36"/>
      <c r="D20" s="117" t="s">
        <v>31</v>
      </c>
      <c r="E20" s="36"/>
      <c r="F20" s="36"/>
      <c r="G20" s="36"/>
      <c r="H20" s="36"/>
      <c r="I20" s="120" t="s">
        <v>26</v>
      </c>
      <c r="J20" s="105" t="s">
        <v>19</v>
      </c>
      <c r="K20" s="36"/>
      <c r="L20" s="119"/>
      <c r="S20" s="36"/>
      <c r="T20" s="36"/>
      <c r="U20" s="36"/>
      <c r="V20" s="36"/>
      <c r="W20" s="36"/>
      <c r="X20" s="36"/>
      <c r="Y20" s="36"/>
      <c r="Z20" s="36"/>
      <c r="AA20" s="36"/>
      <c r="AB20" s="36"/>
      <c r="AC20" s="36"/>
      <c r="AD20" s="36"/>
      <c r="AE20" s="36"/>
    </row>
    <row r="21" spans="1:31" s="2" customFormat="1" ht="12.75">
      <c r="A21" s="36"/>
      <c r="B21" s="41"/>
      <c r="C21" s="36"/>
      <c r="D21" s="36"/>
      <c r="E21" s="105" t="s">
        <v>32</v>
      </c>
      <c r="F21" s="36"/>
      <c r="G21" s="36"/>
      <c r="H21" s="36"/>
      <c r="I21" s="120" t="s">
        <v>28</v>
      </c>
      <c r="J21" s="105" t="s">
        <v>19</v>
      </c>
      <c r="K21" s="36"/>
      <c r="L21" s="119"/>
      <c r="S21" s="36"/>
      <c r="T21" s="36"/>
      <c r="U21" s="36"/>
      <c r="V21" s="36"/>
      <c r="W21" s="36"/>
      <c r="X21" s="36"/>
      <c r="Y21" s="36"/>
      <c r="Z21" s="36"/>
      <c r="AA21" s="36"/>
      <c r="AB21" s="36"/>
      <c r="AC21" s="36"/>
      <c r="AD21" s="36"/>
      <c r="AE21" s="36"/>
    </row>
    <row r="22" spans="1:31" s="2" customFormat="1" ht="12">
      <c r="A22" s="36"/>
      <c r="B22" s="41"/>
      <c r="C22" s="36"/>
      <c r="D22" s="36"/>
      <c r="E22" s="36"/>
      <c r="F22" s="36"/>
      <c r="G22" s="36"/>
      <c r="H22" s="36"/>
      <c r="I22" s="118"/>
      <c r="J22" s="36"/>
      <c r="K22" s="36"/>
      <c r="L22" s="119"/>
      <c r="S22" s="36"/>
      <c r="T22" s="36"/>
      <c r="U22" s="36"/>
      <c r="V22" s="36"/>
      <c r="W22" s="36"/>
      <c r="X22" s="36"/>
      <c r="Y22" s="36"/>
      <c r="Z22" s="36"/>
      <c r="AA22" s="36"/>
      <c r="AB22" s="36"/>
      <c r="AC22" s="36"/>
      <c r="AD22" s="36"/>
      <c r="AE22" s="36"/>
    </row>
    <row r="23" spans="1:31" s="2" customFormat="1" ht="12.75">
      <c r="A23" s="36"/>
      <c r="B23" s="41"/>
      <c r="C23" s="36"/>
      <c r="D23" s="117" t="s">
        <v>34</v>
      </c>
      <c r="E23" s="36"/>
      <c r="F23" s="36"/>
      <c r="G23" s="36"/>
      <c r="H23" s="36"/>
      <c r="I23" s="120" t="s">
        <v>26</v>
      </c>
      <c r="J23" s="105" t="s">
        <v>19</v>
      </c>
      <c r="K23" s="36"/>
      <c r="L23" s="119"/>
      <c r="S23" s="36"/>
      <c r="T23" s="36"/>
      <c r="U23" s="36"/>
      <c r="V23" s="36"/>
      <c r="W23" s="36"/>
      <c r="X23" s="36"/>
      <c r="Y23" s="36"/>
      <c r="Z23" s="36"/>
      <c r="AA23" s="36"/>
      <c r="AB23" s="36"/>
      <c r="AC23" s="36"/>
      <c r="AD23" s="36"/>
      <c r="AE23" s="36"/>
    </row>
    <row r="24" spans="1:31" s="2" customFormat="1" ht="12.75">
      <c r="A24" s="36"/>
      <c r="B24" s="41"/>
      <c r="C24" s="36"/>
      <c r="D24" s="36"/>
      <c r="E24" s="105" t="s">
        <v>35</v>
      </c>
      <c r="F24" s="36"/>
      <c r="G24" s="36"/>
      <c r="H24" s="36"/>
      <c r="I24" s="120" t="s">
        <v>28</v>
      </c>
      <c r="J24" s="105" t="s">
        <v>19</v>
      </c>
      <c r="K24" s="36"/>
      <c r="L24" s="119"/>
      <c r="S24" s="36"/>
      <c r="T24" s="36"/>
      <c r="U24" s="36"/>
      <c r="V24" s="36"/>
      <c r="W24" s="36"/>
      <c r="X24" s="36"/>
      <c r="Y24" s="36"/>
      <c r="Z24" s="36"/>
      <c r="AA24" s="36"/>
      <c r="AB24" s="36"/>
      <c r="AC24" s="36"/>
      <c r="AD24" s="36"/>
      <c r="AE24" s="36"/>
    </row>
    <row r="25" spans="1:31" s="2" customFormat="1" ht="12">
      <c r="A25" s="36"/>
      <c r="B25" s="41"/>
      <c r="C25" s="36"/>
      <c r="D25" s="36"/>
      <c r="E25" s="36"/>
      <c r="F25" s="36"/>
      <c r="G25" s="36"/>
      <c r="H25" s="36"/>
      <c r="I25" s="118"/>
      <c r="J25" s="36"/>
      <c r="K25" s="36"/>
      <c r="L25" s="119"/>
      <c r="S25" s="36"/>
      <c r="T25" s="36"/>
      <c r="U25" s="36"/>
      <c r="V25" s="36"/>
      <c r="W25" s="36"/>
      <c r="X25" s="36"/>
      <c r="Y25" s="36"/>
      <c r="Z25" s="36"/>
      <c r="AA25" s="36"/>
      <c r="AB25" s="36"/>
      <c r="AC25" s="36"/>
      <c r="AD25" s="36"/>
      <c r="AE25" s="36"/>
    </row>
    <row r="26" spans="1:31" s="2" customFormat="1" ht="12.75">
      <c r="A26" s="36"/>
      <c r="B26" s="41"/>
      <c r="C26" s="36"/>
      <c r="D26" s="117" t="s">
        <v>36</v>
      </c>
      <c r="E26" s="36"/>
      <c r="F26" s="36"/>
      <c r="G26" s="36"/>
      <c r="H26" s="36"/>
      <c r="I26" s="118"/>
      <c r="J26" s="36"/>
      <c r="K26" s="36"/>
      <c r="L26" s="119"/>
      <c r="S26" s="36"/>
      <c r="T26" s="36"/>
      <c r="U26" s="36"/>
      <c r="V26" s="36"/>
      <c r="W26" s="36"/>
      <c r="X26" s="36"/>
      <c r="Y26" s="36"/>
      <c r="Z26" s="36"/>
      <c r="AA26" s="36"/>
      <c r="AB26" s="36"/>
      <c r="AC26" s="36"/>
      <c r="AD26" s="36"/>
      <c r="AE26" s="36"/>
    </row>
    <row r="27" spans="1:31" s="8" customFormat="1" ht="12.75">
      <c r="A27" s="122"/>
      <c r="B27" s="123"/>
      <c r="C27" s="122"/>
      <c r="D27" s="122"/>
      <c r="E27" s="423" t="s">
        <v>19</v>
      </c>
      <c r="F27" s="423"/>
      <c r="G27" s="423"/>
      <c r="H27" s="423"/>
      <c r="I27" s="124"/>
      <c r="J27" s="122"/>
      <c r="K27" s="122"/>
      <c r="L27" s="125"/>
      <c r="S27" s="122"/>
      <c r="T27" s="122"/>
      <c r="U27" s="122"/>
      <c r="V27" s="122"/>
      <c r="W27" s="122"/>
      <c r="X27" s="122"/>
      <c r="Y27" s="122"/>
      <c r="Z27" s="122"/>
      <c r="AA27" s="122"/>
      <c r="AB27" s="122"/>
      <c r="AC27" s="122"/>
      <c r="AD27" s="122"/>
      <c r="AE27" s="122"/>
    </row>
    <row r="28" spans="1:31" s="2" customFormat="1" ht="12">
      <c r="A28" s="36"/>
      <c r="B28" s="41"/>
      <c r="C28" s="36"/>
      <c r="D28" s="36"/>
      <c r="E28" s="36"/>
      <c r="F28" s="36"/>
      <c r="G28" s="36"/>
      <c r="H28" s="36"/>
      <c r="I28" s="118"/>
      <c r="J28" s="36"/>
      <c r="K28" s="36"/>
      <c r="L28" s="119"/>
      <c r="S28" s="36"/>
      <c r="T28" s="36"/>
      <c r="U28" s="36"/>
      <c r="V28" s="36"/>
      <c r="W28" s="36"/>
      <c r="X28" s="36"/>
      <c r="Y28" s="36"/>
      <c r="Z28" s="36"/>
      <c r="AA28" s="36"/>
      <c r="AB28" s="36"/>
      <c r="AC28" s="36"/>
      <c r="AD28" s="36"/>
      <c r="AE28" s="36"/>
    </row>
    <row r="29" spans="1:31" s="2" customFormat="1" ht="12">
      <c r="A29" s="36"/>
      <c r="B29" s="41"/>
      <c r="C29" s="36"/>
      <c r="D29" s="126"/>
      <c r="E29" s="126"/>
      <c r="F29" s="126"/>
      <c r="G29" s="126"/>
      <c r="H29" s="126"/>
      <c r="I29" s="127"/>
      <c r="J29" s="126"/>
      <c r="K29" s="126"/>
      <c r="L29" s="119"/>
      <c r="S29" s="36"/>
      <c r="T29" s="36"/>
      <c r="U29" s="36"/>
      <c r="V29" s="36"/>
      <c r="W29" s="36"/>
      <c r="X29" s="36"/>
      <c r="Y29" s="36"/>
      <c r="Z29" s="36"/>
      <c r="AA29" s="36"/>
      <c r="AB29" s="36"/>
      <c r="AC29" s="36"/>
      <c r="AD29" s="36"/>
      <c r="AE29" s="36"/>
    </row>
    <row r="30" spans="1:31" s="2" customFormat="1" ht="15.75">
      <c r="A30" s="36"/>
      <c r="B30" s="41"/>
      <c r="C30" s="36"/>
      <c r="D30" s="128" t="s">
        <v>38</v>
      </c>
      <c r="E30" s="36"/>
      <c r="F30" s="36"/>
      <c r="G30" s="36"/>
      <c r="H30" s="36"/>
      <c r="I30" s="118"/>
      <c r="J30" s="129">
        <f>ROUND(J80,2)</f>
        <v>0</v>
      </c>
      <c r="K30" s="36"/>
      <c r="L30" s="119"/>
      <c r="S30" s="36"/>
      <c r="T30" s="36"/>
      <c r="U30" s="36"/>
      <c r="V30" s="36"/>
      <c r="W30" s="36"/>
      <c r="X30" s="36"/>
      <c r="Y30" s="36"/>
      <c r="Z30" s="36"/>
      <c r="AA30" s="36"/>
      <c r="AB30" s="36"/>
      <c r="AC30" s="36"/>
      <c r="AD30" s="36"/>
      <c r="AE30" s="36"/>
    </row>
    <row r="31" spans="1:31" s="2" customFormat="1" ht="12">
      <c r="A31" s="36"/>
      <c r="B31" s="41"/>
      <c r="C31" s="36"/>
      <c r="D31" s="126"/>
      <c r="E31" s="126"/>
      <c r="F31" s="126"/>
      <c r="G31" s="126"/>
      <c r="H31" s="126"/>
      <c r="I31" s="127"/>
      <c r="J31" s="126"/>
      <c r="K31" s="126"/>
      <c r="L31" s="119"/>
      <c r="S31" s="36"/>
      <c r="T31" s="36"/>
      <c r="U31" s="36"/>
      <c r="V31" s="36"/>
      <c r="W31" s="36"/>
      <c r="X31" s="36"/>
      <c r="Y31" s="36"/>
      <c r="Z31" s="36"/>
      <c r="AA31" s="36"/>
      <c r="AB31" s="36"/>
      <c r="AC31" s="36"/>
      <c r="AD31" s="36"/>
      <c r="AE31" s="36"/>
    </row>
    <row r="32" spans="1:31" s="2" customFormat="1" ht="12.75">
      <c r="A32" s="36"/>
      <c r="B32" s="41"/>
      <c r="C32" s="36"/>
      <c r="D32" s="36"/>
      <c r="E32" s="36"/>
      <c r="F32" s="130" t="s">
        <v>40</v>
      </c>
      <c r="G32" s="36"/>
      <c r="H32" s="36"/>
      <c r="I32" s="131" t="s">
        <v>39</v>
      </c>
      <c r="J32" s="130" t="s">
        <v>41</v>
      </c>
      <c r="K32" s="36"/>
      <c r="L32" s="119"/>
      <c r="S32" s="36"/>
      <c r="T32" s="36"/>
      <c r="U32" s="36"/>
      <c r="V32" s="36"/>
      <c r="W32" s="36"/>
      <c r="X32" s="36"/>
      <c r="Y32" s="36"/>
      <c r="Z32" s="36"/>
      <c r="AA32" s="36"/>
      <c r="AB32" s="36"/>
      <c r="AC32" s="36"/>
      <c r="AD32" s="36"/>
      <c r="AE32" s="36"/>
    </row>
    <row r="33" spans="1:31" s="2" customFormat="1" ht="12.75">
      <c r="A33" s="36"/>
      <c r="B33" s="41"/>
      <c r="C33" s="36"/>
      <c r="D33" s="132" t="s">
        <v>42</v>
      </c>
      <c r="E33" s="117" t="s">
        <v>43</v>
      </c>
      <c r="F33" s="133">
        <f>ROUND((SUM(BE80:BE97)),2)</f>
        <v>0</v>
      </c>
      <c r="G33" s="36"/>
      <c r="H33" s="36"/>
      <c r="I33" s="134">
        <v>0.21</v>
      </c>
      <c r="J33" s="133">
        <f>ROUND(((SUM(BE80:BE97))*I33),2)</f>
        <v>0</v>
      </c>
      <c r="K33" s="36"/>
      <c r="L33" s="119"/>
      <c r="S33" s="36"/>
      <c r="T33" s="36"/>
      <c r="U33" s="36"/>
      <c r="V33" s="36"/>
      <c r="W33" s="36"/>
      <c r="X33" s="36"/>
      <c r="Y33" s="36"/>
      <c r="Z33" s="36"/>
      <c r="AA33" s="36"/>
      <c r="AB33" s="36"/>
      <c r="AC33" s="36"/>
      <c r="AD33" s="36"/>
      <c r="AE33" s="36"/>
    </row>
    <row r="34" spans="1:31" s="2" customFormat="1" ht="12.75">
      <c r="A34" s="36"/>
      <c r="B34" s="41"/>
      <c r="C34" s="36"/>
      <c r="D34" s="36"/>
      <c r="E34" s="117" t="s">
        <v>44</v>
      </c>
      <c r="F34" s="133">
        <f>ROUND((SUM(BF80:BF97)),2)</f>
        <v>0</v>
      </c>
      <c r="G34" s="36"/>
      <c r="H34" s="36"/>
      <c r="I34" s="134">
        <v>0.15</v>
      </c>
      <c r="J34" s="133">
        <f>ROUND(((SUM(BF80:BF97))*I34),2)</f>
        <v>0</v>
      </c>
      <c r="K34" s="36"/>
      <c r="L34" s="119"/>
      <c r="S34" s="36"/>
      <c r="T34" s="36"/>
      <c r="U34" s="36"/>
      <c r="V34" s="36"/>
      <c r="W34" s="36"/>
      <c r="X34" s="36"/>
      <c r="Y34" s="36"/>
      <c r="Z34" s="36"/>
      <c r="AA34" s="36"/>
      <c r="AB34" s="36"/>
      <c r="AC34" s="36"/>
      <c r="AD34" s="36"/>
      <c r="AE34" s="36"/>
    </row>
    <row r="35" spans="1:31" s="2" customFormat="1" ht="12.75">
      <c r="A35" s="36"/>
      <c r="B35" s="41"/>
      <c r="C35" s="36"/>
      <c r="D35" s="36"/>
      <c r="E35" s="117" t="s">
        <v>45</v>
      </c>
      <c r="F35" s="133">
        <f>ROUND((SUM(BG80:BG97)),2)</f>
        <v>0</v>
      </c>
      <c r="G35" s="36"/>
      <c r="H35" s="36"/>
      <c r="I35" s="134">
        <v>0.21</v>
      </c>
      <c r="J35" s="133">
        <f>0</f>
        <v>0</v>
      </c>
      <c r="K35" s="36"/>
      <c r="L35" s="119"/>
      <c r="S35" s="36"/>
      <c r="T35" s="36"/>
      <c r="U35" s="36"/>
      <c r="V35" s="36"/>
      <c r="W35" s="36"/>
      <c r="X35" s="36"/>
      <c r="Y35" s="36"/>
      <c r="Z35" s="36"/>
      <c r="AA35" s="36"/>
      <c r="AB35" s="36"/>
      <c r="AC35" s="36"/>
      <c r="AD35" s="36"/>
      <c r="AE35" s="36"/>
    </row>
    <row r="36" spans="1:31" s="2" customFormat="1" ht="12.75">
      <c r="A36" s="36"/>
      <c r="B36" s="41"/>
      <c r="C36" s="36"/>
      <c r="D36" s="36"/>
      <c r="E36" s="117" t="s">
        <v>46</v>
      </c>
      <c r="F36" s="133">
        <f>ROUND((SUM(BH80:BH97)),2)</f>
        <v>0</v>
      </c>
      <c r="G36" s="36"/>
      <c r="H36" s="36"/>
      <c r="I36" s="134">
        <v>0.15</v>
      </c>
      <c r="J36" s="133">
        <f>0</f>
        <v>0</v>
      </c>
      <c r="K36" s="36"/>
      <c r="L36" s="119"/>
      <c r="S36" s="36"/>
      <c r="T36" s="36"/>
      <c r="U36" s="36"/>
      <c r="V36" s="36"/>
      <c r="W36" s="36"/>
      <c r="X36" s="36"/>
      <c r="Y36" s="36"/>
      <c r="Z36" s="36"/>
      <c r="AA36" s="36"/>
      <c r="AB36" s="36"/>
      <c r="AC36" s="36"/>
      <c r="AD36" s="36"/>
      <c r="AE36" s="36"/>
    </row>
    <row r="37" spans="1:31" s="2" customFormat="1" ht="12.75">
      <c r="A37" s="36"/>
      <c r="B37" s="41"/>
      <c r="C37" s="36"/>
      <c r="D37" s="36"/>
      <c r="E37" s="117" t="s">
        <v>47</v>
      </c>
      <c r="F37" s="133">
        <f>ROUND((SUM(BI80:BI97)),2)</f>
        <v>0</v>
      </c>
      <c r="G37" s="36"/>
      <c r="H37" s="36"/>
      <c r="I37" s="134">
        <v>0</v>
      </c>
      <c r="J37" s="133">
        <f>0</f>
        <v>0</v>
      </c>
      <c r="K37" s="36"/>
      <c r="L37" s="119"/>
      <c r="S37" s="36"/>
      <c r="T37" s="36"/>
      <c r="U37" s="36"/>
      <c r="V37" s="36"/>
      <c r="W37" s="36"/>
      <c r="X37" s="36"/>
      <c r="Y37" s="36"/>
      <c r="Z37" s="36"/>
      <c r="AA37" s="36"/>
      <c r="AB37" s="36"/>
      <c r="AC37" s="36"/>
      <c r="AD37" s="36"/>
      <c r="AE37" s="36"/>
    </row>
    <row r="38" spans="1:31" s="2" customFormat="1" ht="12">
      <c r="A38" s="36"/>
      <c r="B38" s="41"/>
      <c r="C38" s="36"/>
      <c r="D38" s="36"/>
      <c r="E38" s="36"/>
      <c r="F38" s="36"/>
      <c r="G38" s="36"/>
      <c r="H38" s="36"/>
      <c r="I38" s="118"/>
      <c r="J38" s="36"/>
      <c r="K38" s="36"/>
      <c r="L38" s="119"/>
      <c r="S38" s="36"/>
      <c r="T38" s="36"/>
      <c r="U38" s="36"/>
      <c r="V38" s="36"/>
      <c r="W38" s="36"/>
      <c r="X38" s="36"/>
      <c r="Y38" s="36"/>
      <c r="Z38" s="36"/>
      <c r="AA38" s="36"/>
      <c r="AB38" s="36"/>
      <c r="AC38" s="36"/>
      <c r="AD38" s="36"/>
      <c r="AE38" s="36"/>
    </row>
    <row r="39" spans="1:31" s="2" customFormat="1" ht="15.75">
      <c r="A39" s="36"/>
      <c r="B39" s="41"/>
      <c r="C39" s="135"/>
      <c r="D39" s="136" t="s">
        <v>48</v>
      </c>
      <c r="E39" s="137"/>
      <c r="F39" s="137"/>
      <c r="G39" s="138" t="s">
        <v>49</v>
      </c>
      <c r="H39" s="139" t="s">
        <v>50</v>
      </c>
      <c r="I39" s="140"/>
      <c r="J39" s="141">
        <f>SUM(J30:J37)</f>
        <v>0</v>
      </c>
      <c r="K39" s="142"/>
      <c r="L39" s="119"/>
      <c r="S39" s="36"/>
      <c r="T39" s="36"/>
      <c r="U39" s="36"/>
      <c r="V39" s="36"/>
      <c r="W39" s="36"/>
      <c r="X39" s="36"/>
      <c r="Y39" s="36"/>
      <c r="Z39" s="36"/>
      <c r="AA39" s="36"/>
      <c r="AB39" s="36"/>
      <c r="AC39" s="36"/>
      <c r="AD39" s="36"/>
      <c r="AE39" s="36"/>
    </row>
    <row r="40" spans="1:31" s="2" customFormat="1" ht="12">
      <c r="A40" s="36"/>
      <c r="B40" s="143"/>
      <c r="C40" s="144"/>
      <c r="D40" s="144"/>
      <c r="E40" s="144"/>
      <c r="F40" s="144"/>
      <c r="G40" s="144"/>
      <c r="H40" s="144"/>
      <c r="I40" s="145"/>
      <c r="J40" s="144"/>
      <c r="K40" s="144"/>
      <c r="L40" s="119"/>
      <c r="S40" s="36"/>
      <c r="T40" s="36"/>
      <c r="U40" s="36"/>
      <c r="V40" s="36"/>
      <c r="W40" s="36"/>
      <c r="X40" s="36"/>
      <c r="Y40" s="36"/>
      <c r="Z40" s="36"/>
      <c r="AA40" s="36"/>
      <c r="AB40" s="36"/>
      <c r="AC40" s="36"/>
      <c r="AD40" s="36"/>
      <c r="AE40" s="36"/>
    </row>
    <row r="44" spans="1:31" s="2" customFormat="1" ht="12">
      <c r="A44" s="36"/>
      <c r="B44" s="146"/>
      <c r="C44" s="147"/>
      <c r="D44" s="147"/>
      <c r="E44" s="147"/>
      <c r="F44" s="147"/>
      <c r="G44" s="147"/>
      <c r="H44" s="147"/>
      <c r="I44" s="148"/>
      <c r="J44" s="147"/>
      <c r="K44" s="147"/>
      <c r="L44" s="119"/>
      <c r="S44" s="36"/>
      <c r="T44" s="36"/>
      <c r="U44" s="36"/>
      <c r="V44" s="36"/>
      <c r="W44" s="36"/>
      <c r="X44" s="36"/>
      <c r="Y44" s="36"/>
      <c r="Z44" s="36"/>
      <c r="AA44" s="36"/>
      <c r="AB44" s="36"/>
      <c r="AC44" s="36"/>
      <c r="AD44" s="36"/>
      <c r="AE44" s="36"/>
    </row>
    <row r="45" spans="1:31" s="2" customFormat="1" ht="18">
      <c r="A45" s="36"/>
      <c r="B45" s="37"/>
      <c r="C45" s="25" t="s">
        <v>163</v>
      </c>
      <c r="D45" s="38"/>
      <c r="E45" s="38"/>
      <c r="F45" s="38"/>
      <c r="G45" s="38"/>
      <c r="H45" s="38"/>
      <c r="I45" s="118"/>
      <c r="J45" s="38"/>
      <c r="K45" s="38"/>
      <c r="L45" s="119"/>
      <c r="S45" s="36"/>
      <c r="T45" s="36"/>
      <c r="U45" s="36"/>
      <c r="V45" s="36"/>
      <c r="W45" s="36"/>
      <c r="X45" s="36"/>
      <c r="Y45" s="36"/>
      <c r="Z45" s="36"/>
      <c r="AA45" s="36"/>
      <c r="AB45" s="36"/>
      <c r="AC45" s="36"/>
      <c r="AD45" s="36"/>
      <c r="AE45" s="36"/>
    </row>
    <row r="46" spans="1:31" s="2" customFormat="1" ht="12">
      <c r="A46" s="36"/>
      <c r="B46" s="37"/>
      <c r="C46" s="38"/>
      <c r="D46" s="38"/>
      <c r="E46" s="38"/>
      <c r="F46" s="38"/>
      <c r="G46" s="38"/>
      <c r="H46" s="38"/>
      <c r="I46" s="118"/>
      <c r="J46" s="38"/>
      <c r="K46" s="38"/>
      <c r="L46" s="119"/>
      <c r="S46" s="36"/>
      <c r="T46" s="36"/>
      <c r="U46" s="36"/>
      <c r="V46" s="36"/>
      <c r="W46" s="36"/>
      <c r="X46" s="36"/>
      <c r="Y46" s="36"/>
      <c r="Z46" s="36"/>
      <c r="AA46" s="36"/>
      <c r="AB46" s="36"/>
      <c r="AC46" s="36"/>
      <c r="AD46" s="36"/>
      <c r="AE46" s="36"/>
    </row>
    <row r="47" spans="1:31" s="2" customFormat="1" ht="12.75">
      <c r="A47" s="36"/>
      <c r="B47" s="37"/>
      <c r="C47" s="31" t="s">
        <v>16</v>
      </c>
      <c r="D47" s="38"/>
      <c r="E47" s="38"/>
      <c r="F47" s="38"/>
      <c r="G47" s="38"/>
      <c r="H47" s="38"/>
      <c r="I47" s="118"/>
      <c r="J47" s="38"/>
      <c r="K47" s="38"/>
      <c r="L47" s="119"/>
      <c r="S47" s="36"/>
      <c r="T47" s="36"/>
      <c r="U47" s="36"/>
      <c r="V47" s="36"/>
      <c r="W47" s="36"/>
      <c r="X47" s="36"/>
      <c r="Y47" s="36"/>
      <c r="Z47" s="36"/>
      <c r="AA47" s="36"/>
      <c r="AB47" s="36"/>
      <c r="AC47" s="36"/>
      <c r="AD47" s="36"/>
      <c r="AE47" s="36"/>
    </row>
    <row r="48" spans="1:31" s="2" customFormat="1" ht="12.75">
      <c r="A48" s="36"/>
      <c r="B48" s="37"/>
      <c r="C48" s="38"/>
      <c r="D48" s="38"/>
      <c r="E48" s="415" t="str">
        <f>E7</f>
        <v>HULICE - ČERPACÍ STANICE PEVAK</v>
      </c>
      <c r="F48" s="416"/>
      <c r="G48" s="416"/>
      <c r="H48" s="416"/>
      <c r="I48" s="118"/>
      <c r="J48" s="38"/>
      <c r="K48" s="38"/>
      <c r="L48" s="119"/>
      <c r="S48" s="36"/>
      <c r="T48" s="36"/>
      <c r="U48" s="36"/>
      <c r="V48" s="36"/>
      <c r="W48" s="36"/>
      <c r="X48" s="36"/>
      <c r="Y48" s="36"/>
      <c r="Z48" s="36"/>
      <c r="AA48" s="36"/>
      <c r="AB48" s="36"/>
      <c r="AC48" s="36"/>
      <c r="AD48" s="36"/>
      <c r="AE48" s="36"/>
    </row>
    <row r="49" spans="1:31" s="2" customFormat="1" ht="12.75">
      <c r="A49" s="36"/>
      <c r="B49" s="37"/>
      <c r="C49" s="31" t="s">
        <v>159</v>
      </c>
      <c r="D49" s="38"/>
      <c r="E49" s="38"/>
      <c r="F49" s="38"/>
      <c r="G49" s="38"/>
      <c r="H49" s="38"/>
      <c r="I49" s="118"/>
      <c r="J49" s="38"/>
      <c r="K49" s="38"/>
      <c r="L49" s="119"/>
      <c r="S49" s="36"/>
      <c r="T49" s="36"/>
      <c r="U49" s="36"/>
      <c r="V49" s="36"/>
      <c r="W49" s="36"/>
      <c r="X49" s="36"/>
      <c r="Y49" s="36"/>
      <c r="Z49" s="36"/>
      <c r="AA49" s="36"/>
      <c r="AB49" s="36"/>
      <c r="AC49" s="36"/>
      <c r="AD49" s="36"/>
      <c r="AE49" s="36"/>
    </row>
    <row r="50" spans="1:31" s="2" customFormat="1" ht="12">
      <c r="A50" s="36"/>
      <c r="B50" s="37"/>
      <c r="C50" s="38"/>
      <c r="D50" s="38"/>
      <c r="E50" s="402" t="str">
        <f>E9</f>
        <v>12 - VRN</v>
      </c>
      <c r="F50" s="414"/>
      <c r="G50" s="414"/>
      <c r="H50" s="414"/>
      <c r="I50" s="118"/>
      <c r="J50" s="38"/>
      <c r="K50" s="38"/>
      <c r="L50" s="119"/>
      <c r="S50" s="36"/>
      <c r="T50" s="36"/>
      <c r="U50" s="36"/>
      <c r="V50" s="36"/>
      <c r="W50" s="36"/>
      <c r="X50" s="36"/>
      <c r="Y50" s="36"/>
      <c r="Z50" s="36"/>
      <c r="AA50" s="36"/>
      <c r="AB50" s="36"/>
      <c r="AC50" s="36"/>
      <c r="AD50" s="36"/>
      <c r="AE50" s="36"/>
    </row>
    <row r="51" spans="1:31" s="2" customFormat="1" ht="12">
      <c r="A51" s="36"/>
      <c r="B51" s="37"/>
      <c r="C51" s="38"/>
      <c r="D51" s="38"/>
      <c r="E51" s="38"/>
      <c r="F51" s="38"/>
      <c r="G51" s="38"/>
      <c r="H51" s="38"/>
      <c r="I51" s="118"/>
      <c r="J51" s="38"/>
      <c r="K51" s="38"/>
      <c r="L51" s="119"/>
      <c r="S51" s="36"/>
      <c r="T51" s="36"/>
      <c r="U51" s="36"/>
      <c r="V51" s="36"/>
      <c r="W51" s="36"/>
      <c r="X51" s="36"/>
      <c r="Y51" s="36"/>
      <c r="Z51" s="36"/>
      <c r="AA51" s="36"/>
      <c r="AB51" s="36"/>
      <c r="AC51" s="36"/>
      <c r="AD51" s="36"/>
      <c r="AE51" s="36"/>
    </row>
    <row r="52" spans="1:31" s="2" customFormat="1" ht="12.75">
      <c r="A52" s="36"/>
      <c r="B52" s="37"/>
      <c r="C52" s="31" t="s">
        <v>21</v>
      </c>
      <c r="D52" s="38"/>
      <c r="E52" s="38"/>
      <c r="F52" s="29" t="str">
        <f>F12</f>
        <v>Hulice</v>
      </c>
      <c r="G52" s="38"/>
      <c r="H52" s="38"/>
      <c r="I52" s="120" t="s">
        <v>23</v>
      </c>
      <c r="J52" s="61" t="str">
        <f>IF(J12="","",J12)</f>
        <v>12. 5. 2020</v>
      </c>
      <c r="K52" s="38"/>
      <c r="L52" s="119"/>
      <c r="S52" s="36"/>
      <c r="T52" s="36"/>
      <c r="U52" s="36"/>
      <c r="V52" s="36"/>
      <c r="W52" s="36"/>
      <c r="X52" s="36"/>
      <c r="Y52" s="36"/>
      <c r="Z52" s="36"/>
      <c r="AA52" s="36"/>
      <c r="AB52" s="36"/>
      <c r="AC52" s="36"/>
      <c r="AD52" s="36"/>
      <c r="AE52" s="36"/>
    </row>
    <row r="53" spans="1:31" s="2" customFormat="1" ht="12">
      <c r="A53" s="36"/>
      <c r="B53" s="37"/>
      <c r="C53" s="38"/>
      <c r="D53" s="38"/>
      <c r="E53" s="38"/>
      <c r="F53" s="38"/>
      <c r="G53" s="38"/>
      <c r="H53" s="38"/>
      <c r="I53" s="118"/>
      <c r="J53" s="38"/>
      <c r="K53" s="38"/>
      <c r="L53" s="119"/>
      <c r="S53" s="36"/>
      <c r="T53" s="36"/>
      <c r="U53" s="36"/>
      <c r="V53" s="36"/>
      <c r="W53" s="36"/>
      <c r="X53" s="36"/>
      <c r="Y53" s="36"/>
      <c r="Z53" s="36"/>
      <c r="AA53" s="36"/>
      <c r="AB53" s="36"/>
      <c r="AC53" s="36"/>
      <c r="AD53" s="36"/>
      <c r="AE53" s="36"/>
    </row>
    <row r="54" spans="1:31" s="2" customFormat="1" ht="38.25">
      <c r="A54" s="36"/>
      <c r="B54" s="37"/>
      <c r="C54" s="31" t="s">
        <v>25</v>
      </c>
      <c r="D54" s="38"/>
      <c r="E54" s="38"/>
      <c r="F54" s="29" t="str">
        <f>E15</f>
        <v>PEVAK Pelhřimov</v>
      </c>
      <c r="G54" s="38"/>
      <c r="H54" s="38"/>
      <c r="I54" s="120" t="s">
        <v>31</v>
      </c>
      <c r="J54" s="34" t="str">
        <f>E21</f>
        <v>Vodohospodářské inženýrské služby a.s.</v>
      </c>
      <c r="K54" s="38"/>
      <c r="L54" s="119"/>
      <c r="S54" s="36"/>
      <c r="T54" s="36"/>
      <c r="U54" s="36"/>
      <c r="V54" s="36"/>
      <c r="W54" s="36"/>
      <c r="X54" s="36"/>
      <c r="Y54" s="36"/>
      <c r="Z54" s="36"/>
      <c r="AA54" s="36"/>
      <c r="AB54" s="36"/>
      <c r="AC54" s="36"/>
      <c r="AD54" s="36"/>
      <c r="AE54" s="36"/>
    </row>
    <row r="55" spans="1:31" s="2" customFormat="1" ht="12.75">
      <c r="A55" s="36"/>
      <c r="B55" s="37"/>
      <c r="C55" s="31" t="s">
        <v>29</v>
      </c>
      <c r="D55" s="38"/>
      <c r="E55" s="38"/>
      <c r="F55" s="29" t="str">
        <f>IF(E18="","",E18)</f>
        <v>Vyplň údaj</v>
      </c>
      <c r="G55" s="38"/>
      <c r="H55" s="38"/>
      <c r="I55" s="120" t="s">
        <v>34</v>
      </c>
      <c r="J55" s="34" t="str">
        <f>E24</f>
        <v>Ing.Josef Němeček</v>
      </c>
      <c r="K55" s="38"/>
      <c r="L55" s="119"/>
      <c r="S55" s="36"/>
      <c r="T55" s="36"/>
      <c r="U55" s="36"/>
      <c r="V55" s="36"/>
      <c r="W55" s="36"/>
      <c r="X55" s="36"/>
      <c r="Y55" s="36"/>
      <c r="Z55" s="36"/>
      <c r="AA55" s="36"/>
      <c r="AB55" s="36"/>
      <c r="AC55" s="36"/>
      <c r="AD55" s="36"/>
      <c r="AE55" s="36"/>
    </row>
    <row r="56" spans="1:31" s="2" customFormat="1" ht="12">
      <c r="A56" s="36"/>
      <c r="B56" s="37"/>
      <c r="C56" s="38"/>
      <c r="D56" s="38"/>
      <c r="E56" s="38"/>
      <c r="F56" s="38"/>
      <c r="G56" s="38"/>
      <c r="H56" s="38"/>
      <c r="I56" s="118"/>
      <c r="J56" s="38"/>
      <c r="K56" s="38"/>
      <c r="L56" s="119"/>
      <c r="S56" s="36"/>
      <c r="T56" s="36"/>
      <c r="U56" s="36"/>
      <c r="V56" s="36"/>
      <c r="W56" s="36"/>
      <c r="X56" s="36"/>
      <c r="Y56" s="36"/>
      <c r="Z56" s="36"/>
      <c r="AA56" s="36"/>
      <c r="AB56" s="36"/>
      <c r="AC56" s="36"/>
      <c r="AD56" s="36"/>
      <c r="AE56" s="36"/>
    </row>
    <row r="57" spans="1:31" s="2" customFormat="1" ht="12">
      <c r="A57" s="36"/>
      <c r="B57" s="37"/>
      <c r="C57" s="149" t="s">
        <v>164</v>
      </c>
      <c r="D57" s="150"/>
      <c r="E57" s="150"/>
      <c r="F57" s="150"/>
      <c r="G57" s="150"/>
      <c r="H57" s="150"/>
      <c r="I57" s="151"/>
      <c r="J57" s="152" t="s">
        <v>165</v>
      </c>
      <c r="K57" s="150"/>
      <c r="L57" s="119"/>
      <c r="S57" s="36"/>
      <c r="T57" s="36"/>
      <c r="U57" s="36"/>
      <c r="V57" s="36"/>
      <c r="W57" s="36"/>
      <c r="X57" s="36"/>
      <c r="Y57" s="36"/>
      <c r="Z57" s="36"/>
      <c r="AA57" s="36"/>
      <c r="AB57" s="36"/>
      <c r="AC57" s="36"/>
      <c r="AD57" s="36"/>
      <c r="AE57" s="36"/>
    </row>
    <row r="58" spans="1:31" s="2" customFormat="1" ht="12">
      <c r="A58" s="36"/>
      <c r="B58" s="37"/>
      <c r="C58" s="38"/>
      <c r="D58" s="38"/>
      <c r="E58" s="38"/>
      <c r="F58" s="38"/>
      <c r="G58" s="38"/>
      <c r="H58" s="38"/>
      <c r="I58" s="118"/>
      <c r="J58" s="38"/>
      <c r="K58" s="38"/>
      <c r="L58" s="119"/>
      <c r="S58" s="36"/>
      <c r="T58" s="36"/>
      <c r="U58" s="36"/>
      <c r="V58" s="36"/>
      <c r="W58" s="36"/>
      <c r="X58" s="36"/>
      <c r="Y58" s="36"/>
      <c r="Z58" s="36"/>
      <c r="AA58" s="36"/>
      <c r="AB58" s="36"/>
      <c r="AC58" s="36"/>
      <c r="AD58" s="36"/>
      <c r="AE58" s="36"/>
    </row>
    <row r="59" spans="1:47" s="2" customFormat="1" ht="15.75">
      <c r="A59" s="36"/>
      <c r="B59" s="37"/>
      <c r="C59" s="153" t="s">
        <v>70</v>
      </c>
      <c r="D59" s="38"/>
      <c r="E59" s="38"/>
      <c r="F59" s="38"/>
      <c r="G59" s="38"/>
      <c r="H59" s="38"/>
      <c r="I59" s="118"/>
      <c r="J59" s="79">
        <f>J80</f>
        <v>0</v>
      </c>
      <c r="K59" s="38"/>
      <c r="L59" s="119"/>
      <c r="S59" s="36"/>
      <c r="T59" s="36"/>
      <c r="U59" s="36"/>
      <c r="V59" s="36"/>
      <c r="W59" s="36"/>
      <c r="X59" s="36"/>
      <c r="Y59" s="36"/>
      <c r="Z59" s="36"/>
      <c r="AA59" s="36"/>
      <c r="AB59" s="36"/>
      <c r="AC59" s="36"/>
      <c r="AD59" s="36"/>
      <c r="AE59" s="36"/>
      <c r="AU59" s="19" t="s">
        <v>166</v>
      </c>
    </row>
    <row r="60" spans="2:12" s="9" customFormat="1" ht="15">
      <c r="B60" s="154"/>
      <c r="C60" s="155"/>
      <c r="D60" s="156" t="s">
        <v>1980</v>
      </c>
      <c r="E60" s="157"/>
      <c r="F60" s="157"/>
      <c r="G60" s="157"/>
      <c r="H60" s="157"/>
      <c r="I60" s="158"/>
      <c r="J60" s="159">
        <f>J81</f>
        <v>0</v>
      </c>
      <c r="K60" s="155"/>
      <c r="L60" s="160"/>
    </row>
    <row r="61" spans="1:31" s="2" customFormat="1" ht="12">
      <c r="A61" s="36"/>
      <c r="B61" s="37"/>
      <c r="C61" s="38"/>
      <c r="D61" s="38"/>
      <c r="E61" s="38"/>
      <c r="F61" s="38"/>
      <c r="G61" s="38"/>
      <c r="H61" s="38"/>
      <c r="I61" s="118"/>
      <c r="J61" s="38"/>
      <c r="K61" s="38"/>
      <c r="L61" s="119"/>
      <c r="S61" s="36"/>
      <c r="T61" s="36"/>
      <c r="U61" s="36"/>
      <c r="V61" s="36"/>
      <c r="W61" s="36"/>
      <c r="X61" s="36"/>
      <c r="Y61" s="36"/>
      <c r="Z61" s="36"/>
      <c r="AA61" s="36"/>
      <c r="AB61" s="36"/>
      <c r="AC61" s="36"/>
      <c r="AD61" s="36"/>
      <c r="AE61" s="36"/>
    </row>
    <row r="62" spans="1:31" s="2" customFormat="1" ht="12">
      <c r="A62" s="36"/>
      <c r="B62" s="49"/>
      <c r="C62" s="50"/>
      <c r="D62" s="50"/>
      <c r="E62" s="50"/>
      <c r="F62" s="50"/>
      <c r="G62" s="50"/>
      <c r="H62" s="50"/>
      <c r="I62" s="145"/>
      <c r="J62" s="50"/>
      <c r="K62" s="50"/>
      <c r="L62" s="119"/>
      <c r="S62" s="36"/>
      <c r="T62" s="36"/>
      <c r="U62" s="36"/>
      <c r="V62" s="36"/>
      <c r="W62" s="36"/>
      <c r="X62" s="36"/>
      <c r="Y62" s="36"/>
      <c r="Z62" s="36"/>
      <c r="AA62" s="36"/>
      <c r="AB62" s="36"/>
      <c r="AC62" s="36"/>
      <c r="AD62" s="36"/>
      <c r="AE62" s="36"/>
    </row>
    <row r="66" spans="1:31" s="2" customFormat="1" ht="12">
      <c r="A66" s="36"/>
      <c r="B66" s="51"/>
      <c r="C66" s="52"/>
      <c r="D66" s="52"/>
      <c r="E66" s="52"/>
      <c r="F66" s="52"/>
      <c r="G66" s="52"/>
      <c r="H66" s="52"/>
      <c r="I66" s="148"/>
      <c r="J66" s="52"/>
      <c r="K66" s="52"/>
      <c r="L66" s="119"/>
      <c r="S66" s="36"/>
      <c r="T66" s="36"/>
      <c r="U66" s="36"/>
      <c r="V66" s="36"/>
      <c r="W66" s="36"/>
      <c r="X66" s="36"/>
      <c r="Y66" s="36"/>
      <c r="Z66" s="36"/>
      <c r="AA66" s="36"/>
      <c r="AB66" s="36"/>
      <c r="AC66" s="36"/>
      <c r="AD66" s="36"/>
      <c r="AE66" s="36"/>
    </row>
    <row r="67" spans="1:31" s="2" customFormat="1" ht="18">
      <c r="A67" s="36"/>
      <c r="B67" s="37"/>
      <c r="C67" s="25" t="s">
        <v>192</v>
      </c>
      <c r="D67" s="38"/>
      <c r="E67" s="38"/>
      <c r="F67" s="38"/>
      <c r="G67" s="38"/>
      <c r="H67" s="38"/>
      <c r="I67" s="118"/>
      <c r="J67" s="38"/>
      <c r="K67" s="38"/>
      <c r="L67" s="119"/>
      <c r="S67" s="36"/>
      <c r="T67" s="36"/>
      <c r="U67" s="36"/>
      <c r="V67" s="36"/>
      <c r="W67" s="36"/>
      <c r="X67" s="36"/>
      <c r="Y67" s="36"/>
      <c r="Z67" s="36"/>
      <c r="AA67" s="36"/>
      <c r="AB67" s="36"/>
      <c r="AC67" s="36"/>
      <c r="AD67" s="36"/>
      <c r="AE67" s="36"/>
    </row>
    <row r="68" spans="1:31" s="2" customFormat="1" ht="12">
      <c r="A68" s="36"/>
      <c r="B68" s="37"/>
      <c r="C68" s="38"/>
      <c r="D68" s="38"/>
      <c r="E68" s="38"/>
      <c r="F68" s="38"/>
      <c r="G68" s="38"/>
      <c r="H68" s="38"/>
      <c r="I68" s="118"/>
      <c r="J68" s="38"/>
      <c r="K68" s="38"/>
      <c r="L68" s="119"/>
      <c r="S68" s="36"/>
      <c r="T68" s="36"/>
      <c r="U68" s="36"/>
      <c r="V68" s="36"/>
      <c r="W68" s="36"/>
      <c r="X68" s="36"/>
      <c r="Y68" s="36"/>
      <c r="Z68" s="36"/>
      <c r="AA68" s="36"/>
      <c r="AB68" s="36"/>
      <c r="AC68" s="36"/>
      <c r="AD68" s="36"/>
      <c r="AE68" s="36"/>
    </row>
    <row r="69" spans="1:31" s="2" customFormat="1" ht="12.75">
      <c r="A69" s="36"/>
      <c r="B69" s="37"/>
      <c r="C69" s="31" t="s">
        <v>16</v>
      </c>
      <c r="D69" s="38"/>
      <c r="E69" s="38"/>
      <c r="F69" s="38"/>
      <c r="G69" s="38"/>
      <c r="H69" s="38"/>
      <c r="I69" s="118"/>
      <c r="J69" s="38"/>
      <c r="K69" s="38"/>
      <c r="L69" s="119"/>
      <c r="S69" s="36"/>
      <c r="T69" s="36"/>
      <c r="U69" s="36"/>
      <c r="V69" s="36"/>
      <c r="W69" s="36"/>
      <c r="X69" s="36"/>
      <c r="Y69" s="36"/>
      <c r="Z69" s="36"/>
      <c r="AA69" s="36"/>
      <c r="AB69" s="36"/>
      <c r="AC69" s="36"/>
      <c r="AD69" s="36"/>
      <c r="AE69" s="36"/>
    </row>
    <row r="70" spans="1:31" s="2" customFormat="1" ht="12.75">
      <c r="A70" s="36"/>
      <c r="B70" s="37"/>
      <c r="C70" s="38"/>
      <c r="D70" s="38"/>
      <c r="E70" s="415" t="str">
        <f>E7</f>
        <v>HULICE - ČERPACÍ STANICE PEVAK</v>
      </c>
      <c r="F70" s="416"/>
      <c r="G70" s="416"/>
      <c r="H70" s="416"/>
      <c r="I70" s="118"/>
      <c r="J70" s="38"/>
      <c r="K70" s="38"/>
      <c r="L70" s="119"/>
      <c r="S70" s="36"/>
      <c r="T70" s="36"/>
      <c r="U70" s="36"/>
      <c r="V70" s="36"/>
      <c r="W70" s="36"/>
      <c r="X70" s="36"/>
      <c r="Y70" s="36"/>
      <c r="Z70" s="36"/>
      <c r="AA70" s="36"/>
      <c r="AB70" s="36"/>
      <c r="AC70" s="36"/>
      <c r="AD70" s="36"/>
      <c r="AE70" s="36"/>
    </row>
    <row r="71" spans="1:31" s="2" customFormat="1" ht="12.75">
      <c r="A71" s="36"/>
      <c r="B71" s="37"/>
      <c r="C71" s="31" t="s">
        <v>159</v>
      </c>
      <c r="D71" s="38"/>
      <c r="E71" s="38"/>
      <c r="F71" s="38"/>
      <c r="G71" s="38"/>
      <c r="H71" s="38"/>
      <c r="I71" s="118"/>
      <c r="J71" s="38"/>
      <c r="K71" s="38"/>
      <c r="L71" s="119"/>
      <c r="S71" s="36"/>
      <c r="T71" s="36"/>
      <c r="U71" s="36"/>
      <c r="V71" s="36"/>
      <c r="W71" s="36"/>
      <c r="X71" s="36"/>
      <c r="Y71" s="36"/>
      <c r="Z71" s="36"/>
      <c r="AA71" s="36"/>
      <c r="AB71" s="36"/>
      <c r="AC71" s="36"/>
      <c r="AD71" s="36"/>
      <c r="AE71" s="36"/>
    </row>
    <row r="72" spans="1:31" s="2" customFormat="1" ht="12">
      <c r="A72" s="36"/>
      <c r="B72" s="37"/>
      <c r="C72" s="38"/>
      <c r="D72" s="38"/>
      <c r="E72" s="402" t="str">
        <f>E9</f>
        <v>12 - VRN</v>
      </c>
      <c r="F72" s="414"/>
      <c r="G72" s="414"/>
      <c r="H72" s="414"/>
      <c r="I72" s="118"/>
      <c r="J72" s="38"/>
      <c r="K72" s="38"/>
      <c r="L72" s="119"/>
      <c r="S72" s="36"/>
      <c r="T72" s="36"/>
      <c r="U72" s="36"/>
      <c r="V72" s="36"/>
      <c r="W72" s="36"/>
      <c r="X72" s="36"/>
      <c r="Y72" s="36"/>
      <c r="Z72" s="36"/>
      <c r="AA72" s="36"/>
      <c r="AB72" s="36"/>
      <c r="AC72" s="36"/>
      <c r="AD72" s="36"/>
      <c r="AE72" s="36"/>
    </row>
    <row r="73" spans="1:31" s="2" customFormat="1" ht="12">
      <c r="A73" s="36"/>
      <c r="B73" s="37"/>
      <c r="C73" s="38"/>
      <c r="D73" s="38"/>
      <c r="E73" s="38"/>
      <c r="F73" s="38"/>
      <c r="G73" s="38"/>
      <c r="H73" s="38"/>
      <c r="I73" s="118"/>
      <c r="J73" s="38"/>
      <c r="K73" s="38"/>
      <c r="L73" s="119"/>
      <c r="S73" s="36"/>
      <c r="T73" s="36"/>
      <c r="U73" s="36"/>
      <c r="V73" s="36"/>
      <c r="W73" s="36"/>
      <c r="X73" s="36"/>
      <c r="Y73" s="36"/>
      <c r="Z73" s="36"/>
      <c r="AA73" s="36"/>
      <c r="AB73" s="36"/>
      <c r="AC73" s="36"/>
      <c r="AD73" s="36"/>
      <c r="AE73" s="36"/>
    </row>
    <row r="74" spans="1:31" s="2" customFormat="1" ht="12.75">
      <c r="A74" s="36"/>
      <c r="B74" s="37"/>
      <c r="C74" s="31" t="s">
        <v>21</v>
      </c>
      <c r="D74" s="38"/>
      <c r="E74" s="38"/>
      <c r="F74" s="29" t="str">
        <f>F12</f>
        <v>Hulice</v>
      </c>
      <c r="G74" s="38"/>
      <c r="H74" s="38"/>
      <c r="I74" s="120" t="s">
        <v>23</v>
      </c>
      <c r="J74" s="61" t="str">
        <f>IF(J12="","",J12)</f>
        <v>12. 5. 2020</v>
      </c>
      <c r="K74" s="38"/>
      <c r="L74" s="119"/>
      <c r="S74" s="36"/>
      <c r="T74" s="36"/>
      <c r="U74" s="36"/>
      <c r="V74" s="36"/>
      <c r="W74" s="36"/>
      <c r="X74" s="36"/>
      <c r="Y74" s="36"/>
      <c r="Z74" s="36"/>
      <c r="AA74" s="36"/>
      <c r="AB74" s="36"/>
      <c r="AC74" s="36"/>
      <c r="AD74" s="36"/>
      <c r="AE74" s="36"/>
    </row>
    <row r="75" spans="1:31" s="2" customFormat="1" ht="12">
      <c r="A75" s="36"/>
      <c r="B75" s="37"/>
      <c r="C75" s="38"/>
      <c r="D75" s="38"/>
      <c r="E75" s="38"/>
      <c r="F75" s="38"/>
      <c r="G75" s="38"/>
      <c r="H75" s="38"/>
      <c r="I75" s="118"/>
      <c r="J75" s="38"/>
      <c r="K75" s="38"/>
      <c r="L75" s="119"/>
      <c r="S75" s="36"/>
      <c r="T75" s="36"/>
      <c r="U75" s="36"/>
      <c r="V75" s="36"/>
      <c r="W75" s="36"/>
      <c r="X75" s="36"/>
      <c r="Y75" s="36"/>
      <c r="Z75" s="36"/>
      <c r="AA75" s="36"/>
      <c r="AB75" s="36"/>
      <c r="AC75" s="36"/>
      <c r="AD75" s="36"/>
      <c r="AE75" s="36"/>
    </row>
    <row r="76" spans="1:31" s="2" customFormat="1" ht="38.25">
      <c r="A76" s="36"/>
      <c r="B76" s="37"/>
      <c r="C76" s="31" t="s">
        <v>25</v>
      </c>
      <c r="D76" s="38"/>
      <c r="E76" s="38"/>
      <c r="F76" s="29" t="str">
        <f>E15</f>
        <v>PEVAK Pelhřimov</v>
      </c>
      <c r="G76" s="38"/>
      <c r="H76" s="38"/>
      <c r="I76" s="120" t="s">
        <v>31</v>
      </c>
      <c r="J76" s="34" t="str">
        <f>E21</f>
        <v>Vodohospodářské inženýrské služby a.s.</v>
      </c>
      <c r="K76" s="38"/>
      <c r="L76" s="119"/>
      <c r="S76" s="36"/>
      <c r="T76" s="36"/>
      <c r="U76" s="36"/>
      <c r="V76" s="36"/>
      <c r="W76" s="36"/>
      <c r="X76" s="36"/>
      <c r="Y76" s="36"/>
      <c r="Z76" s="36"/>
      <c r="AA76" s="36"/>
      <c r="AB76" s="36"/>
      <c r="AC76" s="36"/>
      <c r="AD76" s="36"/>
      <c r="AE76" s="36"/>
    </row>
    <row r="77" spans="1:31" s="2" customFormat="1" ht="12.75">
      <c r="A77" s="36"/>
      <c r="B77" s="37"/>
      <c r="C77" s="31" t="s">
        <v>29</v>
      </c>
      <c r="D77" s="38"/>
      <c r="E77" s="38"/>
      <c r="F77" s="29" t="str">
        <f>IF(E18="","",E18)</f>
        <v>Vyplň údaj</v>
      </c>
      <c r="G77" s="38"/>
      <c r="H77" s="38"/>
      <c r="I77" s="120" t="s">
        <v>34</v>
      </c>
      <c r="J77" s="34" t="str">
        <f>E24</f>
        <v>Ing.Josef Němeček</v>
      </c>
      <c r="K77" s="38"/>
      <c r="L77" s="119"/>
      <c r="S77" s="36"/>
      <c r="T77" s="36"/>
      <c r="U77" s="36"/>
      <c r="V77" s="36"/>
      <c r="W77" s="36"/>
      <c r="X77" s="36"/>
      <c r="Y77" s="36"/>
      <c r="Z77" s="36"/>
      <c r="AA77" s="36"/>
      <c r="AB77" s="36"/>
      <c r="AC77" s="36"/>
      <c r="AD77" s="36"/>
      <c r="AE77" s="36"/>
    </row>
    <row r="78" spans="1:31" s="2" customFormat="1" ht="12">
      <c r="A78" s="36"/>
      <c r="B78" s="37"/>
      <c r="C78" s="38"/>
      <c r="D78" s="38"/>
      <c r="E78" s="38"/>
      <c r="F78" s="38"/>
      <c r="G78" s="38"/>
      <c r="H78" s="38"/>
      <c r="I78" s="118"/>
      <c r="J78" s="38"/>
      <c r="K78" s="38"/>
      <c r="L78" s="119"/>
      <c r="S78" s="36"/>
      <c r="T78" s="36"/>
      <c r="U78" s="36"/>
      <c r="V78" s="36"/>
      <c r="W78" s="36"/>
      <c r="X78" s="36"/>
      <c r="Y78" s="36"/>
      <c r="Z78" s="36"/>
      <c r="AA78" s="36"/>
      <c r="AB78" s="36"/>
      <c r="AC78" s="36"/>
      <c r="AD78" s="36"/>
      <c r="AE78" s="36"/>
    </row>
    <row r="79" spans="1:31" s="11" customFormat="1" ht="24">
      <c r="A79" s="167"/>
      <c r="B79" s="168"/>
      <c r="C79" s="169" t="s">
        <v>193</v>
      </c>
      <c r="D79" s="170" t="s">
        <v>57</v>
      </c>
      <c r="E79" s="170" t="s">
        <v>53</v>
      </c>
      <c r="F79" s="170" t="s">
        <v>54</v>
      </c>
      <c r="G79" s="170" t="s">
        <v>194</v>
      </c>
      <c r="H79" s="170" t="s">
        <v>195</v>
      </c>
      <c r="I79" s="171" t="s">
        <v>196</v>
      </c>
      <c r="J79" s="170" t="s">
        <v>165</v>
      </c>
      <c r="K79" s="172" t="s">
        <v>197</v>
      </c>
      <c r="L79" s="173"/>
      <c r="M79" s="70" t="s">
        <v>19</v>
      </c>
      <c r="N79" s="71" t="s">
        <v>42</v>
      </c>
      <c r="O79" s="71" t="s">
        <v>198</v>
      </c>
      <c r="P79" s="71" t="s">
        <v>199</v>
      </c>
      <c r="Q79" s="71" t="s">
        <v>200</v>
      </c>
      <c r="R79" s="71" t="s">
        <v>201</v>
      </c>
      <c r="S79" s="71" t="s">
        <v>202</v>
      </c>
      <c r="T79" s="72" t="s">
        <v>203</v>
      </c>
      <c r="U79" s="167"/>
      <c r="V79" s="167"/>
      <c r="W79" s="167"/>
      <c r="X79" s="167"/>
      <c r="Y79" s="167"/>
      <c r="Z79" s="167"/>
      <c r="AA79" s="167"/>
      <c r="AB79" s="167"/>
      <c r="AC79" s="167"/>
      <c r="AD79" s="167"/>
      <c r="AE79" s="167"/>
    </row>
    <row r="80" spans="1:63" s="2" customFormat="1" ht="15.75">
      <c r="A80" s="36"/>
      <c r="B80" s="37"/>
      <c r="C80" s="77" t="s">
        <v>204</v>
      </c>
      <c r="D80" s="38"/>
      <c r="E80" s="38"/>
      <c r="F80" s="38"/>
      <c r="G80" s="38"/>
      <c r="H80" s="38"/>
      <c r="I80" s="118"/>
      <c r="J80" s="174">
        <f>BK80</f>
        <v>0</v>
      </c>
      <c r="K80" s="38"/>
      <c r="L80" s="41"/>
      <c r="M80" s="73"/>
      <c r="N80" s="175"/>
      <c r="O80" s="74"/>
      <c r="P80" s="176">
        <f>P81</f>
        <v>0</v>
      </c>
      <c r="Q80" s="74"/>
      <c r="R80" s="176">
        <f>R81</f>
        <v>0</v>
      </c>
      <c r="S80" s="74"/>
      <c r="T80" s="177">
        <f>T81</f>
        <v>0</v>
      </c>
      <c r="U80" s="36"/>
      <c r="V80" s="36"/>
      <c r="W80" s="36"/>
      <c r="X80" s="36"/>
      <c r="Y80" s="36"/>
      <c r="Z80" s="36"/>
      <c r="AA80" s="36"/>
      <c r="AB80" s="36"/>
      <c r="AC80" s="36"/>
      <c r="AD80" s="36"/>
      <c r="AE80" s="36"/>
      <c r="AT80" s="19" t="s">
        <v>71</v>
      </c>
      <c r="AU80" s="19" t="s">
        <v>166</v>
      </c>
      <c r="BK80" s="178">
        <f>BK81</f>
        <v>0</v>
      </c>
    </row>
    <row r="81" spans="2:63" s="12" customFormat="1" ht="15">
      <c r="B81" s="179"/>
      <c r="C81" s="180"/>
      <c r="D81" s="181" t="s">
        <v>71</v>
      </c>
      <c r="E81" s="182" t="s">
        <v>135</v>
      </c>
      <c r="F81" s="182" t="s">
        <v>2084</v>
      </c>
      <c r="G81" s="180"/>
      <c r="H81" s="180"/>
      <c r="I81" s="183"/>
      <c r="J81" s="184">
        <f>BK81</f>
        <v>0</v>
      </c>
      <c r="K81" s="180"/>
      <c r="L81" s="185"/>
      <c r="M81" s="186"/>
      <c r="N81" s="187"/>
      <c r="O81" s="187"/>
      <c r="P81" s="188">
        <f>SUM(P82:P97)</f>
        <v>0</v>
      </c>
      <c r="Q81" s="187"/>
      <c r="R81" s="188">
        <f>SUM(R82:R97)</f>
        <v>0</v>
      </c>
      <c r="S81" s="187"/>
      <c r="T81" s="189">
        <f>SUM(T82:T97)</f>
        <v>0</v>
      </c>
      <c r="AR81" s="190" t="s">
        <v>234</v>
      </c>
      <c r="AT81" s="191" t="s">
        <v>71</v>
      </c>
      <c r="AU81" s="191" t="s">
        <v>72</v>
      </c>
      <c r="AY81" s="190" t="s">
        <v>207</v>
      </c>
      <c r="BK81" s="192">
        <f>SUM(BK82:BK97)</f>
        <v>0</v>
      </c>
    </row>
    <row r="82" spans="1:65" s="2" customFormat="1" ht="36">
      <c r="A82" s="36"/>
      <c r="B82" s="37"/>
      <c r="C82" s="195" t="s">
        <v>79</v>
      </c>
      <c r="D82" s="195" t="s">
        <v>209</v>
      </c>
      <c r="E82" s="196" t="s">
        <v>2095</v>
      </c>
      <c r="F82" s="197" t="s">
        <v>2714</v>
      </c>
      <c r="G82" s="198" t="s">
        <v>2715</v>
      </c>
      <c r="H82" s="199">
        <v>1</v>
      </c>
      <c r="I82" s="200"/>
      <c r="J82" s="201">
        <f aca="true" t="shared" si="0" ref="J82:J90">ROUND(I82*H82,2)</f>
        <v>0</v>
      </c>
      <c r="K82" s="197" t="s">
        <v>19</v>
      </c>
      <c r="L82" s="41"/>
      <c r="M82" s="202" t="s">
        <v>19</v>
      </c>
      <c r="N82" s="203" t="s">
        <v>43</v>
      </c>
      <c r="O82" s="66"/>
      <c r="P82" s="204">
        <f aca="true" t="shared" si="1" ref="P82:P90">O82*H82</f>
        <v>0</v>
      </c>
      <c r="Q82" s="204">
        <v>0</v>
      </c>
      <c r="R82" s="204">
        <f aca="true" t="shared" si="2" ref="R82:R90">Q82*H82</f>
        <v>0</v>
      </c>
      <c r="S82" s="204">
        <v>0</v>
      </c>
      <c r="T82" s="205">
        <f aca="true" t="shared" si="3" ref="T82:T90">S82*H82</f>
        <v>0</v>
      </c>
      <c r="U82" s="36"/>
      <c r="V82" s="36"/>
      <c r="W82" s="36"/>
      <c r="X82" s="36"/>
      <c r="Y82" s="36"/>
      <c r="Z82" s="36"/>
      <c r="AA82" s="36"/>
      <c r="AB82" s="36"/>
      <c r="AC82" s="36"/>
      <c r="AD82" s="36"/>
      <c r="AE82" s="36"/>
      <c r="AR82" s="206" t="s">
        <v>2090</v>
      </c>
      <c r="AT82" s="206" t="s">
        <v>209</v>
      </c>
      <c r="AU82" s="206" t="s">
        <v>79</v>
      </c>
      <c r="AY82" s="19" t="s">
        <v>207</v>
      </c>
      <c r="BE82" s="207">
        <f aca="true" t="shared" si="4" ref="BE82:BE90">IF(N82="základní",J82,0)</f>
        <v>0</v>
      </c>
      <c r="BF82" s="207">
        <f aca="true" t="shared" si="5" ref="BF82:BF90">IF(N82="snížená",J82,0)</f>
        <v>0</v>
      </c>
      <c r="BG82" s="207">
        <f aca="true" t="shared" si="6" ref="BG82:BG90">IF(N82="zákl. přenesená",J82,0)</f>
        <v>0</v>
      </c>
      <c r="BH82" s="207">
        <f aca="true" t="shared" si="7" ref="BH82:BH90">IF(N82="sníž. přenesená",J82,0)</f>
        <v>0</v>
      </c>
      <c r="BI82" s="207">
        <f aca="true" t="shared" si="8" ref="BI82:BI90">IF(N82="nulová",J82,0)</f>
        <v>0</v>
      </c>
      <c r="BJ82" s="19" t="s">
        <v>79</v>
      </c>
      <c r="BK82" s="207">
        <f aca="true" t="shared" si="9" ref="BK82:BK90">ROUND(I82*H82,2)</f>
        <v>0</v>
      </c>
      <c r="BL82" s="19" t="s">
        <v>2090</v>
      </c>
      <c r="BM82" s="206" t="s">
        <v>2716</v>
      </c>
    </row>
    <row r="83" spans="1:65" s="2" customFormat="1" ht="24">
      <c r="A83" s="36"/>
      <c r="B83" s="37"/>
      <c r="C83" s="195" t="s">
        <v>81</v>
      </c>
      <c r="D83" s="195" t="s">
        <v>209</v>
      </c>
      <c r="E83" s="196" t="s">
        <v>2717</v>
      </c>
      <c r="F83" s="197" t="s">
        <v>2718</v>
      </c>
      <c r="G83" s="198" t="s">
        <v>2715</v>
      </c>
      <c r="H83" s="199">
        <v>1</v>
      </c>
      <c r="I83" s="200"/>
      <c r="J83" s="201">
        <f t="shared" si="0"/>
        <v>0</v>
      </c>
      <c r="K83" s="197" t="s">
        <v>19</v>
      </c>
      <c r="L83" s="41"/>
      <c r="M83" s="202" t="s">
        <v>19</v>
      </c>
      <c r="N83" s="203" t="s">
        <v>43</v>
      </c>
      <c r="O83" s="66"/>
      <c r="P83" s="204">
        <f t="shared" si="1"/>
        <v>0</v>
      </c>
      <c r="Q83" s="204">
        <v>0</v>
      </c>
      <c r="R83" s="204">
        <f t="shared" si="2"/>
        <v>0</v>
      </c>
      <c r="S83" s="204">
        <v>0</v>
      </c>
      <c r="T83" s="205">
        <f t="shared" si="3"/>
        <v>0</v>
      </c>
      <c r="U83" s="36"/>
      <c r="V83" s="36"/>
      <c r="W83" s="36"/>
      <c r="X83" s="36"/>
      <c r="Y83" s="36"/>
      <c r="Z83" s="36"/>
      <c r="AA83" s="36"/>
      <c r="AB83" s="36"/>
      <c r="AC83" s="36"/>
      <c r="AD83" s="36"/>
      <c r="AE83" s="36"/>
      <c r="AR83" s="206" t="s">
        <v>2090</v>
      </c>
      <c r="AT83" s="206" t="s">
        <v>209</v>
      </c>
      <c r="AU83" s="206" t="s">
        <v>79</v>
      </c>
      <c r="AY83" s="19" t="s">
        <v>207</v>
      </c>
      <c r="BE83" s="207">
        <f t="shared" si="4"/>
        <v>0</v>
      </c>
      <c r="BF83" s="207">
        <f t="shared" si="5"/>
        <v>0</v>
      </c>
      <c r="BG83" s="207">
        <f t="shared" si="6"/>
        <v>0</v>
      </c>
      <c r="BH83" s="207">
        <f t="shared" si="7"/>
        <v>0</v>
      </c>
      <c r="BI83" s="207">
        <f t="shared" si="8"/>
        <v>0</v>
      </c>
      <c r="BJ83" s="19" t="s">
        <v>79</v>
      </c>
      <c r="BK83" s="207">
        <f t="shared" si="9"/>
        <v>0</v>
      </c>
      <c r="BL83" s="19" t="s">
        <v>2090</v>
      </c>
      <c r="BM83" s="206" t="s">
        <v>2719</v>
      </c>
    </row>
    <row r="84" spans="1:65" s="2" customFormat="1" ht="12">
      <c r="A84" s="36"/>
      <c r="B84" s="37"/>
      <c r="C84" s="195" t="s">
        <v>221</v>
      </c>
      <c r="D84" s="195" t="s">
        <v>209</v>
      </c>
      <c r="E84" s="196" t="s">
        <v>2720</v>
      </c>
      <c r="F84" s="197" t="s">
        <v>2721</v>
      </c>
      <c r="G84" s="198" t="s">
        <v>683</v>
      </c>
      <c r="H84" s="199">
        <v>1</v>
      </c>
      <c r="I84" s="200"/>
      <c r="J84" s="201">
        <f t="shared" si="0"/>
        <v>0</v>
      </c>
      <c r="K84" s="197" t="s">
        <v>19</v>
      </c>
      <c r="L84" s="41"/>
      <c r="M84" s="202" t="s">
        <v>19</v>
      </c>
      <c r="N84" s="203" t="s">
        <v>43</v>
      </c>
      <c r="O84" s="66"/>
      <c r="P84" s="204">
        <f t="shared" si="1"/>
        <v>0</v>
      </c>
      <c r="Q84" s="204">
        <v>0</v>
      </c>
      <c r="R84" s="204">
        <f t="shared" si="2"/>
        <v>0</v>
      </c>
      <c r="S84" s="204">
        <v>0</v>
      </c>
      <c r="T84" s="205">
        <f t="shared" si="3"/>
        <v>0</v>
      </c>
      <c r="U84" s="36"/>
      <c r="V84" s="36"/>
      <c r="W84" s="36"/>
      <c r="X84" s="36"/>
      <c r="Y84" s="36"/>
      <c r="Z84" s="36"/>
      <c r="AA84" s="36"/>
      <c r="AB84" s="36"/>
      <c r="AC84" s="36"/>
      <c r="AD84" s="36"/>
      <c r="AE84" s="36"/>
      <c r="AR84" s="206" t="s">
        <v>2090</v>
      </c>
      <c r="AT84" s="206" t="s">
        <v>209</v>
      </c>
      <c r="AU84" s="206" t="s">
        <v>79</v>
      </c>
      <c r="AY84" s="19" t="s">
        <v>207</v>
      </c>
      <c r="BE84" s="207">
        <f t="shared" si="4"/>
        <v>0</v>
      </c>
      <c r="BF84" s="207">
        <f t="shared" si="5"/>
        <v>0</v>
      </c>
      <c r="BG84" s="207">
        <f t="shared" si="6"/>
        <v>0</v>
      </c>
      <c r="BH84" s="207">
        <f t="shared" si="7"/>
        <v>0</v>
      </c>
      <c r="BI84" s="207">
        <f t="shared" si="8"/>
        <v>0</v>
      </c>
      <c r="BJ84" s="19" t="s">
        <v>79</v>
      </c>
      <c r="BK84" s="207">
        <f t="shared" si="9"/>
        <v>0</v>
      </c>
      <c r="BL84" s="19" t="s">
        <v>2090</v>
      </c>
      <c r="BM84" s="206" t="s">
        <v>2722</v>
      </c>
    </row>
    <row r="85" spans="1:65" s="2" customFormat="1" ht="12">
      <c r="A85" s="36"/>
      <c r="B85" s="37"/>
      <c r="C85" s="195" t="s">
        <v>213</v>
      </c>
      <c r="D85" s="195" t="s">
        <v>209</v>
      </c>
      <c r="E85" s="196" t="s">
        <v>2723</v>
      </c>
      <c r="F85" s="197" t="s">
        <v>2724</v>
      </c>
      <c r="G85" s="198" t="s">
        <v>683</v>
      </c>
      <c r="H85" s="199">
        <v>1</v>
      </c>
      <c r="I85" s="200"/>
      <c r="J85" s="201">
        <f t="shared" si="0"/>
        <v>0</v>
      </c>
      <c r="K85" s="197" t="s">
        <v>19</v>
      </c>
      <c r="L85" s="41"/>
      <c r="M85" s="202" t="s">
        <v>19</v>
      </c>
      <c r="N85" s="203" t="s">
        <v>43</v>
      </c>
      <c r="O85" s="66"/>
      <c r="P85" s="204">
        <f t="shared" si="1"/>
        <v>0</v>
      </c>
      <c r="Q85" s="204">
        <v>0</v>
      </c>
      <c r="R85" s="204">
        <f t="shared" si="2"/>
        <v>0</v>
      </c>
      <c r="S85" s="204">
        <v>0</v>
      </c>
      <c r="T85" s="205">
        <f t="shared" si="3"/>
        <v>0</v>
      </c>
      <c r="U85" s="36"/>
      <c r="V85" s="36"/>
      <c r="W85" s="36"/>
      <c r="X85" s="36"/>
      <c r="Y85" s="36"/>
      <c r="Z85" s="36"/>
      <c r="AA85" s="36"/>
      <c r="AB85" s="36"/>
      <c r="AC85" s="36"/>
      <c r="AD85" s="36"/>
      <c r="AE85" s="36"/>
      <c r="AR85" s="206" t="s">
        <v>2090</v>
      </c>
      <c r="AT85" s="206" t="s">
        <v>209</v>
      </c>
      <c r="AU85" s="206" t="s">
        <v>79</v>
      </c>
      <c r="AY85" s="19" t="s">
        <v>207</v>
      </c>
      <c r="BE85" s="207">
        <f t="shared" si="4"/>
        <v>0</v>
      </c>
      <c r="BF85" s="207">
        <f t="shared" si="5"/>
        <v>0</v>
      </c>
      <c r="BG85" s="207">
        <f t="shared" si="6"/>
        <v>0</v>
      </c>
      <c r="BH85" s="207">
        <f t="shared" si="7"/>
        <v>0</v>
      </c>
      <c r="BI85" s="207">
        <f t="shared" si="8"/>
        <v>0</v>
      </c>
      <c r="BJ85" s="19" t="s">
        <v>79</v>
      </c>
      <c r="BK85" s="207">
        <f t="shared" si="9"/>
        <v>0</v>
      </c>
      <c r="BL85" s="19" t="s">
        <v>2090</v>
      </c>
      <c r="BM85" s="206" t="s">
        <v>2725</v>
      </c>
    </row>
    <row r="86" spans="1:65" s="2" customFormat="1" ht="12">
      <c r="A86" s="36"/>
      <c r="B86" s="37"/>
      <c r="C86" s="195" t="s">
        <v>234</v>
      </c>
      <c r="D86" s="195" t="s">
        <v>209</v>
      </c>
      <c r="E86" s="196" t="s">
        <v>2726</v>
      </c>
      <c r="F86" s="197" t="s">
        <v>2727</v>
      </c>
      <c r="G86" s="198" t="s">
        <v>683</v>
      </c>
      <c r="H86" s="199">
        <v>1</v>
      </c>
      <c r="I86" s="200"/>
      <c r="J86" s="201">
        <f t="shared" si="0"/>
        <v>0</v>
      </c>
      <c r="K86" s="197" t="s">
        <v>19</v>
      </c>
      <c r="L86" s="41"/>
      <c r="M86" s="202" t="s">
        <v>19</v>
      </c>
      <c r="N86" s="203" t="s">
        <v>43</v>
      </c>
      <c r="O86" s="66"/>
      <c r="P86" s="204">
        <f t="shared" si="1"/>
        <v>0</v>
      </c>
      <c r="Q86" s="204">
        <v>0</v>
      </c>
      <c r="R86" s="204">
        <f t="shared" si="2"/>
        <v>0</v>
      </c>
      <c r="S86" s="204">
        <v>0</v>
      </c>
      <c r="T86" s="205">
        <f t="shared" si="3"/>
        <v>0</v>
      </c>
      <c r="U86" s="36"/>
      <c r="V86" s="36"/>
      <c r="W86" s="36"/>
      <c r="X86" s="36"/>
      <c r="Y86" s="36"/>
      <c r="Z86" s="36"/>
      <c r="AA86" s="36"/>
      <c r="AB86" s="36"/>
      <c r="AC86" s="36"/>
      <c r="AD86" s="36"/>
      <c r="AE86" s="36"/>
      <c r="AR86" s="206" t="s">
        <v>2090</v>
      </c>
      <c r="AT86" s="206" t="s">
        <v>209</v>
      </c>
      <c r="AU86" s="206" t="s">
        <v>79</v>
      </c>
      <c r="AY86" s="19" t="s">
        <v>207</v>
      </c>
      <c r="BE86" s="207">
        <f t="shared" si="4"/>
        <v>0</v>
      </c>
      <c r="BF86" s="207">
        <f t="shared" si="5"/>
        <v>0</v>
      </c>
      <c r="BG86" s="207">
        <f t="shared" si="6"/>
        <v>0</v>
      </c>
      <c r="BH86" s="207">
        <f t="shared" si="7"/>
        <v>0</v>
      </c>
      <c r="BI86" s="207">
        <f t="shared" si="8"/>
        <v>0</v>
      </c>
      <c r="BJ86" s="19" t="s">
        <v>79</v>
      </c>
      <c r="BK86" s="207">
        <f t="shared" si="9"/>
        <v>0</v>
      </c>
      <c r="BL86" s="19" t="s">
        <v>2090</v>
      </c>
      <c r="BM86" s="206" t="s">
        <v>2728</v>
      </c>
    </row>
    <row r="87" spans="1:65" s="2" customFormat="1" ht="12">
      <c r="A87" s="36"/>
      <c r="B87" s="37"/>
      <c r="C87" s="195" t="s">
        <v>238</v>
      </c>
      <c r="D87" s="195" t="s">
        <v>209</v>
      </c>
      <c r="E87" s="196" t="s">
        <v>2729</v>
      </c>
      <c r="F87" s="197" t="s">
        <v>2730</v>
      </c>
      <c r="G87" s="198" t="s">
        <v>683</v>
      </c>
      <c r="H87" s="199">
        <v>1</v>
      </c>
      <c r="I87" s="200"/>
      <c r="J87" s="201">
        <f t="shared" si="0"/>
        <v>0</v>
      </c>
      <c r="K87" s="197" t="s">
        <v>19</v>
      </c>
      <c r="L87" s="41"/>
      <c r="M87" s="202" t="s">
        <v>19</v>
      </c>
      <c r="N87" s="203" t="s">
        <v>43</v>
      </c>
      <c r="O87" s="66"/>
      <c r="P87" s="204">
        <f t="shared" si="1"/>
        <v>0</v>
      </c>
      <c r="Q87" s="204">
        <v>0</v>
      </c>
      <c r="R87" s="204">
        <f t="shared" si="2"/>
        <v>0</v>
      </c>
      <c r="S87" s="204">
        <v>0</v>
      </c>
      <c r="T87" s="205">
        <f t="shared" si="3"/>
        <v>0</v>
      </c>
      <c r="U87" s="36"/>
      <c r="V87" s="36"/>
      <c r="W87" s="36"/>
      <c r="X87" s="36"/>
      <c r="Y87" s="36"/>
      <c r="Z87" s="36"/>
      <c r="AA87" s="36"/>
      <c r="AB87" s="36"/>
      <c r="AC87" s="36"/>
      <c r="AD87" s="36"/>
      <c r="AE87" s="36"/>
      <c r="AR87" s="206" t="s">
        <v>2090</v>
      </c>
      <c r="AT87" s="206" t="s">
        <v>209</v>
      </c>
      <c r="AU87" s="206" t="s">
        <v>79</v>
      </c>
      <c r="AY87" s="19" t="s">
        <v>207</v>
      </c>
      <c r="BE87" s="207">
        <f t="shared" si="4"/>
        <v>0</v>
      </c>
      <c r="BF87" s="207">
        <f t="shared" si="5"/>
        <v>0</v>
      </c>
      <c r="BG87" s="207">
        <f t="shared" si="6"/>
        <v>0</v>
      </c>
      <c r="BH87" s="207">
        <f t="shared" si="7"/>
        <v>0</v>
      </c>
      <c r="BI87" s="207">
        <f t="shared" si="8"/>
        <v>0</v>
      </c>
      <c r="BJ87" s="19" t="s">
        <v>79</v>
      </c>
      <c r="BK87" s="207">
        <f t="shared" si="9"/>
        <v>0</v>
      </c>
      <c r="BL87" s="19" t="s">
        <v>2090</v>
      </c>
      <c r="BM87" s="206" t="s">
        <v>2731</v>
      </c>
    </row>
    <row r="88" spans="1:65" s="2" customFormat="1" ht="12">
      <c r="A88" s="36"/>
      <c r="B88" s="37"/>
      <c r="C88" s="195" t="s">
        <v>243</v>
      </c>
      <c r="D88" s="195" t="s">
        <v>209</v>
      </c>
      <c r="E88" s="196" t="s">
        <v>2732</v>
      </c>
      <c r="F88" s="197" t="s">
        <v>2733</v>
      </c>
      <c r="G88" s="198" t="s">
        <v>683</v>
      </c>
      <c r="H88" s="199">
        <v>1</v>
      </c>
      <c r="I88" s="200"/>
      <c r="J88" s="201">
        <f t="shared" si="0"/>
        <v>0</v>
      </c>
      <c r="K88" s="197" t="s">
        <v>19</v>
      </c>
      <c r="L88" s="41"/>
      <c r="M88" s="202" t="s">
        <v>19</v>
      </c>
      <c r="N88" s="203" t="s">
        <v>43</v>
      </c>
      <c r="O88" s="66"/>
      <c r="P88" s="204">
        <f t="shared" si="1"/>
        <v>0</v>
      </c>
      <c r="Q88" s="204">
        <v>0</v>
      </c>
      <c r="R88" s="204">
        <f t="shared" si="2"/>
        <v>0</v>
      </c>
      <c r="S88" s="204">
        <v>0</v>
      </c>
      <c r="T88" s="205">
        <f t="shared" si="3"/>
        <v>0</v>
      </c>
      <c r="U88" s="36"/>
      <c r="V88" s="36"/>
      <c r="W88" s="36"/>
      <c r="X88" s="36"/>
      <c r="Y88" s="36"/>
      <c r="Z88" s="36"/>
      <c r="AA88" s="36"/>
      <c r="AB88" s="36"/>
      <c r="AC88" s="36"/>
      <c r="AD88" s="36"/>
      <c r="AE88" s="36"/>
      <c r="AR88" s="206" t="s">
        <v>2090</v>
      </c>
      <c r="AT88" s="206" t="s">
        <v>209</v>
      </c>
      <c r="AU88" s="206" t="s">
        <v>79</v>
      </c>
      <c r="AY88" s="19" t="s">
        <v>207</v>
      </c>
      <c r="BE88" s="207">
        <f t="shared" si="4"/>
        <v>0</v>
      </c>
      <c r="BF88" s="207">
        <f t="shared" si="5"/>
        <v>0</v>
      </c>
      <c r="BG88" s="207">
        <f t="shared" si="6"/>
        <v>0</v>
      </c>
      <c r="BH88" s="207">
        <f t="shared" si="7"/>
        <v>0</v>
      </c>
      <c r="BI88" s="207">
        <f t="shared" si="8"/>
        <v>0</v>
      </c>
      <c r="BJ88" s="19" t="s">
        <v>79</v>
      </c>
      <c r="BK88" s="207">
        <f t="shared" si="9"/>
        <v>0</v>
      </c>
      <c r="BL88" s="19" t="s">
        <v>2090</v>
      </c>
      <c r="BM88" s="206" t="s">
        <v>2734</v>
      </c>
    </row>
    <row r="89" spans="1:65" s="2" customFormat="1" ht="12">
      <c r="A89" s="36"/>
      <c r="B89" s="37"/>
      <c r="C89" s="195" t="s">
        <v>248</v>
      </c>
      <c r="D89" s="195" t="s">
        <v>209</v>
      </c>
      <c r="E89" s="196" t="s">
        <v>2735</v>
      </c>
      <c r="F89" s="197" t="s">
        <v>2736</v>
      </c>
      <c r="G89" s="198" t="s">
        <v>683</v>
      </c>
      <c r="H89" s="199">
        <v>1</v>
      </c>
      <c r="I89" s="200"/>
      <c r="J89" s="201">
        <f t="shared" si="0"/>
        <v>0</v>
      </c>
      <c r="K89" s="197" t="s">
        <v>19</v>
      </c>
      <c r="L89" s="41"/>
      <c r="M89" s="202" t="s">
        <v>19</v>
      </c>
      <c r="N89" s="203" t="s">
        <v>43</v>
      </c>
      <c r="O89" s="66"/>
      <c r="P89" s="204">
        <f t="shared" si="1"/>
        <v>0</v>
      </c>
      <c r="Q89" s="204">
        <v>0</v>
      </c>
      <c r="R89" s="204">
        <f t="shared" si="2"/>
        <v>0</v>
      </c>
      <c r="S89" s="204">
        <v>0</v>
      </c>
      <c r="T89" s="205">
        <f t="shared" si="3"/>
        <v>0</v>
      </c>
      <c r="U89" s="36"/>
      <c r="V89" s="36"/>
      <c r="W89" s="36"/>
      <c r="X89" s="36"/>
      <c r="Y89" s="36"/>
      <c r="Z89" s="36"/>
      <c r="AA89" s="36"/>
      <c r="AB89" s="36"/>
      <c r="AC89" s="36"/>
      <c r="AD89" s="36"/>
      <c r="AE89" s="36"/>
      <c r="AR89" s="206" t="s">
        <v>2090</v>
      </c>
      <c r="AT89" s="206" t="s">
        <v>209</v>
      </c>
      <c r="AU89" s="206" t="s">
        <v>79</v>
      </c>
      <c r="AY89" s="19" t="s">
        <v>207</v>
      </c>
      <c r="BE89" s="207">
        <f t="shared" si="4"/>
        <v>0</v>
      </c>
      <c r="BF89" s="207">
        <f t="shared" si="5"/>
        <v>0</v>
      </c>
      <c r="BG89" s="207">
        <f t="shared" si="6"/>
        <v>0</v>
      </c>
      <c r="BH89" s="207">
        <f t="shared" si="7"/>
        <v>0</v>
      </c>
      <c r="BI89" s="207">
        <f t="shared" si="8"/>
        <v>0</v>
      </c>
      <c r="BJ89" s="19" t="s">
        <v>79</v>
      </c>
      <c r="BK89" s="207">
        <f t="shared" si="9"/>
        <v>0</v>
      </c>
      <c r="BL89" s="19" t="s">
        <v>2090</v>
      </c>
      <c r="BM89" s="206" t="s">
        <v>2737</v>
      </c>
    </row>
    <row r="90" spans="1:65" s="2" customFormat="1" ht="12">
      <c r="A90" s="36"/>
      <c r="B90" s="37"/>
      <c r="C90" s="195" t="s">
        <v>255</v>
      </c>
      <c r="D90" s="195" t="s">
        <v>209</v>
      </c>
      <c r="E90" s="196" t="s">
        <v>2103</v>
      </c>
      <c r="F90" s="197" t="s">
        <v>2104</v>
      </c>
      <c r="G90" s="198" t="s">
        <v>2715</v>
      </c>
      <c r="H90" s="199">
        <v>1</v>
      </c>
      <c r="I90" s="200"/>
      <c r="J90" s="201">
        <f t="shared" si="0"/>
        <v>0</v>
      </c>
      <c r="K90" s="197" t="s">
        <v>19</v>
      </c>
      <c r="L90" s="41"/>
      <c r="M90" s="202" t="s">
        <v>19</v>
      </c>
      <c r="N90" s="203" t="s">
        <v>43</v>
      </c>
      <c r="O90" s="66"/>
      <c r="P90" s="204">
        <f t="shared" si="1"/>
        <v>0</v>
      </c>
      <c r="Q90" s="204">
        <v>0</v>
      </c>
      <c r="R90" s="204">
        <f t="shared" si="2"/>
        <v>0</v>
      </c>
      <c r="S90" s="204">
        <v>0</v>
      </c>
      <c r="T90" s="205">
        <f t="shared" si="3"/>
        <v>0</v>
      </c>
      <c r="U90" s="36"/>
      <c r="V90" s="36"/>
      <c r="W90" s="36"/>
      <c r="X90" s="36"/>
      <c r="Y90" s="36"/>
      <c r="Z90" s="36"/>
      <c r="AA90" s="36"/>
      <c r="AB90" s="36"/>
      <c r="AC90" s="36"/>
      <c r="AD90" s="36"/>
      <c r="AE90" s="36"/>
      <c r="AR90" s="206" t="s">
        <v>2090</v>
      </c>
      <c r="AT90" s="206" t="s">
        <v>209</v>
      </c>
      <c r="AU90" s="206" t="s">
        <v>79</v>
      </c>
      <c r="AY90" s="19" t="s">
        <v>207</v>
      </c>
      <c r="BE90" s="207">
        <f t="shared" si="4"/>
        <v>0</v>
      </c>
      <c r="BF90" s="207">
        <f t="shared" si="5"/>
        <v>0</v>
      </c>
      <c r="BG90" s="207">
        <f t="shared" si="6"/>
        <v>0</v>
      </c>
      <c r="BH90" s="207">
        <f t="shared" si="7"/>
        <v>0</v>
      </c>
      <c r="BI90" s="207">
        <f t="shared" si="8"/>
        <v>0</v>
      </c>
      <c r="BJ90" s="19" t="s">
        <v>79</v>
      </c>
      <c r="BK90" s="207">
        <f t="shared" si="9"/>
        <v>0</v>
      </c>
      <c r="BL90" s="19" t="s">
        <v>2090</v>
      </c>
      <c r="BM90" s="206" t="s">
        <v>2738</v>
      </c>
    </row>
    <row r="91" spans="1:47" s="2" customFormat="1" ht="68.25">
      <c r="A91" s="36"/>
      <c r="B91" s="37"/>
      <c r="C91" s="38"/>
      <c r="D91" s="210" t="s">
        <v>573</v>
      </c>
      <c r="E91" s="38"/>
      <c r="F91" s="251" t="s">
        <v>2739</v>
      </c>
      <c r="G91" s="38"/>
      <c r="H91" s="38"/>
      <c r="I91" s="118"/>
      <c r="J91" s="38"/>
      <c r="K91" s="38"/>
      <c r="L91" s="41"/>
      <c r="M91" s="252"/>
      <c r="N91" s="253"/>
      <c r="O91" s="66"/>
      <c r="P91" s="66"/>
      <c r="Q91" s="66"/>
      <c r="R91" s="66"/>
      <c r="S91" s="66"/>
      <c r="T91" s="67"/>
      <c r="U91" s="36"/>
      <c r="V91" s="36"/>
      <c r="W91" s="36"/>
      <c r="X91" s="36"/>
      <c r="Y91" s="36"/>
      <c r="Z91" s="36"/>
      <c r="AA91" s="36"/>
      <c r="AB91" s="36"/>
      <c r="AC91" s="36"/>
      <c r="AD91" s="36"/>
      <c r="AE91" s="36"/>
      <c r="AT91" s="19" t="s">
        <v>573</v>
      </c>
      <c r="AU91" s="19" t="s">
        <v>79</v>
      </c>
    </row>
    <row r="92" spans="1:65" s="2" customFormat="1" ht="12">
      <c r="A92" s="36"/>
      <c r="B92" s="37"/>
      <c r="C92" s="195" t="s">
        <v>261</v>
      </c>
      <c r="D92" s="195" t="s">
        <v>209</v>
      </c>
      <c r="E92" s="196" t="s">
        <v>2740</v>
      </c>
      <c r="F92" s="197" t="s">
        <v>2741</v>
      </c>
      <c r="G92" s="198" t="s">
        <v>683</v>
      </c>
      <c r="H92" s="199">
        <v>1</v>
      </c>
      <c r="I92" s="200"/>
      <c r="J92" s="201">
        <f aca="true" t="shared" si="10" ref="J92:J97">ROUND(I92*H92,2)</f>
        <v>0</v>
      </c>
      <c r="K92" s="197" t="s">
        <v>19</v>
      </c>
      <c r="L92" s="41"/>
      <c r="M92" s="202" t="s">
        <v>19</v>
      </c>
      <c r="N92" s="203" t="s">
        <v>43</v>
      </c>
      <c r="O92" s="66"/>
      <c r="P92" s="204">
        <f aca="true" t="shared" si="11" ref="P92:P97">O92*H92</f>
        <v>0</v>
      </c>
      <c r="Q92" s="204">
        <v>0</v>
      </c>
      <c r="R92" s="204">
        <f aca="true" t="shared" si="12" ref="R92:R97">Q92*H92</f>
        <v>0</v>
      </c>
      <c r="S92" s="204">
        <v>0</v>
      </c>
      <c r="T92" s="205">
        <f aca="true" t="shared" si="13" ref="T92:T97">S92*H92</f>
        <v>0</v>
      </c>
      <c r="U92" s="36"/>
      <c r="V92" s="36"/>
      <c r="W92" s="36"/>
      <c r="X92" s="36"/>
      <c r="Y92" s="36"/>
      <c r="Z92" s="36"/>
      <c r="AA92" s="36"/>
      <c r="AB92" s="36"/>
      <c r="AC92" s="36"/>
      <c r="AD92" s="36"/>
      <c r="AE92" s="36"/>
      <c r="AR92" s="206" t="s">
        <v>2090</v>
      </c>
      <c r="AT92" s="206" t="s">
        <v>209</v>
      </c>
      <c r="AU92" s="206" t="s">
        <v>79</v>
      </c>
      <c r="AY92" s="19" t="s">
        <v>207</v>
      </c>
      <c r="BE92" s="207">
        <f aca="true" t="shared" si="14" ref="BE92:BE97">IF(N92="základní",J92,0)</f>
        <v>0</v>
      </c>
      <c r="BF92" s="207">
        <f aca="true" t="shared" si="15" ref="BF92:BF97">IF(N92="snížená",J92,0)</f>
        <v>0</v>
      </c>
      <c r="BG92" s="207">
        <f aca="true" t="shared" si="16" ref="BG92:BG97">IF(N92="zákl. přenesená",J92,0)</f>
        <v>0</v>
      </c>
      <c r="BH92" s="207">
        <f aca="true" t="shared" si="17" ref="BH92:BH97">IF(N92="sníž. přenesená",J92,0)</f>
        <v>0</v>
      </c>
      <c r="BI92" s="207">
        <f aca="true" t="shared" si="18" ref="BI92:BI97">IF(N92="nulová",J92,0)</f>
        <v>0</v>
      </c>
      <c r="BJ92" s="19" t="s">
        <v>79</v>
      </c>
      <c r="BK92" s="207">
        <f aca="true" t="shared" si="19" ref="BK92:BK97">ROUND(I92*H92,2)</f>
        <v>0</v>
      </c>
      <c r="BL92" s="19" t="s">
        <v>2090</v>
      </c>
      <c r="BM92" s="206" t="s">
        <v>2742</v>
      </c>
    </row>
    <row r="93" spans="1:65" s="2" customFormat="1" ht="24">
      <c r="A93" s="36"/>
      <c r="B93" s="37"/>
      <c r="C93" s="195" t="s">
        <v>117</v>
      </c>
      <c r="D93" s="195" t="s">
        <v>209</v>
      </c>
      <c r="E93" s="196" t="s">
        <v>2743</v>
      </c>
      <c r="F93" s="197" t="s">
        <v>2744</v>
      </c>
      <c r="G93" s="198" t="s">
        <v>683</v>
      </c>
      <c r="H93" s="199">
        <v>1</v>
      </c>
      <c r="I93" s="200"/>
      <c r="J93" s="201">
        <f t="shared" si="10"/>
        <v>0</v>
      </c>
      <c r="K93" s="197" t="s">
        <v>19</v>
      </c>
      <c r="L93" s="41"/>
      <c r="M93" s="202" t="s">
        <v>19</v>
      </c>
      <c r="N93" s="203" t="s">
        <v>43</v>
      </c>
      <c r="O93" s="66"/>
      <c r="P93" s="204">
        <f t="shared" si="11"/>
        <v>0</v>
      </c>
      <c r="Q93" s="204">
        <v>0</v>
      </c>
      <c r="R93" s="204">
        <f t="shared" si="12"/>
        <v>0</v>
      </c>
      <c r="S93" s="204">
        <v>0</v>
      </c>
      <c r="T93" s="205">
        <f t="shared" si="13"/>
        <v>0</v>
      </c>
      <c r="U93" s="36"/>
      <c r="V93" s="36"/>
      <c r="W93" s="36"/>
      <c r="X93" s="36"/>
      <c r="Y93" s="36"/>
      <c r="Z93" s="36"/>
      <c r="AA93" s="36"/>
      <c r="AB93" s="36"/>
      <c r="AC93" s="36"/>
      <c r="AD93" s="36"/>
      <c r="AE93" s="36"/>
      <c r="AR93" s="206" t="s">
        <v>2090</v>
      </c>
      <c r="AT93" s="206" t="s">
        <v>209</v>
      </c>
      <c r="AU93" s="206" t="s">
        <v>79</v>
      </c>
      <c r="AY93" s="19" t="s">
        <v>207</v>
      </c>
      <c r="BE93" s="207">
        <f t="shared" si="14"/>
        <v>0</v>
      </c>
      <c r="BF93" s="207">
        <f t="shared" si="15"/>
        <v>0</v>
      </c>
      <c r="BG93" s="207">
        <f t="shared" si="16"/>
        <v>0</v>
      </c>
      <c r="BH93" s="207">
        <f t="shared" si="17"/>
        <v>0</v>
      </c>
      <c r="BI93" s="207">
        <f t="shared" si="18"/>
        <v>0</v>
      </c>
      <c r="BJ93" s="19" t="s">
        <v>79</v>
      </c>
      <c r="BK93" s="207">
        <f t="shared" si="19"/>
        <v>0</v>
      </c>
      <c r="BL93" s="19" t="s">
        <v>2090</v>
      </c>
      <c r="BM93" s="206" t="s">
        <v>2745</v>
      </c>
    </row>
    <row r="94" spans="1:65" s="2" customFormat="1" ht="12">
      <c r="A94" s="36"/>
      <c r="B94" s="37"/>
      <c r="C94" s="195" t="s">
        <v>134</v>
      </c>
      <c r="D94" s="195" t="s">
        <v>209</v>
      </c>
      <c r="E94" s="196" t="s">
        <v>2746</v>
      </c>
      <c r="F94" s="197" t="s">
        <v>2107</v>
      </c>
      <c r="G94" s="198" t="s">
        <v>683</v>
      </c>
      <c r="H94" s="199">
        <v>1</v>
      </c>
      <c r="I94" s="200"/>
      <c r="J94" s="201">
        <f t="shared" si="10"/>
        <v>0</v>
      </c>
      <c r="K94" s="197" t="s">
        <v>19</v>
      </c>
      <c r="L94" s="41"/>
      <c r="M94" s="202" t="s">
        <v>19</v>
      </c>
      <c r="N94" s="203" t="s">
        <v>43</v>
      </c>
      <c r="O94" s="66"/>
      <c r="P94" s="204">
        <f t="shared" si="11"/>
        <v>0</v>
      </c>
      <c r="Q94" s="204">
        <v>0</v>
      </c>
      <c r="R94" s="204">
        <f t="shared" si="12"/>
        <v>0</v>
      </c>
      <c r="S94" s="204">
        <v>0</v>
      </c>
      <c r="T94" s="205">
        <f t="shared" si="13"/>
        <v>0</v>
      </c>
      <c r="U94" s="36"/>
      <c r="V94" s="36"/>
      <c r="W94" s="36"/>
      <c r="X94" s="36"/>
      <c r="Y94" s="36"/>
      <c r="Z94" s="36"/>
      <c r="AA94" s="36"/>
      <c r="AB94" s="36"/>
      <c r="AC94" s="36"/>
      <c r="AD94" s="36"/>
      <c r="AE94" s="36"/>
      <c r="AR94" s="206" t="s">
        <v>2090</v>
      </c>
      <c r="AT94" s="206" t="s">
        <v>209</v>
      </c>
      <c r="AU94" s="206" t="s">
        <v>79</v>
      </c>
      <c r="AY94" s="19" t="s">
        <v>207</v>
      </c>
      <c r="BE94" s="207">
        <f t="shared" si="14"/>
        <v>0</v>
      </c>
      <c r="BF94" s="207">
        <f t="shared" si="15"/>
        <v>0</v>
      </c>
      <c r="BG94" s="207">
        <f t="shared" si="16"/>
        <v>0</v>
      </c>
      <c r="BH94" s="207">
        <f t="shared" si="17"/>
        <v>0</v>
      </c>
      <c r="BI94" s="207">
        <f t="shared" si="18"/>
        <v>0</v>
      </c>
      <c r="BJ94" s="19" t="s">
        <v>79</v>
      </c>
      <c r="BK94" s="207">
        <f t="shared" si="19"/>
        <v>0</v>
      </c>
      <c r="BL94" s="19" t="s">
        <v>2090</v>
      </c>
      <c r="BM94" s="206" t="s">
        <v>2747</v>
      </c>
    </row>
    <row r="95" spans="1:65" s="2" customFormat="1" ht="24">
      <c r="A95" s="36"/>
      <c r="B95" s="37"/>
      <c r="C95" s="195" t="s">
        <v>277</v>
      </c>
      <c r="D95" s="195" t="s">
        <v>209</v>
      </c>
      <c r="E95" s="196" t="s">
        <v>2748</v>
      </c>
      <c r="F95" s="197" t="s">
        <v>2749</v>
      </c>
      <c r="G95" s="198" t="s">
        <v>683</v>
      </c>
      <c r="H95" s="199">
        <v>1</v>
      </c>
      <c r="I95" s="200"/>
      <c r="J95" s="201">
        <f t="shared" si="10"/>
        <v>0</v>
      </c>
      <c r="K95" s="197" t="s">
        <v>19</v>
      </c>
      <c r="L95" s="41"/>
      <c r="M95" s="202" t="s">
        <v>19</v>
      </c>
      <c r="N95" s="203" t="s">
        <v>43</v>
      </c>
      <c r="O95" s="66"/>
      <c r="P95" s="204">
        <f t="shared" si="11"/>
        <v>0</v>
      </c>
      <c r="Q95" s="204">
        <v>0</v>
      </c>
      <c r="R95" s="204">
        <f t="shared" si="12"/>
        <v>0</v>
      </c>
      <c r="S95" s="204">
        <v>0</v>
      </c>
      <c r="T95" s="205">
        <f t="shared" si="13"/>
        <v>0</v>
      </c>
      <c r="U95" s="36"/>
      <c r="V95" s="36"/>
      <c r="W95" s="36"/>
      <c r="X95" s="36"/>
      <c r="Y95" s="36"/>
      <c r="Z95" s="36"/>
      <c r="AA95" s="36"/>
      <c r="AB95" s="36"/>
      <c r="AC95" s="36"/>
      <c r="AD95" s="36"/>
      <c r="AE95" s="36"/>
      <c r="AR95" s="206" t="s">
        <v>2090</v>
      </c>
      <c r="AT95" s="206" t="s">
        <v>209</v>
      </c>
      <c r="AU95" s="206" t="s">
        <v>79</v>
      </c>
      <c r="AY95" s="19" t="s">
        <v>207</v>
      </c>
      <c r="BE95" s="207">
        <f t="shared" si="14"/>
        <v>0</v>
      </c>
      <c r="BF95" s="207">
        <f t="shared" si="15"/>
        <v>0</v>
      </c>
      <c r="BG95" s="207">
        <f t="shared" si="16"/>
        <v>0</v>
      </c>
      <c r="BH95" s="207">
        <f t="shared" si="17"/>
        <v>0</v>
      </c>
      <c r="BI95" s="207">
        <f t="shared" si="18"/>
        <v>0</v>
      </c>
      <c r="BJ95" s="19" t="s">
        <v>79</v>
      </c>
      <c r="BK95" s="207">
        <f t="shared" si="19"/>
        <v>0</v>
      </c>
      <c r="BL95" s="19" t="s">
        <v>2090</v>
      </c>
      <c r="BM95" s="206" t="s">
        <v>2750</v>
      </c>
    </row>
    <row r="96" spans="1:65" s="2" customFormat="1" ht="12">
      <c r="A96" s="36"/>
      <c r="B96" s="37"/>
      <c r="C96" s="195" t="s">
        <v>282</v>
      </c>
      <c r="D96" s="195" t="s">
        <v>209</v>
      </c>
      <c r="E96" s="196" t="s">
        <v>2751</v>
      </c>
      <c r="F96" s="197" t="s">
        <v>2752</v>
      </c>
      <c r="G96" s="198" t="s">
        <v>683</v>
      </c>
      <c r="H96" s="199">
        <v>1</v>
      </c>
      <c r="I96" s="200"/>
      <c r="J96" s="201">
        <f t="shared" si="10"/>
        <v>0</v>
      </c>
      <c r="K96" s="197" t="s">
        <v>19</v>
      </c>
      <c r="L96" s="41"/>
      <c r="M96" s="202" t="s">
        <v>19</v>
      </c>
      <c r="N96" s="203" t="s">
        <v>43</v>
      </c>
      <c r="O96" s="66"/>
      <c r="P96" s="204">
        <f t="shared" si="11"/>
        <v>0</v>
      </c>
      <c r="Q96" s="204">
        <v>0</v>
      </c>
      <c r="R96" s="204">
        <f t="shared" si="12"/>
        <v>0</v>
      </c>
      <c r="S96" s="204">
        <v>0</v>
      </c>
      <c r="T96" s="205">
        <f t="shared" si="13"/>
        <v>0</v>
      </c>
      <c r="U96" s="36"/>
      <c r="V96" s="36"/>
      <c r="W96" s="36"/>
      <c r="X96" s="36"/>
      <c r="Y96" s="36"/>
      <c r="Z96" s="36"/>
      <c r="AA96" s="36"/>
      <c r="AB96" s="36"/>
      <c r="AC96" s="36"/>
      <c r="AD96" s="36"/>
      <c r="AE96" s="36"/>
      <c r="AR96" s="206" t="s">
        <v>2090</v>
      </c>
      <c r="AT96" s="206" t="s">
        <v>209</v>
      </c>
      <c r="AU96" s="206" t="s">
        <v>79</v>
      </c>
      <c r="AY96" s="19" t="s">
        <v>207</v>
      </c>
      <c r="BE96" s="207">
        <f t="shared" si="14"/>
        <v>0</v>
      </c>
      <c r="BF96" s="207">
        <f t="shared" si="15"/>
        <v>0</v>
      </c>
      <c r="BG96" s="207">
        <f t="shared" si="16"/>
        <v>0</v>
      </c>
      <c r="BH96" s="207">
        <f t="shared" si="17"/>
        <v>0</v>
      </c>
      <c r="BI96" s="207">
        <f t="shared" si="18"/>
        <v>0</v>
      </c>
      <c r="BJ96" s="19" t="s">
        <v>79</v>
      </c>
      <c r="BK96" s="207">
        <f t="shared" si="19"/>
        <v>0</v>
      </c>
      <c r="BL96" s="19" t="s">
        <v>2090</v>
      </c>
      <c r="BM96" s="206" t="s">
        <v>2753</v>
      </c>
    </row>
    <row r="97" spans="1:65" s="2" customFormat="1" ht="12">
      <c r="A97" s="36"/>
      <c r="B97" s="37"/>
      <c r="C97" s="195" t="s">
        <v>8</v>
      </c>
      <c r="D97" s="195" t="s">
        <v>209</v>
      </c>
      <c r="E97" s="196" t="s">
        <v>2754</v>
      </c>
      <c r="F97" s="197" t="s">
        <v>2755</v>
      </c>
      <c r="G97" s="198" t="s">
        <v>683</v>
      </c>
      <c r="H97" s="199">
        <v>1</v>
      </c>
      <c r="I97" s="200"/>
      <c r="J97" s="201">
        <f t="shared" si="10"/>
        <v>0</v>
      </c>
      <c r="K97" s="197" t="s">
        <v>19</v>
      </c>
      <c r="L97" s="41"/>
      <c r="M97" s="258" t="s">
        <v>19</v>
      </c>
      <c r="N97" s="259" t="s">
        <v>43</v>
      </c>
      <c r="O97" s="260"/>
      <c r="P97" s="261">
        <f t="shared" si="11"/>
        <v>0</v>
      </c>
      <c r="Q97" s="261">
        <v>0</v>
      </c>
      <c r="R97" s="261">
        <f t="shared" si="12"/>
        <v>0</v>
      </c>
      <c r="S97" s="261">
        <v>0</v>
      </c>
      <c r="T97" s="262">
        <f t="shared" si="13"/>
        <v>0</v>
      </c>
      <c r="U97" s="36"/>
      <c r="V97" s="36"/>
      <c r="W97" s="36"/>
      <c r="X97" s="36"/>
      <c r="Y97" s="36"/>
      <c r="Z97" s="36"/>
      <c r="AA97" s="36"/>
      <c r="AB97" s="36"/>
      <c r="AC97" s="36"/>
      <c r="AD97" s="36"/>
      <c r="AE97" s="36"/>
      <c r="AR97" s="206" t="s">
        <v>2090</v>
      </c>
      <c r="AT97" s="206" t="s">
        <v>209</v>
      </c>
      <c r="AU97" s="206" t="s">
        <v>79</v>
      </c>
      <c r="AY97" s="19" t="s">
        <v>207</v>
      </c>
      <c r="BE97" s="207">
        <f t="shared" si="14"/>
        <v>0</v>
      </c>
      <c r="BF97" s="207">
        <f t="shared" si="15"/>
        <v>0</v>
      </c>
      <c r="BG97" s="207">
        <f t="shared" si="16"/>
        <v>0</v>
      </c>
      <c r="BH97" s="207">
        <f t="shared" si="17"/>
        <v>0</v>
      </c>
      <c r="BI97" s="207">
        <f t="shared" si="18"/>
        <v>0</v>
      </c>
      <c r="BJ97" s="19" t="s">
        <v>79</v>
      </c>
      <c r="BK97" s="207">
        <f t="shared" si="19"/>
        <v>0</v>
      </c>
      <c r="BL97" s="19" t="s">
        <v>2090</v>
      </c>
      <c r="BM97" s="206" t="s">
        <v>2756</v>
      </c>
    </row>
    <row r="98" spans="1:31" s="2" customFormat="1" ht="12">
      <c r="A98" s="36"/>
      <c r="B98" s="49"/>
      <c r="C98" s="50"/>
      <c r="D98" s="50"/>
      <c r="E98" s="50"/>
      <c r="F98" s="50"/>
      <c r="G98" s="50"/>
      <c r="H98" s="50"/>
      <c r="I98" s="145"/>
      <c r="J98" s="50"/>
      <c r="K98" s="50"/>
      <c r="L98" s="41"/>
      <c r="M98" s="36"/>
      <c r="O98" s="36"/>
      <c r="P98" s="36"/>
      <c r="Q98" s="36"/>
      <c r="R98" s="36"/>
      <c r="S98" s="36"/>
      <c r="T98" s="36"/>
      <c r="U98" s="36"/>
      <c r="V98" s="36"/>
      <c r="W98" s="36"/>
      <c r="X98" s="36"/>
      <c r="Y98" s="36"/>
      <c r="Z98" s="36"/>
      <c r="AA98" s="36"/>
      <c r="AB98" s="36"/>
      <c r="AC98" s="36"/>
      <c r="AD98" s="36"/>
      <c r="AE98" s="36"/>
    </row>
  </sheetData>
  <sheetProtection algorithmName="SHA-512" hashValue="ihoLqNYZj2oiBihyfRLKjGFo1BdAJ/L+tYBhA+ccF+vq4USpAuP9uLukCyEgn+3rMGI3rO8fg35Zx4QEC/mqJQ==" saltValue="ZVDux2MncE/LEzWeiiqcIlr5KtTfSyabYufNyLNhHN6VdjG/3enxPAGczbSQy5H5cXFcxHGxrjCFn7nbZS+RLg==" spinCount="100000" sheet="1" objects="1" scenarios="1" formatColumns="0" formatRows="0" autoFilter="0"/>
  <autoFilter ref="C79:K97"/>
  <mergeCells count="9">
    <mergeCell ref="E50:H50"/>
    <mergeCell ref="E70:H70"/>
    <mergeCell ref="E72:H72"/>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3:H287"/>
  <sheetViews>
    <sheetView showGridLines="0" workbookViewId="0" topLeftCell="A1">
      <selection activeCell="D5" sqref="D5:F5"/>
    </sheetView>
  </sheetViews>
  <sheetFormatPr defaultColWidth="9.140625" defaultRowHeight="12"/>
  <cols>
    <col min="1" max="1" width="8.28125" style="1" customWidth="1"/>
    <col min="2" max="2" width="1.7109375" style="1" customWidth="1"/>
    <col min="3" max="3" width="25.00390625" style="1" customWidth="1"/>
    <col min="4" max="4" width="75.8515625" style="1" customWidth="1"/>
    <col min="5" max="5" width="13.28125" style="1" customWidth="1"/>
    <col min="6" max="6" width="20.00390625" style="1" customWidth="1"/>
    <col min="7" max="7" width="1.7109375" style="1" customWidth="1"/>
    <col min="8" max="8" width="8.28125" style="1" customWidth="1"/>
  </cols>
  <sheetData>
    <row r="1" s="1" customFormat="1" ht="12"/>
    <row r="2" s="1" customFormat="1" ht="12"/>
    <row r="3" spans="2:8" s="1" customFormat="1" ht="12">
      <c r="B3" s="112"/>
      <c r="C3" s="113"/>
      <c r="D3" s="113"/>
      <c r="E3" s="113"/>
      <c r="F3" s="113"/>
      <c r="G3" s="113"/>
      <c r="H3" s="22"/>
    </row>
    <row r="4" spans="2:8" s="1" customFormat="1" ht="18">
      <c r="B4" s="22"/>
      <c r="C4" s="115" t="s">
        <v>2757</v>
      </c>
      <c r="H4" s="22"/>
    </row>
    <row r="5" spans="2:8" s="1" customFormat="1" ht="12.75">
      <c r="B5" s="22"/>
      <c r="C5" s="278" t="s">
        <v>13</v>
      </c>
      <c r="D5" s="423" t="s">
        <v>14</v>
      </c>
      <c r="E5" s="384"/>
      <c r="F5" s="384"/>
      <c r="H5" s="22"/>
    </row>
    <row r="6" spans="2:8" s="1" customFormat="1" ht="15">
      <c r="B6" s="22"/>
      <c r="C6" s="279" t="s">
        <v>16</v>
      </c>
      <c r="D6" s="424" t="s">
        <v>17</v>
      </c>
      <c r="E6" s="384"/>
      <c r="F6" s="384"/>
      <c r="H6" s="22"/>
    </row>
    <row r="7" spans="2:8" s="1" customFormat="1" ht="12.75">
      <c r="B7" s="22"/>
      <c r="C7" s="117" t="s">
        <v>23</v>
      </c>
      <c r="D7" s="121" t="str">
        <f>'Rekapitulace stavby'!AN8</f>
        <v>12. 5. 2020</v>
      </c>
      <c r="H7" s="22"/>
    </row>
    <row r="8" spans="1:8" s="2" customFormat="1" ht="12">
      <c r="A8" s="36"/>
      <c r="B8" s="41"/>
      <c r="C8" s="36"/>
      <c r="D8" s="36"/>
      <c r="E8" s="36"/>
      <c r="F8" s="36"/>
      <c r="G8" s="36"/>
      <c r="H8" s="41"/>
    </row>
    <row r="9" spans="1:8" s="11" customFormat="1" ht="12">
      <c r="A9" s="167"/>
      <c r="B9" s="280"/>
      <c r="C9" s="281" t="s">
        <v>53</v>
      </c>
      <c r="D9" s="282" t="s">
        <v>54</v>
      </c>
      <c r="E9" s="282" t="s">
        <v>194</v>
      </c>
      <c r="F9" s="283" t="s">
        <v>2758</v>
      </c>
      <c r="G9" s="167"/>
      <c r="H9" s="280"/>
    </row>
    <row r="10" spans="1:8" s="2" customFormat="1" ht="15.75">
      <c r="A10" s="36"/>
      <c r="B10" s="41"/>
      <c r="C10" s="284" t="s">
        <v>2759</v>
      </c>
      <c r="D10" s="284" t="s">
        <v>83</v>
      </c>
      <c r="E10" s="36"/>
      <c r="F10" s="36"/>
      <c r="G10" s="36"/>
      <c r="H10" s="41"/>
    </row>
    <row r="11" spans="1:8" s="2" customFormat="1" ht="12">
      <c r="A11" s="36"/>
      <c r="B11" s="41"/>
      <c r="C11" s="285" t="s">
        <v>138</v>
      </c>
      <c r="D11" s="286" t="s">
        <v>139</v>
      </c>
      <c r="E11" s="287" t="s">
        <v>140</v>
      </c>
      <c r="F11" s="288">
        <v>45.6</v>
      </c>
      <c r="G11" s="36"/>
      <c r="H11" s="41"/>
    </row>
    <row r="12" spans="1:8" s="2" customFormat="1" ht="12">
      <c r="A12" s="36"/>
      <c r="B12" s="41"/>
      <c r="C12" s="289" t="s">
        <v>138</v>
      </c>
      <c r="D12" s="289" t="s">
        <v>355</v>
      </c>
      <c r="E12" s="19" t="s">
        <v>19</v>
      </c>
      <c r="F12" s="290">
        <v>45.6</v>
      </c>
      <c r="G12" s="36"/>
      <c r="H12" s="41"/>
    </row>
    <row r="13" spans="1:8" s="2" customFormat="1" ht="12">
      <c r="A13" s="36"/>
      <c r="B13" s="41"/>
      <c r="C13" s="291" t="s">
        <v>2760</v>
      </c>
      <c r="D13" s="36"/>
      <c r="E13" s="36"/>
      <c r="F13" s="36"/>
      <c r="G13" s="36"/>
      <c r="H13" s="41"/>
    </row>
    <row r="14" spans="1:8" s="2" customFormat="1" ht="12">
      <c r="A14" s="36"/>
      <c r="B14" s="41"/>
      <c r="C14" s="289" t="s">
        <v>350</v>
      </c>
      <c r="D14" s="289" t="s">
        <v>2761</v>
      </c>
      <c r="E14" s="19" t="s">
        <v>144</v>
      </c>
      <c r="F14" s="290">
        <v>190.155</v>
      </c>
      <c r="G14" s="36"/>
      <c r="H14" s="41"/>
    </row>
    <row r="15" spans="1:8" s="2" customFormat="1" ht="12">
      <c r="A15" s="36"/>
      <c r="B15" s="41"/>
      <c r="C15" s="289" t="s">
        <v>606</v>
      </c>
      <c r="D15" s="289" t="s">
        <v>2762</v>
      </c>
      <c r="E15" s="19" t="s">
        <v>144</v>
      </c>
      <c r="F15" s="290">
        <v>27.36</v>
      </c>
      <c r="G15" s="36"/>
      <c r="H15" s="41"/>
    </row>
    <row r="16" spans="1:8" s="2" customFormat="1" ht="22.5">
      <c r="A16" s="36"/>
      <c r="B16" s="41"/>
      <c r="C16" s="289" t="s">
        <v>570</v>
      </c>
      <c r="D16" s="289" t="s">
        <v>2763</v>
      </c>
      <c r="E16" s="19" t="s">
        <v>144</v>
      </c>
      <c r="F16" s="290">
        <v>187.935</v>
      </c>
      <c r="G16" s="36"/>
      <c r="H16" s="41"/>
    </row>
    <row r="17" spans="1:8" s="2" customFormat="1" ht="12">
      <c r="A17" s="36"/>
      <c r="B17" s="41"/>
      <c r="C17" s="289" t="s">
        <v>586</v>
      </c>
      <c r="D17" s="289" t="s">
        <v>2764</v>
      </c>
      <c r="E17" s="19" t="s">
        <v>140</v>
      </c>
      <c r="F17" s="290">
        <v>43.6</v>
      </c>
      <c r="G17" s="36"/>
      <c r="H17" s="41"/>
    </row>
    <row r="18" spans="1:8" s="2" customFormat="1" ht="12">
      <c r="A18" s="36"/>
      <c r="B18" s="41"/>
      <c r="C18" s="289" t="s">
        <v>803</v>
      </c>
      <c r="D18" s="289" t="s">
        <v>2765</v>
      </c>
      <c r="E18" s="19" t="s">
        <v>144</v>
      </c>
      <c r="F18" s="290">
        <v>214.32</v>
      </c>
      <c r="G18" s="36"/>
      <c r="H18" s="41"/>
    </row>
    <row r="19" spans="1:8" s="2" customFormat="1" ht="12">
      <c r="A19" s="36"/>
      <c r="B19" s="41"/>
      <c r="C19" s="289" t="s">
        <v>823</v>
      </c>
      <c r="D19" s="289" t="s">
        <v>2766</v>
      </c>
      <c r="E19" s="19" t="s">
        <v>144</v>
      </c>
      <c r="F19" s="290">
        <v>214.32</v>
      </c>
      <c r="G19" s="36"/>
      <c r="H19" s="41"/>
    </row>
    <row r="20" spans="1:8" s="2" customFormat="1" ht="12">
      <c r="A20" s="36"/>
      <c r="B20" s="41"/>
      <c r="C20" s="289" t="s">
        <v>739</v>
      </c>
      <c r="D20" s="289" t="s">
        <v>2767</v>
      </c>
      <c r="E20" s="19" t="s">
        <v>144</v>
      </c>
      <c r="F20" s="290">
        <v>95.455</v>
      </c>
      <c r="G20" s="36"/>
      <c r="H20" s="41"/>
    </row>
    <row r="21" spans="1:8" s="2" customFormat="1" ht="22.5">
      <c r="A21" s="36"/>
      <c r="B21" s="41"/>
      <c r="C21" s="289" t="s">
        <v>640</v>
      </c>
      <c r="D21" s="289" t="s">
        <v>2768</v>
      </c>
      <c r="E21" s="19" t="s">
        <v>144</v>
      </c>
      <c r="F21" s="290">
        <v>518.4</v>
      </c>
      <c r="G21" s="36"/>
      <c r="H21" s="41"/>
    </row>
    <row r="22" spans="1:8" s="2" customFormat="1" ht="22.5">
      <c r="A22" s="36"/>
      <c r="B22" s="41"/>
      <c r="C22" s="289" t="s">
        <v>808</v>
      </c>
      <c r="D22" s="289" t="s">
        <v>2769</v>
      </c>
      <c r="E22" s="19" t="s">
        <v>810</v>
      </c>
      <c r="F22" s="290">
        <v>517.44</v>
      </c>
      <c r="G22" s="36"/>
      <c r="H22" s="41"/>
    </row>
    <row r="23" spans="1:8" s="2" customFormat="1" ht="12">
      <c r="A23" s="36"/>
      <c r="B23" s="41"/>
      <c r="C23" s="289" t="s">
        <v>746</v>
      </c>
      <c r="D23" s="289" t="s">
        <v>747</v>
      </c>
      <c r="E23" s="19" t="s">
        <v>144</v>
      </c>
      <c r="F23" s="290">
        <v>93.936</v>
      </c>
      <c r="G23" s="36"/>
      <c r="H23" s="41"/>
    </row>
    <row r="24" spans="1:8" s="2" customFormat="1" ht="12">
      <c r="A24" s="36"/>
      <c r="B24" s="41"/>
      <c r="C24" s="285" t="s">
        <v>147</v>
      </c>
      <c r="D24" s="286" t="s">
        <v>148</v>
      </c>
      <c r="E24" s="287" t="s">
        <v>144</v>
      </c>
      <c r="F24" s="288">
        <v>109.85</v>
      </c>
      <c r="G24" s="36"/>
      <c r="H24" s="41"/>
    </row>
    <row r="25" spans="1:8" s="2" customFormat="1" ht="12">
      <c r="A25" s="36"/>
      <c r="B25" s="41"/>
      <c r="C25" s="289" t="s">
        <v>147</v>
      </c>
      <c r="D25" s="289" t="s">
        <v>720</v>
      </c>
      <c r="E25" s="19" t="s">
        <v>19</v>
      </c>
      <c r="F25" s="290">
        <v>109.85</v>
      </c>
      <c r="G25" s="36"/>
      <c r="H25" s="41"/>
    </row>
    <row r="26" spans="1:8" s="2" customFormat="1" ht="12">
      <c r="A26" s="36"/>
      <c r="B26" s="41"/>
      <c r="C26" s="291" t="s">
        <v>2760</v>
      </c>
      <c r="D26" s="36"/>
      <c r="E26" s="36"/>
      <c r="F26" s="36"/>
      <c r="G26" s="36"/>
      <c r="H26" s="41"/>
    </row>
    <row r="27" spans="1:8" s="2" customFormat="1" ht="12">
      <c r="A27" s="36"/>
      <c r="B27" s="41"/>
      <c r="C27" s="289" t="s">
        <v>717</v>
      </c>
      <c r="D27" s="289" t="s">
        <v>2770</v>
      </c>
      <c r="E27" s="19" t="s">
        <v>144</v>
      </c>
      <c r="F27" s="290">
        <v>109.85</v>
      </c>
      <c r="G27" s="36"/>
      <c r="H27" s="41"/>
    </row>
    <row r="28" spans="1:8" s="2" customFormat="1" ht="12">
      <c r="A28" s="36"/>
      <c r="B28" s="41"/>
      <c r="C28" s="289" t="s">
        <v>697</v>
      </c>
      <c r="D28" s="289" t="s">
        <v>2771</v>
      </c>
      <c r="E28" s="19" t="s">
        <v>144</v>
      </c>
      <c r="F28" s="290">
        <v>124.35</v>
      </c>
      <c r="G28" s="36"/>
      <c r="H28" s="41"/>
    </row>
    <row r="29" spans="1:8" s="2" customFormat="1" ht="12">
      <c r="A29" s="36"/>
      <c r="B29" s="41"/>
      <c r="C29" s="289" t="s">
        <v>708</v>
      </c>
      <c r="D29" s="289" t="s">
        <v>2772</v>
      </c>
      <c r="E29" s="19" t="s">
        <v>144</v>
      </c>
      <c r="F29" s="290">
        <v>124.35</v>
      </c>
      <c r="G29" s="36"/>
      <c r="H29" s="41"/>
    </row>
    <row r="30" spans="1:8" s="2" customFormat="1" ht="22.5">
      <c r="A30" s="36"/>
      <c r="B30" s="41"/>
      <c r="C30" s="289" t="s">
        <v>761</v>
      </c>
      <c r="D30" s="289" t="s">
        <v>2773</v>
      </c>
      <c r="E30" s="19" t="s">
        <v>144</v>
      </c>
      <c r="F30" s="290">
        <v>131.6</v>
      </c>
      <c r="G30" s="36"/>
      <c r="H30" s="41"/>
    </row>
    <row r="31" spans="1:8" s="2" customFormat="1" ht="12">
      <c r="A31" s="36"/>
      <c r="B31" s="41"/>
      <c r="C31" s="289" t="s">
        <v>980</v>
      </c>
      <c r="D31" s="289" t="s">
        <v>2774</v>
      </c>
      <c r="E31" s="19" t="s">
        <v>144</v>
      </c>
      <c r="F31" s="290">
        <v>219.7</v>
      </c>
      <c r="G31" s="36"/>
      <c r="H31" s="41"/>
    </row>
    <row r="32" spans="1:8" s="2" customFormat="1" ht="12">
      <c r="A32" s="36"/>
      <c r="B32" s="41"/>
      <c r="C32" s="285" t="s">
        <v>1110</v>
      </c>
      <c r="D32" s="286" t="s">
        <v>2775</v>
      </c>
      <c r="E32" s="287" t="s">
        <v>144</v>
      </c>
      <c r="F32" s="288">
        <v>122.937</v>
      </c>
      <c r="G32" s="36"/>
      <c r="H32" s="41"/>
    </row>
    <row r="33" spans="1:8" s="2" customFormat="1" ht="12">
      <c r="A33" s="36"/>
      <c r="B33" s="41"/>
      <c r="C33" s="289" t="s">
        <v>1110</v>
      </c>
      <c r="D33" s="289" t="s">
        <v>1111</v>
      </c>
      <c r="E33" s="19" t="s">
        <v>19</v>
      </c>
      <c r="F33" s="290">
        <v>122.937</v>
      </c>
      <c r="G33" s="36"/>
      <c r="H33" s="41"/>
    </row>
    <row r="34" spans="1:8" s="2" customFormat="1" ht="12">
      <c r="A34" s="36"/>
      <c r="B34" s="41"/>
      <c r="C34" s="285" t="s">
        <v>153</v>
      </c>
      <c r="D34" s="286" t="s">
        <v>154</v>
      </c>
      <c r="E34" s="287" t="s">
        <v>151</v>
      </c>
      <c r="F34" s="288">
        <v>450.409</v>
      </c>
      <c r="G34" s="36"/>
      <c r="H34" s="41"/>
    </row>
    <row r="35" spans="1:8" s="2" customFormat="1" ht="12">
      <c r="A35" s="36"/>
      <c r="B35" s="41"/>
      <c r="C35" s="289" t="s">
        <v>19</v>
      </c>
      <c r="D35" s="289" t="s">
        <v>290</v>
      </c>
      <c r="E35" s="19" t="s">
        <v>19</v>
      </c>
      <c r="F35" s="290">
        <v>500.409</v>
      </c>
      <c r="G35" s="36"/>
      <c r="H35" s="41"/>
    </row>
    <row r="36" spans="1:8" s="2" customFormat="1" ht="12">
      <c r="A36" s="36"/>
      <c r="B36" s="41"/>
      <c r="C36" s="289" t="s">
        <v>19</v>
      </c>
      <c r="D36" s="289" t="s">
        <v>291</v>
      </c>
      <c r="E36" s="19" t="s">
        <v>19</v>
      </c>
      <c r="F36" s="290">
        <v>-50</v>
      </c>
      <c r="G36" s="36"/>
      <c r="H36" s="41"/>
    </row>
    <row r="37" spans="1:8" s="2" customFormat="1" ht="12">
      <c r="A37" s="36"/>
      <c r="B37" s="41"/>
      <c r="C37" s="289" t="s">
        <v>153</v>
      </c>
      <c r="D37" s="289" t="s">
        <v>228</v>
      </c>
      <c r="E37" s="19" t="s">
        <v>19</v>
      </c>
      <c r="F37" s="290">
        <v>450.409</v>
      </c>
      <c r="G37" s="36"/>
      <c r="H37" s="41"/>
    </row>
    <row r="38" spans="1:8" s="2" customFormat="1" ht="12">
      <c r="A38" s="36"/>
      <c r="B38" s="41"/>
      <c r="C38" s="291" t="s">
        <v>2760</v>
      </c>
      <c r="D38" s="36"/>
      <c r="E38" s="36"/>
      <c r="F38" s="36"/>
      <c r="G38" s="36"/>
      <c r="H38" s="41"/>
    </row>
    <row r="39" spans="1:8" s="2" customFormat="1" ht="12">
      <c r="A39" s="36"/>
      <c r="B39" s="41"/>
      <c r="C39" s="289" t="s">
        <v>287</v>
      </c>
      <c r="D39" s="289" t="s">
        <v>2776</v>
      </c>
      <c r="E39" s="19" t="s">
        <v>151</v>
      </c>
      <c r="F39" s="290">
        <v>450.409</v>
      </c>
      <c r="G39" s="36"/>
      <c r="H39" s="41"/>
    </row>
    <row r="40" spans="1:8" s="2" customFormat="1" ht="22.5">
      <c r="A40" s="36"/>
      <c r="B40" s="41"/>
      <c r="C40" s="289" t="s">
        <v>273</v>
      </c>
      <c r="D40" s="289" t="s">
        <v>2777</v>
      </c>
      <c r="E40" s="19" t="s">
        <v>151</v>
      </c>
      <c r="F40" s="290">
        <v>321.452</v>
      </c>
      <c r="G40" s="36"/>
      <c r="H40" s="41"/>
    </row>
    <row r="41" spans="1:8" s="2" customFormat="1" ht="12">
      <c r="A41" s="36"/>
      <c r="B41" s="41"/>
      <c r="C41" s="289" t="s">
        <v>298</v>
      </c>
      <c r="D41" s="289" t="s">
        <v>2778</v>
      </c>
      <c r="E41" s="19" t="s">
        <v>151</v>
      </c>
      <c r="F41" s="290">
        <v>839.166</v>
      </c>
      <c r="G41" s="36"/>
      <c r="H41" s="41"/>
    </row>
    <row r="42" spans="1:8" s="2" customFormat="1" ht="12">
      <c r="A42" s="36"/>
      <c r="B42" s="41"/>
      <c r="C42" s="285" t="s">
        <v>142</v>
      </c>
      <c r="D42" s="286" t="s">
        <v>143</v>
      </c>
      <c r="E42" s="287" t="s">
        <v>144</v>
      </c>
      <c r="F42" s="288">
        <v>213.525</v>
      </c>
      <c r="G42" s="36"/>
      <c r="H42" s="41"/>
    </row>
    <row r="43" spans="1:8" s="2" customFormat="1" ht="12">
      <c r="A43" s="36"/>
      <c r="B43" s="41"/>
      <c r="C43" s="289" t="s">
        <v>19</v>
      </c>
      <c r="D43" s="289" t="s">
        <v>554</v>
      </c>
      <c r="E43" s="19" t="s">
        <v>19</v>
      </c>
      <c r="F43" s="290">
        <v>163.8</v>
      </c>
      <c r="G43" s="36"/>
      <c r="H43" s="41"/>
    </row>
    <row r="44" spans="1:8" s="2" customFormat="1" ht="12">
      <c r="A44" s="36"/>
      <c r="B44" s="41"/>
      <c r="C44" s="289" t="s">
        <v>19</v>
      </c>
      <c r="D44" s="289" t="s">
        <v>555</v>
      </c>
      <c r="E44" s="19" t="s">
        <v>19</v>
      </c>
      <c r="F44" s="290">
        <v>49.725</v>
      </c>
      <c r="G44" s="36"/>
      <c r="H44" s="41"/>
    </row>
    <row r="45" spans="1:8" s="2" customFormat="1" ht="12">
      <c r="A45" s="36"/>
      <c r="B45" s="41"/>
      <c r="C45" s="289" t="s">
        <v>142</v>
      </c>
      <c r="D45" s="289" t="s">
        <v>228</v>
      </c>
      <c r="E45" s="19" t="s">
        <v>19</v>
      </c>
      <c r="F45" s="290">
        <v>213.525</v>
      </c>
      <c r="G45" s="36"/>
      <c r="H45" s="41"/>
    </row>
    <row r="46" spans="1:8" s="2" customFormat="1" ht="12">
      <c r="A46" s="36"/>
      <c r="B46" s="41"/>
      <c r="C46" s="291" t="s">
        <v>2760</v>
      </c>
      <c r="D46" s="36"/>
      <c r="E46" s="36"/>
      <c r="F46" s="36"/>
      <c r="G46" s="36"/>
      <c r="H46" s="41"/>
    </row>
    <row r="47" spans="1:8" s="2" customFormat="1" ht="12">
      <c r="A47" s="36"/>
      <c r="B47" s="41"/>
      <c r="C47" s="289" t="s">
        <v>551</v>
      </c>
      <c r="D47" s="289" t="s">
        <v>2779</v>
      </c>
      <c r="E47" s="19" t="s">
        <v>144</v>
      </c>
      <c r="F47" s="290">
        <v>213.525</v>
      </c>
      <c r="G47" s="36"/>
      <c r="H47" s="41"/>
    </row>
    <row r="48" spans="1:8" s="2" customFormat="1" ht="22.5">
      <c r="A48" s="36"/>
      <c r="B48" s="41"/>
      <c r="C48" s="289" t="s">
        <v>565</v>
      </c>
      <c r="D48" s="289" t="s">
        <v>2780</v>
      </c>
      <c r="E48" s="19" t="s">
        <v>144</v>
      </c>
      <c r="F48" s="290">
        <v>640.575</v>
      </c>
      <c r="G48" s="36"/>
      <c r="H48" s="41"/>
    </row>
    <row r="49" spans="1:8" s="2" customFormat="1" ht="22.5">
      <c r="A49" s="36"/>
      <c r="B49" s="41"/>
      <c r="C49" s="289" t="s">
        <v>1208</v>
      </c>
      <c r="D49" s="289" t="s">
        <v>2781</v>
      </c>
      <c r="E49" s="19" t="s">
        <v>144</v>
      </c>
      <c r="F49" s="290">
        <v>611.05</v>
      </c>
      <c r="G49" s="36"/>
      <c r="H49" s="41"/>
    </row>
    <row r="50" spans="1:8" s="2" customFormat="1" ht="12">
      <c r="A50" s="36"/>
      <c r="B50" s="41"/>
      <c r="C50" s="285" t="s">
        <v>49</v>
      </c>
      <c r="D50" s="286" t="s">
        <v>150</v>
      </c>
      <c r="E50" s="287" t="s">
        <v>151</v>
      </c>
      <c r="F50" s="288">
        <v>1289.575</v>
      </c>
      <c r="G50" s="36"/>
      <c r="H50" s="41"/>
    </row>
    <row r="51" spans="1:8" s="2" customFormat="1" ht="12">
      <c r="A51" s="36"/>
      <c r="B51" s="41"/>
      <c r="C51" s="289" t="s">
        <v>19</v>
      </c>
      <c r="D51" s="289" t="s">
        <v>225</v>
      </c>
      <c r="E51" s="19" t="s">
        <v>19</v>
      </c>
      <c r="F51" s="290">
        <v>667.275</v>
      </c>
      <c r="G51" s="36"/>
      <c r="H51" s="41"/>
    </row>
    <row r="52" spans="1:8" s="2" customFormat="1" ht="12">
      <c r="A52" s="36"/>
      <c r="B52" s="41"/>
      <c r="C52" s="289" t="s">
        <v>19</v>
      </c>
      <c r="D52" s="289" t="s">
        <v>226</v>
      </c>
      <c r="E52" s="19" t="s">
        <v>19</v>
      </c>
      <c r="F52" s="290">
        <v>580.3</v>
      </c>
      <c r="G52" s="36"/>
      <c r="H52" s="41"/>
    </row>
    <row r="53" spans="1:8" s="2" customFormat="1" ht="12">
      <c r="A53" s="36"/>
      <c r="B53" s="41"/>
      <c r="C53" s="289" t="s">
        <v>19</v>
      </c>
      <c r="D53" s="289" t="s">
        <v>227</v>
      </c>
      <c r="E53" s="19" t="s">
        <v>19</v>
      </c>
      <c r="F53" s="290">
        <v>42</v>
      </c>
      <c r="G53" s="36"/>
      <c r="H53" s="41"/>
    </row>
    <row r="54" spans="1:8" s="2" customFormat="1" ht="12">
      <c r="A54" s="36"/>
      <c r="B54" s="41"/>
      <c r="C54" s="289" t="s">
        <v>49</v>
      </c>
      <c r="D54" s="289" t="s">
        <v>228</v>
      </c>
      <c r="E54" s="19" t="s">
        <v>19</v>
      </c>
      <c r="F54" s="290">
        <v>1289.575</v>
      </c>
      <c r="G54" s="36"/>
      <c r="H54" s="41"/>
    </row>
    <row r="55" spans="1:8" s="2" customFormat="1" ht="12">
      <c r="A55" s="36"/>
      <c r="B55" s="41"/>
      <c r="C55" s="291" t="s">
        <v>2760</v>
      </c>
      <c r="D55" s="36"/>
      <c r="E55" s="36"/>
      <c r="F55" s="36"/>
      <c r="G55" s="36"/>
      <c r="H55" s="41"/>
    </row>
    <row r="56" spans="1:8" s="2" customFormat="1" ht="12">
      <c r="A56" s="36"/>
      <c r="B56" s="41"/>
      <c r="C56" s="289" t="s">
        <v>222</v>
      </c>
      <c r="D56" s="289" t="s">
        <v>2782</v>
      </c>
      <c r="E56" s="19" t="s">
        <v>151</v>
      </c>
      <c r="F56" s="290">
        <v>644.788</v>
      </c>
      <c r="G56" s="36"/>
      <c r="H56" s="41"/>
    </row>
    <row r="57" spans="1:8" s="2" customFormat="1" ht="22.5">
      <c r="A57" s="36"/>
      <c r="B57" s="41"/>
      <c r="C57" s="289" t="s">
        <v>217</v>
      </c>
      <c r="D57" s="289" t="s">
        <v>2783</v>
      </c>
      <c r="E57" s="19" t="s">
        <v>151</v>
      </c>
      <c r="F57" s="290">
        <v>515.83</v>
      </c>
      <c r="G57" s="36"/>
      <c r="H57" s="41"/>
    </row>
    <row r="58" spans="1:8" s="2" customFormat="1" ht="22.5">
      <c r="A58" s="36"/>
      <c r="B58" s="41"/>
      <c r="C58" s="289" t="s">
        <v>230</v>
      </c>
      <c r="D58" s="289" t="s">
        <v>2784</v>
      </c>
      <c r="E58" s="19" t="s">
        <v>151</v>
      </c>
      <c r="F58" s="290">
        <v>64.479</v>
      </c>
      <c r="G58" s="36"/>
      <c r="H58" s="41"/>
    </row>
    <row r="59" spans="1:8" s="2" customFormat="1" ht="22.5">
      <c r="A59" s="36"/>
      <c r="B59" s="41"/>
      <c r="C59" s="289" t="s">
        <v>235</v>
      </c>
      <c r="D59" s="289" t="s">
        <v>2785</v>
      </c>
      <c r="E59" s="19" t="s">
        <v>151</v>
      </c>
      <c r="F59" s="290">
        <v>64.479</v>
      </c>
      <c r="G59" s="36"/>
      <c r="H59" s="41"/>
    </row>
    <row r="60" spans="1:8" s="2" customFormat="1" ht="22.5">
      <c r="A60" s="36"/>
      <c r="B60" s="41"/>
      <c r="C60" s="289" t="s">
        <v>267</v>
      </c>
      <c r="D60" s="289" t="s">
        <v>2786</v>
      </c>
      <c r="E60" s="19" t="s">
        <v>151</v>
      </c>
      <c r="F60" s="290">
        <v>1999.784</v>
      </c>
      <c r="G60" s="36"/>
      <c r="H60" s="41"/>
    </row>
    <row r="61" spans="1:8" s="2" customFormat="1" ht="22.5">
      <c r="A61" s="36"/>
      <c r="B61" s="41"/>
      <c r="C61" s="289" t="s">
        <v>273</v>
      </c>
      <c r="D61" s="289" t="s">
        <v>2777</v>
      </c>
      <c r="E61" s="19" t="s">
        <v>151</v>
      </c>
      <c r="F61" s="290">
        <v>321.452</v>
      </c>
      <c r="G61" s="36"/>
      <c r="H61" s="41"/>
    </row>
    <row r="62" spans="1:8" s="2" customFormat="1" ht="22.5">
      <c r="A62" s="36"/>
      <c r="B62" s="41"/>
      <c r="C62" s="289" t="s">
        <v>278</v>
      </c>
      <c r="D62" s="289" t="s">
        <v>2787</v>
      </c>
      <c r="E62" s="19" t="s">
        <v>151</v>
      </c>
      <c r="F62" s="290">
        <v>128.958</v>
      </c>
      <c r="G62" s="36"/>
      <c r="H62" s="41"/>
    </row>
    <row r="63" spans="1:8" s="2" customFormat="1" ht="12">
      <c r="A63" s="36"/>
      <c r="B63" s="41"/>
      <c r="C63" s="289" t="s">
        <v>283</v>
      </c>
      <c r="D63" s="289" t="s">
        <v>2788</v>
      </c>
      <c r="E63" s="19" t="s">
        <v>151</v>
      </c>
      <c r="F63" s="290">
        <v>1160.618</v>
      </c>
      <c r="G63" s="36"/>
      <c r="H63" s="41"/>
    </row>
    <row r="64" spans="1:8" s="2" customFormat="1" ht="12">
      <c r="A64" s="36"/>
      <c r="B64" s="41"/>
      <c r="C64" s="289" t="s">
        <v>298</v>
      </c>
      <c r="D64" s="289" t="s">
        <v>2778</v>
      </c>
      <c r="E64" s="19" t="s">
        <v>151</v>
      </c>
      <c r="F64" s="290">
        <v>839.166</v>
      </c>
      <c r="G64" s="36"/>
      <c r="H64" s="41"/>
    </row>
    <row r="65" spans="1:8" s="2" customFormat="1" ht="12">
      <c r="A65" s="36"/>
      <c r="B65" s="41"/>
      <c r="C65" s="285" t="s">
        <v>156</v>
      </c>
      <c r="D65" s="286" t="s">
        <v>157</v>
      </c>
      <c r="E65" s="287" t="s">
        <v>151</v>
      </c>
      <c r="F65" s="288">
        <v>839.166</v>
      </c>
      <c r="G65" s="36"/>
      <c r="H65" s="41"/>
    </row>
    <row r="66" spans="1:8" s="2" customFormat="1" ht="12">
      <c r="A66" s="36"/>
      <c r="B66" s="41"/>
      <c r="C66" s="289" t="s">
        <v>19</v>
      </c>
      <c r="D66" s="289" t="s">
        <v>301</v>
      </c>
      <c r="E66" s="19" t="s">
        <v>19</v>
      </c>
      <c r="F66" s="290">
        <v>839.166</v>
      </c>
      <c r="G66" s="36"/>
      <c r="H66" s="41"/>
    </row>
    <row r="67" spans="1:8" s="2" customFormat="1" ht="12">
      <c r="A67" s="36"/>
      <c r="B67" s="41"/>
      <c r="C67" s="289" t="s">
        <v>156</v>
      </c>
      <c r="D67" s="289" t="s">
        <v>228</v>
      </c>
      <c r="E67" s="19" t="s">
        <v>19</v>
      </c>
      <c r="F67" s="290">
        <v>839.166</v>
      </c>
      <c r="G67" s="36"/>
      <c r="H67" s="41"/>
    </row>
    <row r="68" spans="1:8" s="2" customFormat="1" ht="12">
      <c r="A68" s="36"/>
      <c r="B68" s="41"/>
      <c r="C68" s="291" t="s">
        <v>2760</v>
      </c>
      <c r="D68" s="36"/>
      <c r="E68" s="36"/>
      <c r="F68" s="36"/>
      <c r="G68" s="36"/>
      <c r="H68" s="41"/>
    </row>
    <row r="69" spans="1:8" s="2" customFormat="1" ht="12">
      <c r="A69" s="36"/>
      <c r="B69" s="41"/>
      <c r="C69" s="289" t="s">
        <v>298</v>
      </c>
      <c r="D69" s="289" t="s">
        <v>2778</v>
      </c>
      <c r="E69" s="19" t="s">
        <v>151</v>
      </c>
      <c r="F69" s="290">
        <v>839.166</v>
      </c>
      <c r="G69" s="36"/>
      <c r="H69" s="41"/>
    </row>
    <row r="70" spans="1:8" s="2" customFormat="1" ht="22.5">
      <c r="A70" s="36"/>
      <c r="B70" s="41"/>
      <c r="C70" s="289" t="s">
        <v>267</v>
      </c>
      <c r="D70" s="289" t="s">
        <v>2786</v>
      </c>
      <c r="E70" s="19" t="s">
        <v>151</v>
      </c>
      <c r="F70" s="290">
        <v>1999.784</v>
      </c>
      <c r="G70" s="36"/>
      <c r="H70" s="41"/>
    </row>
    <row r="71" spans="1:8" s="2" customFormat="1" ht="15.75">
      <c r="A71" s="36"/>
      <c r="B71" s="41"/>
      <c r="C71" s="284" t="s">
        <v>2789</v>
      </c>
      <c r="D71" s="284" t="s">
        <v>89</v>
      </c>
      <c r="E71" s="36"/>
      <c r="F71" s="36"/>
      <c r="G71" s="36"/>
      <c r="H71" s="41"/>
    </row>
    <row r="72" spans="1:8" s="2" customFormat="1" ht="12">
      <c r="A72" s="36"/>
      <c r="B72" s="41"/>
      <c r="C72" s="285" t="s">
        <v>1384</v>
      </c>
      <c r="D72" s="286" t="s">
        <v>1385</v>
      </c>
      <c r="E72" s="287" t="s">
        <v>140</v>
      </c>
      <c r="F72" s="288">
        <v>21</v>
      </c>
      <c r="G72" s="36"/>
      <c r="H72" s="41"/>
    </row>
    <row r="73" spans="1:8" s="2" customFormat="1" ht="12">
      <c r="A73" s="36"/>
      <c r="B73" s="41"/>
      <c r="C73" s="289" t="s">
        <v>19</v>
      </c>
      <c r="D73" s="289" t="s">
        <v>1692</v>
      </c>
      <c r="E73" s="19" t="s">
        <v>19</v>
      </c>
      <c r="F73" s="290">
        <v>21</v>
      </c>
      <c r="G73" s="36"/>
      <c r="H73" s="41"/>
    </row>
    <row r="74" spans="1:8" s="2" customFormat="1" ht="12">
      <c r="A74" s="36"/>
      <c r="B74" s="41"/>
      <c r="C74" s="289" t="s">
        <v>1384</v>
      </c>
      <c r="D74" s="289" t="s">
        <v>228</v>
      </c>
      <c r="E74" s="19" t="s">
        <v>19</v>
      </c>
      <c r="F74" s="290">
        <v>21</v>
      </c>
      <c r="G74" s="36"/>
      <c r="H74" s="41"/>
    </row>
    <row r="75" spans="1:8" s="2" customFormat="1" ht="12">
      <c r="A75" s="36"/>
      <c r="B75" s="41"/>
      <c r="C75" s="291" t="s">
        <v>2760</v>
      </c>
      <c r="D75" s="36"/>
      <c r="E75" s="36"/>
      <c r="F75" s="36"/>
      <c r="G75" s="36"/>
      <c r="H75" s="41"/>
    </row>
    <row r="76" spans="1:8" s="2" customFormat="1" ht="12">
      <c r="A76" s="36"/>
      <c r="B76" s="41"/>
      <c r="C76" s="289" t="s">
        <v>1689</v>
      </c>
      <c r="D76" s="289" t="s">
        <v>2790</v>
      </c>
      <c r="E76" s="19" t="s">
        <v>140</v>
      </c>
      <c r="F76" s="290">
        <v>42</v>
      </c>
      <c r="G76" s="36"/>
      <c r="H76" s="41"/>
    </row>
    <row r="77" spans="1:8" s="2" customFormat="1" ht="12">
      <c r="A77" s="36"/>
      <c r="B77" s="41"/>
      <c r="C77" s="289" t="s">
        <v>1395</v>
      </c>
      <c r="D77" s="289" t="s">
        <v>2791</v>
      </c>
      <c r="E77" s="19" t="s">
        <v>144</v>
      </c>
      <c r="F77" s="290">
        <v>81.3</v>
      </c>
      <c r="G77" s="36"/>
      <c r="H77" s="41"/>
    </row>
    <row r="78" spans="1:8" s="2" customFormat="1" ht="12">
      <c r="A78" s="36"/>
      <c r="B78" s="41"/>
      <c r="C78" s="289" t="s">
        <v>298</v>
      </c>
      <c r="D78" s="289" t="s">
        <v>2778</v>
      </c>
      <c r="E78" s="19" t="s">
        <v>151</v>
      </c>
      <c r="F78" s="290">
        <v>950.647</v>
      </c>
      <c r="G78" s="36"/>
      <c r="H78" s="41"/>
    </row>
    <row r="79" spans="1:8" s="2" customFormat="1" ht="12">
      <c r="A79" s="36"/>
      <c r="B79" s="41"/>
      <c r="C79" s="289" t="s">
        <v>1245</v>
      </c>
      <c r="D79" s="289" t="s">
        <v>1246</v>
      </c>
      <c r="E79" s="19" t="s">
        <v>144</v>
      </c>
      <c r="F79" s="290">
        <v>518.263</v>
      </c>
      <c r="G79" s="36"/>
      <c r="H79" s="41"/>
    </row>
    <row r="80" spans="1:8" s="2" customFormat="1" ht="12">
      <c r="A80" s="36"/>
      <c r="B80" s="41"/>
      <c r="C80" s="289" t="s">
        <v>1533</v>
      </c>
      <c r="D80" s="289" t="s">
        <v>2792</v>
      </c>
      <c r="E80" s="19" t="s">
        <v>144</v>
      </c>
      <c r="F80" s="290">
        <v>81.3</v>
      </c>
      <c r="G80" s="36"/>
      <c r="H80" s="41"/>
    </row>
    <row r="81" spans="1:8" s="2" customFormat="1" ht="12">
      <c r="A81" s="36"/>
      <c r="B81" s="41"/>
      <c r="C81" s="289" t="s">
        <v>1551</v>
      </c>
      <c r="D81" s="289" t="s">
        <v>2793</v>
      </c>
      <c r="E81" s="19" t="s">
        <v>144</v>
      </c>
      <c r="F81" s="290">
        <v>26.46</v>
      </c>
      <c r="G81" s="36"/>
      <c r="H81" s="41"/>
    </row>
    <row r="82" spans="1:8" s="2" customFormat="1" ht="12">
      <c r="A82" s="36"/>
      <c r="B82" s="41"/>
      <c r="C82" s="289" t="s">
        <v>1555</v>
      </c>
      <c r="D82" s="289" t="s">
        <v>2794</v>
      </c>
      <c r="E82" s="19" t="s">
        <v>252</v>
      </c>
      <c r="F82" s="290">
        <v>0.143</v>
      </c>
      <c r="G82" s="36"/>
      <c r="H82" s="41"/>
    </row>
    <row r="83" spans="1:8" s="2" customFormat="1" ht="12">
      <c r="A83" s="36"/>
      <c r="B83" s="41"/>
      <c r="C83" s="285" t="s">
        <v>1354</v>
      </c>
      <c r="D83" s="286" t="s">
        <v>1355</v>
      </c>
      <c r="E83" s="287" t="s">
        <v>151</v>
      </c>
      <c r="F83" s="288">
        <v>47.182</v>
      </c>
      <c r="G83" s="36"/>
      <c r="H83" s="41"/>
    </row>
    <row r="84" spans="1:8" s="2" customFormat="1" ht="12">
      <c r="A84" s="36"/>
      <c r="B84" s="41"/>
      <c r="C84" s="289" t="s">
        <v>19</v>
      </c>
      <c r="D84" s="289" t="s">
        <v>1515</v>
      </c>
      <c r="E84" s="19" t="s">
        <v>19</v>
      </c>
      <c r="F84" s="290">
        <v>9.922</v>
      </c>
      <c r="G84" s="36"/>
      <c r="H84" s="41"/>
    </row>
    <row r="85" spans="1:8" s="2" customFormat="1" ht="12">
      <c r="A85" s="36"/>
      <c r="B85" s="41"/>
      <c r="C85" s="289" t="s">
        <v>19</v>
      </c>
      <c r="D85" s="289" t="s">
        <v>1516</v>
      </c>
      <c r="E85" s="19" t="s">
        <v>19</v>
      </c>
      <c r="F85" s="290">
        <v>37.26</v>
      </c>
      <c r="G85" s="36"/>
      <c r="H85" s="41"/>
    </row>
    <row r="86" spans="1:8" s="2" customFormat="1" ht="12">
      <c r="A86" s="36"/>
      <c r="B86" s="41"/>
      <c r="C86" s="289" t="s">
        <v>1354</v>
      </c>
      <c r="D86" s="289" t="s">
        <v>228</v>
      </c>
      <c r="E86" s="19" t="s">
        <v>19</v>
      </c>
      <c r="F86" s="290">
        <v>47.182</v>
      </c>
      <c r="G86" s="36"/>
      <c r="H86" s="41"/>
    </row>
    <row r="87" spans="1:8" s="2" customFormat="1" ht="12">
      <c r="A87" s="36"/>
      <c r="B87" s="41"/>
      <c r="C87" s="291" t="s">
        <v>2760</v>
      </c>
      <c r="D87" s="36"/>
      <c r="E87" s="36"/>
      <c r="F87" s="36"/>
      <c r="G87" s="36"/>
      <c r="H87" s="41"/>
    </row>
    <row r="88" spans="1:8" s="2" customFormat="1" ht="12">
      <c r="A88" s="36"/>
      <c r="B88" s="41"/>
      <c r="C88" s="289" t="s">
        <v>1512</v>
      </c>
      <c r="D88" s="289" t="s">
        <v>2795</v>
      </c>
      <c r="E88" s="19" t="s">
        <v>151</v>
      </c>
      <c r="F88" s="290">
        <v>47.182</v>
      </c>
      <c r="G88" s="36"/>
      <c r="H88" s="41"/>
    </row>
    <row r="89" spans="1:8" s="2" customFormat="1" ht="12">
      <c r="A89" s="36"/>
      <c r="B89" s="41"/>
      <c r="C89" s="289" t="s">
        <v>287</v>
      </c>
      <c r="D89" s="289" t="s">
        <v>2776</v>
      </c>
      <c r="E89" s="19" t="s">
        <v>151</v>
      </c>
      <c r="F89" s="290">
        <v>678.345</v>
      </c>
      <c r="G89" s="36"/>
      <c r="H89" s="41"/>
    </row>
    <row r="90" spans="1:8" s="2" customFormat="1" ht="12">
      <c r="A90" s="36"/>
      <c r="B90" s="41"/>
      <c r="C90" s="285" t="s">
        <v>1366</v>
      </c>
      <c r="D90" s="286" t="s">
        <v>1367</v>
      </c>
      <c r="E90" s="287" t="s">
        <v>140</v>
      </c>
      <c r="F90" s="288">
        <v>34</v>
      </c>
      <c r="G90" s="36"/>
      <c r="H90" s="41"/>
    </row>
    <row r="91" spans="1:8" s="2" customFormat="1" ht="12">
      <c r="A91" s="36"/>
      <c r="B91" s="41"/>
      <c r="C91" s="289" t="s">
        <v>19</v>
      </c>
      <c r="D91" s="289" t="s">
        <v>1681</v>
      </c>
      <c r="E91" s="19" t="s">
        <v>19</v>
      </c>
      <c r="F91" s="290">
        <v>0</v>
      </c>
      <c r="G91" s="36"/>
      <c r="H91" s="41"/>
    </row>
    <row r="92" spans="1:8" s="2" customFormat="1" ht="12">
      <c r="A92" s="36"/>
      <c r="B92" s="41"/>
      <c r="C92" s="289" t="s">
        <v>19</v>
      </c>
      <c r="D92" s="289" t="s">
        <v>1682</v>
      </c>
      <c r="E92" s="19" t="s">
        <v>19</v>
      </c>
      <c r="F92" s="290">
        <v>34</v>
      </c>
      <c r="G92" s="36"/>
      <c r="H92" s="41"/>
    </row>
    <row r="93" spans="1:8" s="2" customFormat="1" ht="12">
      <c r="A93" s="36"/>
      <c r="B93" s="41"/>
      <c r="C93" s="289" t="s">
        <v>1366</v>
      </c>
      <c r="D93" s="289" t="s">
        <v>1683</v>
      </c>
      <c r="E93" s="19" t="s">
        <v>19</v>
      </c>
      <c r="F93" s="290">
        <v>34</v>
      </c>
      <c r="G93" s="36"/>
      <c r="H93" s="41"/>
    </row>
    <row r="94" spans="1:8" s="2" customFormat="1" ht="12">
      <c r="A94" s="36"/>
      <c r="B94" s="41"/>
      <c r="C94" s="291" t="s">
        <v>2760</v>
      </c>
      <c r="D94" s="36"/>
      <c r="E94" s="36"/>
      <c r="F94" s="36"/>
      <c r="G94" s="36"/>
      <c r="H94" s="41"/>
    </row>
    <row r="95" spans="1:8" s="2" customFormat="1" ht="12">
      <c r="A95" s="36"/>
      <c r="B95" s="41"/>
      <c r="C95" s="289" t="s">
        <v>1678</v>
      </c>
      <c r="D95" s="289" t="s">
        <v>2796</v>
      </c>
      <c r="E95" s="19" t="s">
        <v>140</v>
      </c>
      <c r="F95" s="290">
        <v>68</v>
      </c>
      <c r="G95" s="36"/>
      <c r="H95" s="41"/>
    </row>
    <row r="96" spans="1:8" s="2" customFormat="1" ht="12">
      <c r="A96" s="36"/>
      <c r="B96" s="41"/>
      <c r="C96" s="289" t="s">
        <v>1389</v>
      </c>
      <c r="D96" s="289" t="s">
        <v>2797</v>
      </c>
      <c r="E96" s="19" t="s">
        <v>144</v>
      </c>
      <c r="F96" s="290">
        <v>61.77</v>
      </c>
      <c r="G96" s="36"/>
      <c r="H96" s="41"/>
    </row>
    <row r="97" spans="1:8" s="2" customFormat="1" ht="12">
      <c r="A97" s="36"/>
      <c r="B97" s="41"/>
      <c r="C97" s="289" t="s">
        <v>1395</v>
      </c>
      <c r="D97" s="289" t="s">
        <v>2791</v>
      </c>
      <c r="E97" s="19" t="s">
        <v>144</v>
      </c>
      <c r="F97" s="290">
        <v>81.3</v>
      </c>
      <c r="G97" s="36"/>
      <c r="H97" s="41"/>
    </row>
    <row r="98" spans="1:8" s="2" customFormat="1" ht="12">
      <c r="A98" s="36"/>
      <c r="B98" s="41"/>
      <c r="C98" s="289" t="s">
        <v>1399</v>
      </c>
      <c r="D98" s="289" t="s">
        <v>2798</v>
      </c>
      <c r="E98" s="19" t="s">
        <v>144</v>
      </c>
      <c r="F98" s="290">
        <v>130.08</v>
      </c>
      <c r="G98" s="36"/>
      <c r="H98" s="41"/>
    </row>
    <row r="99" spans="1:8" s="2" customFormat="1" ht="22.5">
      <c r="A99" s="36"/>
      <c r="B99" s="41"/>
      <c r="C99" s="289" t="s">
        <v>1418</v>
      </c>
      <c r="D99" s="289" t="s">
        <v>2799</v>
      </c>
      <c r="E99" s="19" t="s">
        <v>151</v>
      </c>
      <c r="F99" s="290">
        <v>1594.342</v>
      </c>
      <c r="G99" s="36"/>
      <c r="H99" s="41"/>
    </row>
    <row r="100" spans="1:8" s="2" customFormat="1" ht="12">
      <c r="A100" s="36"/>
      <c r="B100" s="41"/>
      <c r="C100" s="289" t="s">
        <v>298</v>
      </c>
      <c r="D100" s="289" t="s">
        <v>2778</v>
      </c>
      <c r="E100" s="19" t="s">
        <v>151</v>
      </c>
      <c r="F100" s="290">
        <v>950.647</v>
      </c>
      <c r="G100" s="36"/>
      <c r="H100" s="41"/>
    </row>
    <row r="101" spans="1:8" s="2" customFormat="1" ht="12">
      <c r="A101" s="36"/>
      <c r="B101" s="41"/>
      <c r="C101" s="289" t="s">
        <v>1245</v>
      </c>
      <c r="D101" s="289" t="s">
        <v>1246</v>
      </c>
      <c r="E101" s="19" t="s">
        <v>144</v>
      </c>
      <c r="F101" s="290">
        <v>518.263</v>
      </c>
      <c r="G101" s="36"/>
      <c r="H101" s="41"/>
    </row>
    <row r="102" spans="1:8" s="2" customFormat="1" ht="12">
      <c r="A102" s="36"/>
      <c r="B102" s="41"/>
      <c r="C102" s="289" t="s">
        <v>1533</v>
      </c>
      <c r="D102" s="289" t="s">
        <v>2792</v>
      </c>
      <c r="E102" s="19" t="s">
        <v>144</v>
      </c>
      <c r="F102" s="290">
        <v>81.3</v>
      </c>
      <c r="G102" s="36"/>
      <c r="H102" s="41"/>
    </row>
    <row r="103" spans="1:8" s="2" customFormat="1" ht="12">
      <c r="A103" s="36"/>
      <c r="B103" s="41"/>
      <c r="C103" s="289" t="s">
        <v>1538</v>
      </c>
      <c r="D103" s="289" t="s">
        <v>2800</v>
      </c>
      <c r="E103" s="19" t="s">
        <v>144</v>
      </c>
      <c r="F103" s="290">
        <v>54.84</v>
      </c>
      <c r="G103" s="36"/>
      <c r="H103" s="41"/>
    </row>
    <row r="104" spans="1:8" s="2" customFormat="1" ht="12">
      <c r="A104" s="36"/>
      <c r="B104" s="41"/>
      <c r="C104" s="289" t="s">
        <v>1541</v>
      </c>
      <c r="D104" s="289" t="s">
        <v>2801</v>
      </c>
      <c r="E104" s="19" t="s">
        <v>144</v>
      </c>
      <c r="F104" s="290">
        <v>54.84</v>
      </c>
      <c r="G104" s="36"/>
      <c r="H104" s="41"/>
    </row>
    <row r="105" spans="1:8" s="2" customFormat="1" ht="22.5">
      <c r="A105" s="36"/>
      <c r="B105" s="41"/>
      <c r="C105" s="289" t="s">
        <v>1544</v>
      </c>
      <c r="D105" s="289" t="s">
        <v>2802</v>
      </c>
      <c r="E105" s="19" t="s">
        <v>144</v>
      </c>
      <c r="F105" s="290">
        <v>75.24</v>
      </c>
      <c r="G105" s="36"/>
      <c r="H105" s="41"/>
    </row>
    <row r="106" spans="1:8" s="2" customFormat="1" ht="12">
      <c r="A106" s="36"/>
      <c r="B106" s="41"/>
      <c r="C106" s="289" t="s">
        <v>1547</v>
      </c>
      <c r="D106" s="289" t="s">
        <v>2803</v>
      </c>
      <c r="E106" s="19" t="s">
        <v>144</v>
      </c>
      <c r="F106" s="290">
        <v>54.84</v>
      </c>
      <c r="G106" s="36"/>
      <c r="H106" s="41"/>
    </row>
    <row r="107" spans="1:8" s="2" customFormat="1" ht="12">
      <c r="A107" s="36"/>
      <c r="B107" s="41"/>
      <c r="C107" s="289" t="s">
        <v>1685</v>
      </c>
      <c r="D107" s="289" t="s">
        <v>2804</v>
      </c>
      <c r="E107" s="19" t="s">
        <v>140</v>
      </c>
      <c r="F107" s="290">
        <v>136</v>
      </c>
      <c r="G107" s="36"/>
      <c r="H107" s="41"/>
    </row>
    <row r="108" spans="1:8" s="2" customFormat="1" ht="12">
      <c r="A108" s="36"/>
      <c r="B108" s="41"/>
      <c r="C108" s="285" t="s">
        <v>1381</v>
      </c>
      <c r="D108" s="286" t="s">
        <v>1382</v>
      </c>
      <c r="E108" s="287" t="s">
        <v>151</v>
      </c>
      <c r="F108" s="288">
        <v>354.623</v>
      </c>
      <c r="G108" s="36"/>
      <c r="H108" s="41"/>
    </row>
    <row r="109" spans="1:8" s="2" customFormat="1" ht="12">
      <c r="A109" s="36"/>
      <c r="B109" s="41"/>
      <c r="C109" s="289" t="s">
        <v>19</v>
      </c>
      <c r="D109" s="289" t="s">
        <v>1478</v>
      </c>
      <c r="E109" s="19" t="s">
        <v>19</v>
      </c>
      <c r="F109" s="290">
        <v>475.595</v>
      </c>
      <c r="G109" s="36"/>
      <c r="H109" s="41"/>
    </row>
    <row r="110" spans="1:8" s="2" customFormat="1" ht="12">
      <c r="A110" s="36"/>
      <c r="B110" s="41"/>
      <c r="C110" s="289" t="s">
        <v>19</v>
      </c>
      <c r="D110" s="289" t="s">
        <v>1479</v>
      </c>
      <c r="E110" s="19" t="s">
        <v>19</v>
      </c>
      <c r="F110" s="290">
        <v>-15.6</v>
      </c>
      <c r="G110" s="36"/>
      <c r="H110" s="41"/>
    </row>
    <row r="111" spans="1:8" s="2" customFormat="1" ht="12">
      <c r="A111" s="36"/>
      <c r="B111" s="41"/>
      <c r="C111" s="289" t="s">
        <v>19</v>
      </c>
      <c r="D111" s="289" t="s">
        <v>1480</v>
      </c>
      <c r="E111" s="19" t="s">
        <v>19</v>
      </c>
      <c r="F111" s="290">
        <v>-91.66</v>
      </c>
      <c r="G111" s="36"/>
      <c r="H111" s="41"/>
    </row>
    <row r="112" spans="1:8" s="2" customFormat="1" ht="12">
      <c r="A112" s="36"/>
      <c r="B112" s="41"/>
      <c r="C112" s="289" t="s">
        <v>19</v>
      </c>
      <c r="D112" s="289" t="s">
        <v>1481</v>
      </c>
      <c r="E112" s="19" t="s">
        <v>19</v>
      </c>
      <c r="F112" s="290">
        <v>-13.712</v>
      </c>
      <c r="G112" s="36"/>
      <c r="H112" s="41"/>
    </row>
    <row r="113" spans="1:8" s="2" customFormat="1" ht="12">
      <c r="A113" s="36"/>
      <c r="B113" s="41"/>
      <c r="C113" s="289" t="s">
        <v>1381</v>
      </c>
      <c r="D113" s="289" t="s">
        <v>228</v>
      </c>
      <c r="E113" s="19" t="s">
        <v>19</v>
      </c>
      <c r="F113" s="290">
        <v>354.623</v>
      </c>
      <c r="G113" s="36"/>
      <c r="H113" s="41"/>
    </row>
    <row r="114" spans="1:8" s="2" customFormat="1" ht="12">
      <c r="A114" s="36"/>
      <c r="B114" s="41"/>
      <c r="C114" s="291" t="s">
        <v>2760</v>
      </c>
      <c r="D114" s="36"/>
      <c r="E114" s="36"/>
      <c r="F114" s="36"/>
      <c r="G114" s="36"/>
      <c r="H114" s="41"/>
    </row>
    <row r="115" spans="1:8" s="2" customFormat="1" ht="12">
      <c r="A115" s="36"/>
      <c r="B115" s="41"/>
      <c r="C115" s="289" t="s">
        <v>1475</v>
      </c>
      <c r="D115" s="289" t="s">
        <v>2805</v>
      </c>
      <c r="E115" s="19" t="s">
        <v>151</v>
      </c>
      <c r="F115" s="290">
        <v>354.623</v>
      </c>
      <c r="G115" s="36"/>
      <c r="H115" s="41"/>
    </row>
    <row r="116" spans="1:8" s="2" customFormat="1" ht="12">
      <c r="A116" s="36"/>
      <c r="B116" s="41"/>
      <c r="C116" s="289" t="s">
        <v>287</v>
      </c>
      <c r="D116" s="289" t="s">
        <v>2776</v>
      </c>
      <c r="E116" s="19" t="s">
        <v>151</v>
      </c>
      <c r="F116" s="290">
        <v>678.345</v>
      </c>
      <c r="G116" s="36"/>
      <c r="H116" s="41"/>
    </row>
    <row r="117" spans="1:8" s="2" customFormat="1" ht="12">
      <c r="A117" s="36"/>
      <c r="B117" s="41"/>
      <c r="C117" s="285" t="s">
        <v>1357</v>
      </c>
      <c r="D117" s="286" t="s">
        <v>1358</v>
      </c>
      <c r="E117" s="287" t="s">
        <v>151</v>
      </c>
      <c r="F117" s="288">
        <v>0.324</v>
      </c>
      <c r="G117" s="36"/>
      <c r="H117" s="41"/>
    </row>
    <row r="118" spans="1:8" s="2" customFormat="1" ht="12">
      <c r="A118" s="36"/>
      <c r="B118" s="41"/>
      <c r="C118" s="289" t="s">
        <v>19</v>
      </c>
      <c r="D118" s="289" t="s">
        <v>1524</v>
      </c>
      <c r="E118" s="19" t="s">
        <v>19</v>
      </c>
      <c r="F118" s="290">
        <v>0.324</v>
      </c>
      <c r="G118" s="36"/>
      <c r="H118" s="41"/>
    </row>
    <row r="119" spans="1:8" s="2" customFormat="1" ht="12">
      <c r="A119" s="36"/>
      <c r="B119" s="41"/>
      <c r="C119" s="289" t="s">
        <v>1357</v>
      </c>
      <c r="D119" s="289" t="s">
        <v>228</v>
      </c>
      <c r="E119" s="19" t="s">
        <v>19</v>
      </c>
      <c r="F119" s="290">
        <v>0.324</v>
      </c>
      <c r="G119" s="36"/>
      <c r="H119" s="41"/>
    </row>
    <row r="120" spans="1:8" s="2" customFormat="1" ht="12">
      <c r="A120" s="36"/>
      <c r="B120" s="41"/>
      <c r="C120" s="291" t="s">
        <v>2760</v>
      </c>
      <c r="D120" s="36"/>
      <c r="E120" s="36"/>
      <c r="F120" s="36"/>
      <c r="G120" s="36"/>
      <c r="H120" s="41"/>
    </row>
    <row r="121" spans="1:8" s="2" customFormat="1" ht="12">
      <c r="A121" s="36"/>
      <c r="B121" s="41"/>
      <c r="C121" s="289" t="s">
        <v>491</v>
      </c>
      <c r="D121" s="289" t="s">
        <v>2806</v>
      </c>
      <c r="E121" s="19" t="s">
        <v>151</v>
      </c>
      <c r="F121" s="290">
        <v>0.324</v>
      </c>
      <c r="G121" s="36"/>
      <c r="H121" s="41"/>
    </row>
    <row r="122" spans="1:8" s="2" customFormat="1" ht="12">
      <c r="A122" s="36"/>
      <c r="B122" s="41"/>
      <c r="C122" s="289" t="s">
        <v>287</v>
      </c>
      <c r="D122" s="289" t="s">
        <v>2776</v>
      </c>
      <c r="E122" s="19" t="s">
        <v>151</v>
      </c>
      <c r="F122" s="290">
        <v>678.345</v>
      </c>
      <c r="G122" s="36"/>
      <c r="H122" s="41"/>
    </row>
    <row r="123" spans="1:8" s="2" customFormat="1" ht="12">
      <c r="A123" s="36"/>
      <c r="B123" s="41"/>
      <c r="C123" s="285" t="s">
        <v>1363</v>
      </c>
      <c r="D123" s="286" t="s">
        <v>1364</v>
      </c>
      <c r="E123" s="287" t="s">
        <v>140</v>
      </c>
      <c r="F123" s="288">
        <v>165.6</v>
      </c>
      <c r="G123" s="36"/>
      <c r="H123" s="41"/>
    </row>
    <row r="124" spans="1:8" s="2" customFormat="1" ht="12">
      <c r="A124" s="36"/>
      <c r="B124" s="41"/>
      <c r="C124" s="289" t="s">
        <v>19</v>
      </c>
      <c r="D124" s="289" t="s">
        <v>1575</v>
      </c>
      <c r="E124" s="19" t="s">
        <v>19</v>
      </c>
      <c r="F124" s="290">
        <v>65.6</v>
      </c>
      <c r="G124" s="36"/>
      <c r="H124" s="41"/>
    </row>
    <row r="125" spans="1:8" s="2" customFormat="1" ht="12">
      <c r="A125" s="36"/>
      <c r="B125" s="41"/>
      <c r="C125" s="289" t="s">
        <v>19</v>
      </c>
      <c r="D125" s="289" t="s">
        <v>1576</v>
      </c>
      <c r="E125" s="19" t="s">
        <v>19</v>
      </c>
      <c r="F125" s="290">
        <v>100</v>
      </c>
      <c r="G125" s="36"/>
      <c r="H125" s="41"/>
    </row>
    <row r="126" spans="1:8" s="2" customFormat="1" ht="12">
      <c r="A126" s="36"/>
      <c r="B126" s="41"/>
      <c r="C126" s="289" t="s">
        <v>1363</v>
      </c>
      <c r="D126" s="289" t="s">
        <v>228</v>
      </c>
      <c r="E126" s="19" t="s">
        <v>19</v>
      </c>
      <c r="F126" s="290">
        <v>165.6</v>
      </c>
      <c r="G126" s="36"/>
      <c r="H126" s="41"/>
    </row>
    <row r="127" spans="1:8" s="2" customFormat="1" ht="12">
      <c r="A127" s="36"/>
      <c r="B127" s="41"/>
      <c r="C127" s="291" t="s">
        <v>2760</v>
      </c>
      <c r="D127" s="36"/>
      <c r="E127" s="36"/>
      <c r="F127" s="36"/>
      <c r="G127" s="36"/>
      <c r="H127" s="41"/>
    </row>
    <row r="128" spans="1:8" s="2" customFormat="1" ht="12">
      <c r="A128" s="36"/>
      <c r="B128" s="41"/>
      <c r="C128" s="289" t="s">
        <v>1572</v>
      </c>
      <c r="D128" s="289" t="s">
        <v>2807</v>
      </c>
      <c r="E128" s="19" t="s">
        <v>140</v>
      </c>
      <c r="F128" s="290">
        <v>165.6</v>
      </c>
      <c r="G128" s="36"/>
      <c r="H128" s="41"/>
    </row>
    <row r="129" spans="1:8" s="2" customFormat="1" ht="22.5">
      <c r="A129" s="36"/>
      <c r="B129" s="41"/>
      <c r="C129" s="289" t="s">
        <v>1418</v>
      </c>
      <c r="D129" s="289" t="s">
        <v>2799</v>
      </c>
      <c r="E129" s="19" t="s">
        <v>151</v>
      </c>
      <c r="F129" s="290">
        <v>1594.342</v>
      </c>
      <c r="G129" s="36"/>
      <c r="H129" s="41"/>
    </row>
    <row r="130" spans="1:8" s="2" customFormat="1" ht="12">
      <c r="A130" s="36"/>
      <c r="B130" s="41"/>
      <c r="C130" s="289" t="s">
        <v>1443</v>
      </c>
      <c r="D130" s="289" t="s">
        <v>2808</v>
      </c>
      <c r="E130" s="19" t="s">
        <v>144</v>
      </c>
      <c r="F130" s="290">
        <v>869.2</v>
      </c>
      <c r="G130" s="36"/>
      <c r="H130" s="41"/>
    </row>
    <row r="131" spans="1:8" s="2" customFormat="1" ht="12">
      <c r="A131" s="36"/>
      <c r="B131" s="41"/>
      <c r="C131" s="289" t="s">
        <v>1475</v>
      </c>
      <c r="D131" s="289" t="s">
        <v>2805</v>
      </c>
      <c r="E131" s="19" t="s">
        <v>151</v>
      </c>
      <c r="F131" s="290">
        <v>354.623</v>
      </c>
      <c r="G131" s="36"/>
      <c r="H131" s="41"/>
    </row>
    <row r="132" spans="1:8" s="2" customFormat="1" ht="12">
      <c r="A132" s="36"/>
      <c r="B132" s="41"/>
      <c r="C132" s="289" t="s">
        <v>1245</v>
      </c>
      <c r="D132" s="289" t="s">
        <v>1246</v>
      </c>
      <c r="E132" s="19" t="s">
        <v>144</v>
      </c>
      <c r="F132" s="290">
        <v>518.263</v>
      </c>
      <c r="G132" s="36"/>
      <c r="H132" s="41"/>
    </row>
    <row r="133" spans="1:8" s="2" customFormat="1" ht="12">
      <c r="A133" s="36"/>
      <c r="B133" s="41"/>
      <c r="C133" s="289" t="s">
        <v>1512</v>
      </c>
      <c r="D133" s="289" t="s">
        <v>2795</v>
      </c>
      <c r="E133" s="19" t="s">
        <v>151</v>
      </c>
      <c r="F133" s="290">
        <v>47.182</v>
      </c>
      <c r="G133" s="36"/>
      <c r="H133" s="41"/>
    </row>
    <row r="134" spans="1:8" s="2" customFormat="1" ht="12">
      <c r="A134" s="36"/>
      <c r="B134" s="41"/>
      <c r="C134" s="289" t="s">
        <v>1632</v>
      </c>
      <c r="D134" s="289" t="s">
        <v>2809</v>
      </c>
      <c r="E134" s="19" t="s">
        <v>140</v>
      </c>
      <c r="F134" s="290">
        <v>471.82</v>
      </c>
      <c r="G134" s="36"/>
      <c r="H134" s="41"/>
    </row>
    <row r="135" spans="1:8" s="2" customFormat="1" ht="12">
      <c r="A135" s="36"/>
      <c r="B135" s="41"/>
      <c r="C135" s="289" t="s">
        <v>1636</v>
      </c>
      <c r="D135" s="289" t="s">
        <v>1637</v>
      </c>
      <c r="E135" s="19" t="s">
        <v>140</v>
      </c>
      <c r="F135" s="290">
        <v>372.6</v>
      </c>
      <c r="G135" s="36"/>
      <c r="H135" s="41"/>
    </row>
    <row r="136" spans="1:8" s="2" customFormat="1" ht="12">
      <c r="A136" s="36"/>
      <c r="B136" s="41"/>
      <c r="C136" s="289" t="s">
        <v>1666</v>
      </c>
      <c r="D136" s="289" t="s">
        <v>2810</v>
      </c>
      <c r="E136" s="19" t="s">
        <v>140</v>
      </c>
      <c r="F136" s="290">
        <v>372.6</v>
      </c>
      <c r="G136" s="36"/>
      <c r="H136" s="41"/>
    </row>
    <row r="137" spans="1:8" s="2" customFormat="1" ht="12">
      <c r="A137" s="36"/>
      <c r="B137" s="41"/>
      <c r="C137" s="289" t="s">
        <v>1671</v>
      </c>
      <c r="D137" s="289" t="s">
        <v>2811</v>
      </c>
      <c r="E137" s="19" t="s">
        <v>140</v>
      </c>
      <c r="F137" s="290">
        <v>372.6</v>
      </c>
      <c r="G137" s="36"/>
      <c r="H137" s="41"/>
    </row>
    <row r="138" spans="1:8" s="2" customFormat="1" ht="12">
      <c r="A138" s="36"/>
      <c r="B138" s="41"/>
      <c r="C138" s="285" t="s">
        <v>1360</v>
      </c>
      <c r="D138" s="286" t="s">
        <v>1361</v>
      </c>
      <c r="E138" s="287" t="s">
        <v>140</v>
      </c>
      <c r="F138" s="288">
        <v>207</v>
      </c>
      <c r="G138" s="36"/>
      <c r="H138" s="41"/>
    </row>
    <row r="139" spans="1:8" s="2" customFormat="1" ht="12">
      <c r="A139" s="36"/>
      <c r="B139" s="41"/>
      <c r="C139" s="289" t="s">
        <v>1360</v>
      </c>
      <c r="D139" s="289" t="s">
        <v>1567</v>
      </c>
      <c r="E139" s="19" t="s">
        <v>19</v>
      </c>
      <c r="F139" s="290">
        <v>207</v>
      </c>
      <c r="G139" s="36"/>
      <c r="H139" s="41"/>
    </row>
    <row r="140" spans="1:8" s="2" customFormat="1" ht="12">
      <c r="A140" s="36"/>
      <c r="B140" s="41"/>
      <c r="C140" s="291" t="s">
        <v>2760</v>
      </c>
      <c r="D140" s="36"/>
      <c r="E140" s="36"/>
      <c r="F140" s="36"/>
      <c r="G140" s="36"/>
      <c r="H140" s="41"/>
    </row>
    <row r="141" spans="1:8" s="2" customFormat="1" ht="12">
      <c r="A141" s="36"/>
      <c r="B141" s="41"/>
      <c r="C141" s="289" t="s">
        <v>1564</v>
      </c>
      <c r="D141" s="289" t="s">
        <v>2812</v>
      </c>
      <c r="E141" s="19" t="s">
        <v>140</v>
      </c>
      <c r="F141" s="290">
        <v>207</v>
      </c>
      <c r="G141" s="36"/>
      <c r="H141" s="41"/>
    </row>
    <row r="142" spans="1:8" s="2" customFormat="1" ht="22.5">
      <c r="A142" s="36"/>
      <c r="B142" s="41"/>
      <c r="C142" s="289" t="s">
        <v>1418</v>
      </c>
      <c r="D142" s="289" t="s">
        <v>2799</v>
      </c>
      <c r="E142" s="19" t="s">
        <v>151</v>
      </c>
      <c r="F142" s="290">
        <v>1594.342</v>
      </c>
      <c r="G142" s="36"/>
      <c r="H142" s="41"/>
    </row>
    <row r="143" spans="1:8" s="2" customFormat="1" ht="12">
      <c r="A143" s="36"/>
      <c r="B143" s="41"/>
      <c r="C143" s="289" t="s">
        <v>1443</v>
      </c>
      <c r="D143" s="289" t="s">
        <v>2808</v>
      </c>
      <c r="E143" s="19" t="s">
        <v>144</v>
      </c>
      <c r="F143" s="290">
        <v>869.2</v>
      </c>
      <c r="G143" s="36"/>
      <c r="H143" s="41"/>
    </row>
    <row r="144" spans="1:8" s="2" customFormat="1" ht="12">
      <c r="A144" s="36"/>
      <c r="B144" s="41"/>
      <c r="C144" s="289" t="s">
        <v>1475</v>
      </c>
      <c r="D144" s="289" t="s">
        <v>2805</v>
      </c>
      <c r="E144" s="19" t="s">
        <v>151</v>
      </c>
      <c r="F144" s="290">
        <v>354.623</v>
      </c>
      <c r="G144" s="36"/>
      <c r="H144" s="41"/>
    </row>
    <row r="145" spans="1:8" s="2" customFormat="1" ht="12">
      <c r="A145" s="36"/>
      <c r="B145" s="41"/>
      <c r="C145" s="289" t="s">
        <v>1245</v>
      </c>
      <c r="D145" s="289" t="s">
        <v>1246</v>
      </c>
      <c r="E145" s="19" t="s">
        <v>144</v>
      </c>
      <c r="F145" s="290">
        <v>518.263</v>
      </c>
      <c r="G145" s="36"/>
      <c r="H145" s="41"/>
    </row>
    <row r="146" spans="1:8" s="2" customFormat="1" ht="12">
      <c r="A146" s="36"/>
      <c r="B146" s="41"/>
      <c r="C146" s="289" t="s">
        <v>1512</v>
      </c>
      <c r="D146" s="289" t="s">
        <v>2795</v>
      </c>
      <c r="E146" s="19" t="s">
        <v>151</v>
      </c>
      <c r="F146" s="290">
        <v>47.182</v>
      </c>
      <c r="G146" s="36"/>
      <c r="H146" s="41"/>
    </row>
    <row r="147" spans="1:8" s="2" customFormat="1" ht="12">
      <c r="A147" s="36"/>
      <c r="B147" s="41"/>
      <c r="C147" s="289" t="s">
        <v>1632</v>
      </c>
      <c r="D147" s="289" t="s">
        <v>2809</v>
      </c>
      <c r="E147" s="19" t="s">
        <v>140</v>
      </c>
      <c r="F147" s="290">
        <v>471.82</v>
      </c>
      <c r="G147" s="36"/>
      <c r="H147" s="41"/>
    </row>
    <row r="148" spans="1:8" s="2" customFormat="1" ht="12">
      <c r="A148" s="36"/>
      <c r="B148" s="41"/>
      <c r="C148" s="289" t="s">
        <v>1636</v>
      </c>
      <c r="D148" s="289" t="s">
        <v>1637</v>
      </c>
      <c r="E148" s="19" t="s">
        <v>140</v>
      </c>
      <c r="F148" s="290">
        <v>372.6</v>
      </c>
      <c r="G148" s="36"/>
      <c r="H148" s="41"/>
    </row>
    <row r="149" spans="1:8" s="2" customFormat="1" ht="12">
      <c r="A149" s="36"/>
      <c r="B149" s="41"/>
      <c r="C149" s="289" t="s">
        <v>1666</v>
      </c>
      <c r="D149" s="289" t="s">
        <v>2810</v>
      </c>
      <c r="E149" s="19" t="s">
        <v>140</v>
      </c>
      <c r="F149" s="290">
        <v>372.6</v>
      </c>
      <c r="G149" s="36"/>
      <c r="H149" s="41"/>
    </row>
    <row r="150" spans="1:8" s="2" customFormat="1" ht="12">
      <c r="A150" s="36"/>
      <c r="B150" s="41"/>
      <c r="C150" s="289" t="s">
        <v>1671</v>
      </c>
      <c r="D150" s="289" t="s">
        <v>2811</v>
      </c>
      <c r="E150" s="19" t="s">
        <v>140</v>
      </c>
      <c r="F150" s="290">
        <v>372.6</v>
      </c>
      <c r="G150" s="36"/>
      <c r="H150" s="41"/>
    </row>
    <row r="151" spans="1:8" s="2" customFormat="1" ht="12">
      <c r="A151" s="36"/>
      <c r="B151" s="41"/>
      <c r="C151" s="285" t="s">
        <v>1351</v>
      </c>
      <c r="D151" s="286" t="s">
        <v>1352</v>
      </c>
      <c r="E151" s="287" t="s">
        <v>140</v>
      </c>
      <c r="F151" s="288">
        <v>99.22</v>
      </c>
      <c r="G151" s="36"/>
      <c r="H151" s="41"/>
    </row>
    <row r="152" spans="1:8" s="2" customFormat="1" ht="12">
      <c r="A152" s="36"/>
      <c r="B152" s="41"/>
      <c r="C152" s="289" t="s">
        <v>1351</v>
      </c>
      <c r="D152" s="289" t="s">
        <v>1563</v>
      </c>
      <c r="E152" s="19" t="s">
        <v>19</v>
      </c>
      <c r="F152" s="290">
        <v>99.22</v>
      </c>
      <c r="G152" s="36"/>
      <c r="H152" s="41"/>
    </row>
    <row r="153" spans="1:8" s="2" customFormat="1" ht="12">
      <c r="A153" s="36"/>
      <c r="B153" s="41"/>
      <c r="C153" s="291" t="s">
        <v>2760</v>
      </c>
      <c r="D153" s="36"/>
      <c r="E153" s="36"/>
      <c r="F153" s="36"/>
      <c r="G153" s="36"/>
      <c r="H153" s="41"/>
    </row>
    <row r="154" spans="1:8" s="2" customFormat="1" ht="12">
      <c r="A154" s="36"/>
      <c r="B154" s="41"/>
      <c r="C154" s="289" t="s">
        <v>1560</v>
      </c>
      <c r="D154" s="289" t="s">
        <v>2813</v>
      </c>
      <c r="E154" s="19" t="s">
        <v>140</v>
      </c>
      <c r="F154" s="290">
        <v>99.22</v>
      </c>
      <c r="G154" s="36"/>
      <c r="H154" s="41"/>
    </row>
    <row r="155" spans="1:8" s="2" customFormat="1" ht="22.5">
      <c r="A155" s="36"/>
      <c r="B155" s="41"/>
      <c r="C155" s="289" t="s">
        <v>1418</v>
      </c>
      <c r="D155" s="289" t="s">
        <v>2799</v>
      </c>
      <c r="E155" s="19" t="s">
        <v>151</v>
      </c>
      <c r="F155" s="290">
        <v>1594.342</v>
      </c>
      <c r="G155" s="36"/>
      <c r="H155" s="41"/>
    </row>
    <row r="156" spans="1:8" s="2" customFormat="1" ht="12">
      <c r="A156" s="36"/>
      <c r="B156" s="41"/>
      <c r="C156" s="289" t="s">
        <v>1475</v>
      </c>
      <c r="D156" s="289" t="s">
        <v>2805</v>
      </c>
      <c r="E156" s="19" t="s">
        <v>151</v>
      </c>
      <c r="F156" s="290">
        <v>354.623</v>
      </c>
      <c r="G156" s="36"/>
      <c r="H156" s="41"/>
    </row>
    <row r="157" spans="1:8" s="2" customFormat="1" ht="12">
      <c r="A157" s="36"/>
      <c r="B157" s="41"/>
      <c r="C157" s="289" t="s">
        <v>1245</v>
      </c>
      <c r="D157" s="289" t="s">
        <v>1246</v>
      </c>
      <c r="E157" s="19" t="s">
        <v>144</v>
      </c>
      <c r="F157" s="290">
        <v>518.263</v>
      </c>
      <c r="G157" s="36"/>
      <c r="H157" s="41"/>
    </row>
    <row r="158" spans="1:8" s="2" customFormat="1" ht="12">
      <c r="A158" s="36"/>
      <c r="B158" s="41"/>
      <c r="C158" s="289" t="s">
        <v>1512</v>
      </c>
      <c r="D158" s="289" t="s">
        <v>2795</v>
      </c>
      <c r="E158" s="19" t="s">
        <v>151</v>
      </c>
      <c r="F158" s="290">
        <v>47.182</v>
      </c>
      <c r="G158" s="36"/>
      <c r="H158" s="41"/>
    </row>
    <row r="159" spans="1:8" s="2" customFormat="1" ht="12">
      <c r="A159" s="36"/>
      <c r="B159" s="41"/>
      <c r="C159" s="289" t="s">
        <v>1632</v>
      </c>
      <c r="D159" s="289" t="s">
        <v>2809</v>
      </c>
      <c r="E159" s="19" t="s">
        <v>140</v>
      </c>
      <c r="F159" s="290">
        <v>471.82</v>
      </c>
      <c r="G159" s="36"/>
      <c r="H159" s="41"/>
    </row>
    <row r="160" spans="1:8" s="2" customFormat="1" ht="12">
      <c r="A160" s="36"/>
      <c r="B160" s="41"/>
      <c r="C160" s="285" t="s">
        <v>153</v>
      </c>
      <c r="D160" s="286" t="s">
        <v>1379</v>
      </c>
      <c r="E160" s="287" t="s">
        <v>151</v>
      </c>
      <c r="F160" s="288">
        <v>518.911</v>
      </c>
      <c r="G160" s="36"/>
      <c r="H160" s="41"/>
    </row>
    <row r="161" spans="1:8" s="2" customFormat="1" ht="12">
      <c r="A161" s="36"/>
      <c r="B161" s="41"/>
      <c r="C161" s="289" t="s">
        <v>19</v>
      </c>
      <c r="D161" s="289" t="s">
        <v>1461</v>
      </c>
      <c r="E161" s="19" t="s">
        <v>19</v>
      </c>
      <c r="F161" s="290">
        <v>79.717</v>
      </c>
      <c r="G161" s="36"/>
      <c r="H161" s="41"/>
    </row>
    <row r="162" spans="1:8" s="2" customFormat="1" ht="12">
      <c r="A162" s="36"/>
      <c r="B162" s="41"/>
      <c r="C162" s="289" t="s">
        <v>19</v>
      </c>
      <c r="D162" s="289" t="s">
        <v>1462</v>
      </c>
      <c r="E162" s="19" t="s">
        <v>19</v>
      </c>
      <c r="F162" s="290">
        <v>436.779</v>
      </c>
      <c r="G162" s="36"/>
      <c r="H162" s="41"/>
    </row>
    <row r="163" spans="1:8" s="2" customFormat="1" ht="12">
      <c r="A163" s="36"/>
      <c r="B163" s="41"/>
      <c r="C163" s="289" t="s">
        <v>19</v>
      </c>
      <c r="D163" s="289" t="s">
        <v>1463</v>
      </c>
      <c r="E163" s="19" t="s">
        <v>19</v>
      </c>
      <c r="F163" s="290">
        <v>2.415</v>
      </c>
      <c r="G163" s="36"/>
      <c r="H163" s="41"/>
    </row>
    <row r="164" spans="1:8" s="2" customFormat="1" ht="12">
      <c r="A164" s="36"/>
      <c r="B164" s="41"/>
      <c r="C164" s="289" t="s">
        <v>153</v>
      </c>
      <c r="D164" s="289" t="s">
        <v>228</v>
      </c>
      <c r="E164" s="19" t="s">
        <v>19</v>
      </c>
      <c r="F164" s="290">
        <v>518.911</v>
      </c>
      <c r="G164" s="36"/>
      <c r="H164" s="41"/>
    </row>
    <row r="165" spans="1:8" s="2" customFormat="1" ht="12">
      <c r="A165" s="36"/>
      <c r="B165" s="41"/>
      <c r="C165" s="291" t="s">
        <v>2760</v>
      </c>
      <c r="D165" s="36"/>
      <c r="E165" s="36"/>
      <c r="F165" s="36"/>
      <c r="G165" s="36"/>
      <c r="H165" s="41"/>
    </row>
    <row r="166" spans="1:8" s="2" customFormat="1" ht="12">
      <c r="A166" s="36"/>
      <c r="B166" s="41"/>
      <c r="C166" s="289" t="s">
        <v>287</v>
      </c>
      <c r="D166" s="289" t="s">
        <v>2776</v>
      </c>
      <c r="E166" s="19" t="s">
        <v>151</v>
      </c>
      <c r="F166" s="290">
        <v>678.345</v>
      </c>
      <c r="G166" s="36"/>
      <c r="H166" s="41"/>
    </row>
    <row r="167" spans="1:8" s="2" customFormat="1" ht="22.5">
      <c r="A167" s="36"/>
      <c r="B167" s="41"/>
      <c r="C167" s="289" t="s">
        <v>267</v>
      </c>
      <c r="D167" s="289" t="s">
        <v>2786</v>
      </c>
      <c r="E167" s="19" t="s">
        <v>151</v>
      </c>
      <c r="F167" s="290">
        <v>2350.905</v>
      </c>
      <c r="G167" s="36"/>
      <c r="H167" s="41"/>
    </row>
    <row r="168" spans="1:8" s="2" customFormat="1" ht="22.5">
      <c r="A168" s="36"/>
      <c r="B168" s="41"/>
      <c r="C168" s="289" t="s">
        <v>273</v>
      </c>
      <c r="D168" s="289" t="s">
        <v>2777</v>
      </c>
      <c r="E168" s="19" t="s">
        <v>151</v>
      </c>
      <c r="F168" s="290">
        <v>518.911</v>
      </c>
      <c r="G168" s="36"/>
      <c r="H168" s="41"/>
    </row>
    <row r="169" spans="1:8" s="2" customFormat="1" ht="12">
      <c r="A169" s="36"/>
      <c r="B169" s="41"/>
      <c r="C169" s="289" t="s">
        <v>283</v>
      </c>
      <c r="D169" s="289" t="s">
        <v>2788</v>
      </c>
      <c r="E169" s="19" t="s">
        <v>151</v>
      </c>
      <c r="F169" s="290">
        <v>1434.908</v>
      </c>
      <c r="G169" s="36"/>
      <c r="H169" s="41"/>
    </row>
    <row r="170" spans="1:8" s="2" customFormat="1" ht="12">
      <c r="A170" s="36"/>
      <c r="B170" s="41"/>
      <c r="C170" s="289" t="s">
        <v>298</v>
      </c>
      <c r="D170" s="289" t="s">
        <v>2778</v>
      </c>
      <c r="E170" s="19" t="s">
        <v>151</v>
      </c>
      <c r="F170" s="290">
        <v>950.647</v>
      </c>
      <c r="G170" s="36"/>
      <c r="H170" s="41"/>
    </row>
    <row r="171" spans="1:8" s="2" customFormat="1" ht="12">
      <c r="A171" s="36"/>
      <c r="B171" s="41"/>
      <c r="C171" s="285" t="s">
        <v>1372</v>
      </c>
      <c r="D171" s="286" t="s">
        <v>1373</v>
      </c>
      <c r="E171" s="287" t="s">
        <v>1372</v>
      </c>
      <c r="F171" s="288">
        <v>34.65</v>
      </c>
      <c r="G171" s="36"/>
      <c r="H171" s="41"/>
    </row>
    <row r="172" spans="1:8" s="2" customFormat="1" ht="12">
      <c r="A172" s="36"/>
      <c r="B172" s="41"/>
      <c r="C172" s="289" t="s">
        <v>1372</v>
      </c>
      <c r="D172" s="289" t="s">
        <v>1469</v>
      </c>
      <c r="E172" s="19" t="s">
        <v>19</v>
      </c>
      <c r="F172" s="290">
        <v>34.65</v>
      </c>
      <c r="G172" s="36"/>
      <c r="H172" s="41"/>
    </row>
    <row r="173" spans="1:8" s="2" customFormat="1" ht="12">
      <c r="A173" s="36"/>
      <c r="B173" s="41"/>
      <c r="C173" s="291" t="s">
        <v>2760</v>
      </c>
      <c r="D173" s="36"/>
      <c r="E173" s="36"/>
      <c r="F173" s="36"/>
      <c r="G173" s="36"/>
      <c r="H173" s="41"/>
    </row>
    <row r="174" spans="1:8" s="2" customFormat="1" ht="12">
      <c r="A174" s="36"/>
      <c r="B174" s="41"/>
      <c r="C174" s="289" t="s">
        <v>298</v>
      </c>
      <c r="D174" s="289" t="s">
        <v>2778</v>
      </c>
      <c r="E174" s="19" t="s">
        <v>151</v>
      </c>
      <c r="F174" s="290">
        <v>950.647</v>
      </c>
      <c r="G174" s="36"/>
      <c r="H174" s="41"/>
    </row>
    <row r="175" spans="1:8" s="2" customFormat="1" ht="12">
      <c r="A175" s="36"/>
      <c r="B175" s="41"/>
      <c r="C175" s="289" t="s">
        <v>287</v>
      </c>
      <c r="D175" s="289" t="s">
        <v>2776</v>
      </c>
      <c r="E175" s="19" t="s">
        <v>151</v>
      </c>
      <c r="F175" s="290">
        <v>678.345</v>
      </c>
      <c r="G175" s="36"/>
      <c r="H175" s="41"/>
    </row>
    <row r="176" spans="1:8" s="2" customFormat="1" ht="12">
      <c r="A176" s="36"/>
      <c r="B176" s="41"/>
      <c r="C176" s="289" t="s">
        <v>1470</v>
      </c>
      <c r="D176" s="289" t="s">
        <v>1471</v>
      </c>
      <c r="E176" s="19" t="s">
        <v>252</v>
      </c>
      <c r="F176" s="290">
        <v>62.37</v>
      </c>
      <c r="G176" s="36"/>
      <c r="H176" s="41"/>
    </row>
    <row r="177" spans="1:8" s="2" customFormat="1" ht="12">
      <c r="A177" s="36"/>
      <c r="B177" s="41"/>
      <c r="C177" s="285" t="s">
        <v>1368</v>
      </c>
      <c r="D177" s="286" t="s">
        <v>1369</v>
      </c>
      <c r="E177" s="287" t="s">
        <v>140</v>
      </c>
      <c r="F177" s="288">
        <v>5.5</v>
      </c>
      <c r="G177" s="36"/>
      <c r="H177" s="41"/>
    </row>
    <row r="178" spans="1:8" s="2" customFormat="1" ht="12">
      <c r="A178" s="36"/>
      <c r="B178" s="41"/>
      <c r="C178" s="289" t="s">
        <v>19</v>
      </c>
      <c r="D178" s="289" t="s">
        <v>1531</v>
      </c>
      <c r="E178" s="19" t="s">
        <v>19</v>
      </c>
      <c r="F178" s="290">
        <v>5.5</v>
      </c>
      <c r="G178" s="36"/>
      <c r="H178" s="41"/>
    </row>
    <row r="179" spans="1:8" s="2" customFormat="1" ht="12">
      <c r="A179" s="36"/>
      <c r="B179" s="41"/>
      <c r="C179" s="289" t="s">
        <v>1368</v>
      </c>
      <c r="D179" s="289" t="s">
        <v>228</v>
      </c>
      <c r="E179" s="19" t="s">
        <v>19</v>
      </c>
      <c r="F179" s="290">
        <v>5.5</v>
      </c>
      <c r="G179" s="36"/>
      <c r="H179" s="41"/>
    </row>
    <row r="180" spans="1:8" s="2" customFormat="1" ht="12">
      <c r="A180" s="36"/>
      <c r="B180" s="41"/>
      <c r="C180" s="291" t="s">
        <v>2760</v>
      </c>
      <c r="D180" s="36"/>
      <c r="E180" s="36"/>
      <c r="F180" s="36"/>
      <c r="G180" s="36"/>
      <c r="H180" s="41"/>
    </row>
    <row r="181" spans="1:8" s="2" customFormat="1" ht="12">
      <c r="A181" s="36"/>
      <c r="B181" s="41"/>
      <c r="C181" s="289" t="s">
        <v>1528</v>
      </c>
      <c r="D181" s="289" t="s">
        <v>2814</v>
      </c>
      <c r="E181" s="19" t="s">
        <v>144</v>
      </c>
      <c r="F181" s="290">
        <v>6.93</v>
      </c>
      <c r="G181" s="36"/>
      <c r="H181" s="41"/>
    </row>
    <row r="182" spans="1:8" s="2" customFormat="1" ht="12">
      <c r="A182" s="36"/>
      <c r="B182" s="41"/>
      <c r="C182" s="289" t="s">
        <v>1389</v>
      </c>
      <c r="D182" s="289" t="s">
        <v>2797</v>
      </c>
      <c r="E182" s="19" t="s">
        <v>144</v>
      </c>
      <c r="F182" s="290">
        <v>61.77</v>
      </c>
      <c r="G182" s="36"/>
      <c r="H182" s="41"/>
    </row>
    <row r="183" spans="1:8" s="2" customFormat="1" ht="22.5">
      <c r="A183" s="36"/>
      <c r="B183" s="41"/>
      <c r="C183" s="289" t="s">
        <v>1418</v>
      </c>
      <c r="D183" s="289" t="s">
        <v>2799</v>
      </c>
      <c r="E183" s="19" t="s">
        <v>151</v>
      </c>
      <c r="F183" s="290">
        <v>1594.342</v>
      </c>
      <c r="G183" s="36"/>
      <c r="H183" s="41"/>
    </row>
    <row r="184" spans="1:8" s="2" customFormat="1" ht="12">
      <c r="A184" s="36"/>
      <c r="B184" s="41"/>
      <c r="C184" s="289" t="s">
        <v>1245</v>
      </c>
      <c r="D184" s="289" t="s">
        <v>1246</v>
      </c>
      <c r="E184" s="19" t="s">
        <v>144</v>
      </c>
      <c r="F184" s="290">
        <v>518.263</v>
      </c>
      <c r="G184" s="36"/>
      <c r="H184" s="41"/>
    </row>
    <row r="185" spans="1:8" s="2" customFormat="1" ht="12">
      <c r="A185" s="36"/>
      <c r="B185" s="41"/>
      <c r="C185" s="285" t="s">
        <v>1375</v>
      </c>
      <c r="D185" s="286" t="s">
        <v>1376</v>
      </c>
      <c r="E185" s="287" t="s">
        <v>140</v>
      </c>
      <c r="F185" s="288">
        <v>411.32</v>
      </c>
      <c r="G185" s="36"/>
      <c r="H185" s="41"/>
    </row>
    <row r="186" spans="1:8" s="2" customFormat="1" ht="12">
      <c r="A186" s="36"/>
      <c r="B186" s="41"/>
      <c r="C186" s="289" t="s">
        <v>19</v>
      </c>
      <c r="D186" s="289" t="s">
        <v>1489</v>
      </c>
      <c r="E186" s="19" t="s">
        <v>19</v>
      </c>
      <c r="F186" s="290">
        <v>0</v>
      </c>
      <c r="G186" s="36"/>
      <c r="H186" s="41"/>
    </row>
    <row r="187" spans="1:8" s="2" customFormat="1" ht="12">
      <c r="A187" s="36"/>
      <c r="B187" s="41"/>
      <c r="C187" s="289" t="s">
        <v>19</v>
      </c>
      <c r="D187" s="289" t="s">
        <v>1490</v>
      </c>
      <c r="E187" s="19" t="s">
        <v>19</v>
      </c>
      <c r="F187" s="290">
        <v>411.32</v>
      </c>
      <c r="G187" s="36"/>
      <c r="H187" s="41"/>
    </row>
    <row r="188" spans="1:8" s="2" customFormat="1" ht="12">
      <c r="A188" s="36"/>
      <c r="B188" s="41"/>
      <c r="C188" s="289" t="s">
        <v>1375</v>
      </c>
      <c r="D188" s="289" t="s">
        <v>228</v>
      </c>
      <c r="E188" s="19" t="s">
        <v>19</v>
      </c>
      <c r="F188" s="290">
        <v>411.32</v>
      </c>
      <c r="G188" s="36"/>
      <c r="H188" s="41"/>
    </row>
    <row r="189" spans="1:8" s="2" customFormat="1" ht="12">
      <c r="A189" s="36"/>
      <c r="B189" s="41"/>
      <c r="C189" s="291" t="s">
        <v>2760</v>
      </c>
      <c r="D189" s="36"/>
      <c r="E189" s="36"/>
      <c r="F189" s="36"/>
      <c r="G189" s="36"/>
      <c r="H189" s="41"/>
    </row>
    <row r="190" spans="1:8" s="2" customFormat="1" ht="12">
      <c r="A190" s="36"/>
      <c r="B190" s="41"/>
      <c r="C190" s="289" t="s">
        <v>1245</v>
      </c>
      <c r="D190" s="289" t="s">
        <v>1246</v>
      </c>
      <c r="E190" s="19" t="s">
        <v>144</v>
      </c>
      <c r="F190" s="290">
        <v>518.263</v>
      </c>
      <c r="G190" s="36"/>
      <c r="H190" s="41"/>
    </row>
    <row r="191" spans="1:8" s="2" customFormat="1" ht="12">
      <c r="A191" s="36"/>
      <c r="B191" s="41"/>
      <c r="C191" s="289" t="s">
        <v>1405</v>
      </c>
      <c r="D191" s="289" t="s">
        <v>2815</v>
      </c>
      <c r="E191" s="19" t="s">
        <v>144</v>
      </c>
      <c r="F191" s="290">
        <v>518.263</v>
      </c>
      <c r="G191" s="36"/>
      <c r="H191" s="41"/>
    </row>
    <row r="192" spans="1:8" s="2" customFormat="1" ht="22.5">
      <c r="A192" s="36"/>
      <c r="B192" s="41"/>
      <c r="C192" s="289" t="s">
        <v>1418</v>
      </c>
      <c r="D192" s="289" t="s">
        <v>2799</v>
      </c>
      <c r="E192" s="19" t="s">
        <v>151</v>
      </c>
      <c r="F192" s="290">
        <v>1594.342</v>
      </c>
      <c r="G192" s="36"/>
      <c r="H192" s="41"/>
    </row>
    <row r="193" spans="1:8" s="2" customFormat="1" ht="12">
      <c r="A193" s="36"/>
      <c r="B193" s="41"/>
      <c r="C193" s="285" t="s">
        <v>49</v>
      </c>
      <c r="D193" s="286" t="s">
        <v>150</v>
      </c>
      <c r="E193" s="287" t="s">
        <v>151</v>
      </c>
      <c r="F193" s="288">
        <v>1594.342</v>
      </c>
      <c r="G193" s="36"/>
      <c r="H193" s="41"/>
    </row>
    <row r="194" spans="1:8" s="2" customFormat="1" ht="12">
      <c r="A194" s="36"/>
      <c r="B194" s="41"/>
      <c r="C194" s="289" t="s">
        <v>19</v>
      </c>
      <c r="D194" s="289" t="s">
        <v>1421</v>
      </c>
      <c r="E194" s="19" t="s">
        <v>19</v>
      </c>
      <c r="F194" s="290">
        <v>337.546</v>
      </c>
      <c r="G194" s="36"/>
      <c r="H194" s="41"/>
    </row>
    <row r="195" spans="1:8" s="2" customFormat="1" ht="12">
      <c r="A195" s="36"/>
      <c r="B195" s="41"/>
      <c r="C195" s="289" t="s">
        <v>19</v>
      </c>
      <c r="D195" s="289" t="s">
        <v>1422</v>
      </c>
      <c r="E195" s="19" t="s">
        <v>19</v>
      </c>
      <c r="F195" s="290">
        <v>415.8</v>
      </c>
      <c r="G195" s="36"/>
      <c r="H195" s="41"/>
    </row>
    <row r="196" spans="1:8" s="2" customFormat="1" ht="12">
      <c r="A196" s="36"/>
      <c r="B196" s="41"/>
      <c r="C196" s="289" t="s">
        <v>19</v>
      </c>
      <c r="D196" s="289" t="s">
        <v>1423</v>
      </c>
      <c r="E196" s="19" t="s">
        <v>19</v>
      </c>
      <c r="F196" s="290">
        <v>399.546</v>
      </c>
      <c r="G196" s="36"/>
      <c r="H196" s="41"/>
    </row>
    <row r="197" spans="1:8" s="2" customFormat="1" ht="12">
      <c r="A197" s="36"/>
      <c r="B197" s="41"/>
      <c r="C197" s="289" t="s">
        <v>19</v>
      </c>
      <c r="D197" s="289" t="s">
        <v>1424</v>
      </c>
      <c r="E197" s="19" t="s">
        <v>19</v>
      </c>
      <c r="F197" s="290">
        <v>508.5</v>
      </c>
      <c r="G197" s="36"/>
      <c r="H197" s="41"/>
    </row>
    <row r="198" spans="1:8" s="2" customFormat="1" ht="12">
      <c r="A198" s="36"/>
      <c r="B198" s="41"/>
      <c r="C198" s="289" t="s">
        <v>19</v>
      </c>
      <c r="D198" s="289" t="s">
        <v>1425</v>
      </c>
      <c r="E198" s="19" t="s">
        <v>19</v>
      </c>
      <c r="F198" s="290">
        <v>-1.386</v>
      </c>
      <c r="G198" s="36"/>
      <c r="H198" s="41"/>
    </row>
    <row r="199" spans="1:8" s="2" customFormat="1" ht="12">
      <c r="A199" s="36"/>
      <c r="B199" s="41"/>
      <c r="C199" s="289" t="s">
        <v>19</v>
      </c>
      <c r="D199" s="289" t="s">
        <v>1426</v>
      </c>
      <c r="E199" s="19" t="s">
        <v>19</v>
      </c>
      <c r="F199" s="290">
        <v>-103.653</v>
      </c>
      <c r="G199" s="36"/>
      <c r="H199" s="41"/>
    </row>
    <row r="200" spans="1:8" s="2" customFormat="1" ht="12">
      <c r="A200" s="36"/>
      <c r="B200" s="41"/>
      <c r="C200" s="289" t="s">
        <v>19</v>
      </c>
      <c r="D200" s="289" t="s">
        <v>1427</v>
      </c>
      <c r="E200" s="19" t="s">
        <v>19</v>
      </c>
      <c r="F200" s="290">
        <v>-17.136</v>
      </c>
      <c r="G200" s="36"/>
      <c r="H200" s="41"/>
    </row>
    <row r="201" spans="1:8" s="2" customFormat="1" ht="12">
      <c r="A201" s="36"/>
      <c r="B201" s="41"/>
      <c r="C201" s="289" t="s">
        <v>19</v>
      </c>
      <c r="D201" s="289" t="s">
        <v>1428</v>
      </c>
      <c r="E201" s="19" t="s">
        <v>19</v>
      </c>
      <c r="F201" s="290">
        <v>55.125</v>
      </c>
      <c r="G201" s="36"/>
      <c r="H201" s="41"/>
    </row>
    <row r="202" spans="1:8" s="2" customFormat="1" ht="12">
      <c r="A202" s="36"/>
      <c r="B202" s="41"/>
      <c r="C202" s="289" t="s">
        <v>49</v>
      </c>
      <c r="D202" s="289" t="s">
        <v>228</v>
      </c>
      <c r="E202" s="19" t="s">
        <v>19</v>
      </c>
      <c r="F202" s="290">
        <v>1594.342</v>
      </c>
      <c r="G202" s="36"/>
      <c r="H202" s="41"/>
    </row>
    <row r="203" spans="1:8" s="2" customFormat="1" ht="12">
      <c r="A203" s="36"/>
      <c r="B203" s="41"/>
      <c r="C203" s="291" t="s">
        <v>2760</v>
      </c>
      <c r="D203" s="36"/>
      <c r="E203" s="36"/>
      <c r="F203" s="36"/>
      <c r="G203" s="36"/>
      <c r="H203" s="41"/>
    </row>
    <row r="204" spans="1:8" s="2" customFormat="1" ht="22.5">
      <c r="A204" s="36"/>
      <c r="B204" s="41"/>
      <c r="C204" s="289" t="s">
        <v>1418</v>
      </c>
      <c r="D204" s="289" t="s">
        <v>2799</v>
      </c>
      <c r="E204" s="19" t="s">
        <v>151</v>
      </c>
      <c r="F204" s="290">
        <v>1594.342</v>
      </c>
      <c r="G204" s="36"/>
      <c r="H204" s="41"/>
    </row>
    <row r="205" spans="1:8" s="2" customFormat="1" ht="22.5">
      <c r="A205" s="36"/>
      <c r="B205" s="41"/>
      <c r="C205" s="289" t="s">
        <v>1414</v>
      </c>
      <c r="D205" s="289" t="s">
        <v>2816</v>
      </c>
      <c r="E205" s="19" t="s">
        <v>151</v>
      </c>
      <c r="F205" s="290">
        <v>637.737</v>
      </c>
      <c r="G205" s="36"/>
      <c r="H205" s="41"/>
    </row>
    <row r="206" spans="1:8" s="2" customFormat="1" ht="22.5">
      <c r="A206" s="36"/>
      <c r="B206" s="41"/>
      <c r="C206" s="289" t="s">
        <v>1429</v>
      </c>
      <c r="D206" s="289" t="s">
        <v>2817</v>
      </c>
      <c r="E206" s="19" t="s">
        <v>151</v>
      </c>
      <c r="F206" s="290">
        <v>79.717</v>
      </c>
      <c r="G206" s="36"/>
      <c r="H206" s="41"/>
    </row>
    <row r="207" spans="1:8" s="2" customFormat="1" ht="22.5">
      <c r="A207" s="36"/>
      <c r="B207" s="41"/>
      <c r="C207" s="289" t="s">
        <v>1433</v>
      </c>
      <c r="D207" s="289" t="s">
        <v>2818</v>
      </c>
      <c r="E207" s="19" t="s">
        <v>151</v>
      </c>
      <c r="F207" s="290">
        <v>79.717</v>
      </c>
      <c r="G207" s="36"/>
      <c r="H207" s="41"/>
    </row>
    <row r="208" spans="1:8" s="2" customFormat="1" ht="22.5">
      <c r="A208" s="36"/>
      <c r="B208" s="41"/>
      <c r="C208" s="289" t="s">
        <v>267</v>
      </c>
      <c r="D208" s="289" t="s">
        <v>2786</v>
      </c>
      <c r="E208" s="19" t="s">
        <v>151</v>
      </c>
      <c r="F208" s="290">
        <v>2350.905</v>
      </c>
      <c r="G208" s="36"/>
      <c r="H208" s="41"/>
    </row>
    <row r="209" spans="1:8" s="2" customFormat="1" ht="22.5">
      <c r="A209" s="36"/>
      <c r="B209" s="41"/>
      <c r="C209" s="289" t="s">
        <v>278</v>
      </c>
      <c r="D209" s="289" t="s">
        <v>2787</v>
      </c>
      <c r="E209" s="19" t="s">
        <v>151</v>
      </c>
      <c r="F209" s="290">
        <v>159.434</v>
      </c>
      <c r="G209" s="36"/>
      <c r="H209" s="41"/>
    </row>
    <row r="210" spans="1:8" s="2" customFormat="1" ht="12">
      <c r="A210" s="36"/>
      <c r="B210" s="41"/>
      <c r="C210" s="289" t="s">
        <v>283</v>
      </c>
      <c r="D210" s="289" t="s">
        <v>2788</v>
      </c>
      <c r="E210" s="19" t="s">
        <v>151</v>
      </c>
      <c r="F210" s="290">
        <v>1434.908</v>
      </c>
      <c r="G210" s="36"/>
      <c r="H210" s="41"/>
    </row>
    <row r="211" spans="1:8" s="2" customFormat="1" ht="12">
      <c r="A211" s="36"/>
      <c r="B211" s="41"/>
      <c r="C211" s="289" t="s">
        <v>287</v>
      </c>
      <c r="D211" s="289" t="s">
        <v>2776</v>
      </c>
      <c r="E211" s="19" t="s">
        <v>151</v>
      </c>
      <c r="F211" s="290">
        <v>678.345</v>
      </c>
      <c r="G211" s="36"/>
      <c r="H211" s="41"/>
    </row>
    <row r="212" spans="1:8" s="2" customFormat="1" ht="12">
      <c r="A212" s="36"/>
      <c r="B212" s="41"/>
      <c r="C212" s="289" t="s">
        <v>298</v>
      </c>
      <c r="D212" s="289" t="s">
        <v>2778</v>
      </c>
      <c r="E212" s="19" t="s">
        <v>151</v>
      </c>
      <c r="F212" s="290">
        <v>950.647</v>
      </c>
      <c r="G212" s="36"/>
      <c r="H212" s="41"/>
    </row>
    <row r="213" spans="1:8" s="2" customFormat="1" ht="15.75">
      <c r="A213" s="36"/>
      <c r="B213" s="41"/>
      <c r="C213" s="284" t="s">
        <v>2819</v>
      </c>
      <c r="D213" s="284" t="s">
        <v>92</v>
      </c>
      <c r="E213" s="36"/>
      <c r="F213" s="36"/>
      <c r="G213" s="36"/>
      <c r="H213" s="41"/>
    </row>
    <row r="214" spans="1:8" s="2" customFormat="1" ht="12">
      <c r="A214" s="36"/>
      <c r="B214" s="41"/>
      <c r="C214" s="285" t="s">
        <v>1734</v>
      </c>
      <c r="D214" s="286" t="s">
        <v>1735</v>
      </c>
      <c r="E214" s="287" t="s">
        <v>144</v>
      </c>
      <c r="F214" s="288">
        <v>90</v>
      </c>
      <c r="G214" s="36"/>
      <c r="H214" s="41"/>
    </row>
    <row r="215" spans="1:8" s="2" customFormat="1" ht="12">
      <c r="A215" s="36"/>
      <c r="B215" s="41"/>
      <c r="C215" s="289" t="s">
        <v>1734</v>
      </c>
      <c r="D215" s="289" t="s">
        <v>1741</v>
      </c>
      <c r="E215" s="19" t="s">
        <v>19</v>
      </c>
      <c r="F215" s="290">
        <v>90</v>
      </c>
      <c r="G215" s="36"/>
      <c r="H215" s="41"/>
    </row>
    <row r="216" spans="1:8" s="2" customFormat="1" ht="12">
      <c r="A216" s="36"/>
      <c r="B216" s="41"/>
      <c r="C216" s="291" t="s">
        <v>2760</v>
      </c>
      <c r="D216" s="36"/>
      <c r="E216" s="36"/>
      <c r="F216" s="36"/>
      <c r="G216" s="36"/>
      <c r="H216" s="41"/>
    </row>
    <row r="217" spans="1:8" s="2" customFormat="1" ht="12">
      <c r="A217" s="36"/>
      <c r="B217" s="41"/>
      <c r="C217" s="289" t="s">
        <v>210</v>
      </c>
      <c r="D217" s="289" t="s">
        <v>2820</v>
      </c>
      <c r="E217" s="19" t="s">
        <v>144</v>
      </c>
      <c r="F217" s="290">
        <v>90</v>
      </c>
      <c r="G217" s="36"/>
      <c r="H217" s="41"/>
    </row>
    <row r="218" spans="1:8" s="2" customFormat="1" ht="12">
      <c r="A218" s="36"/>
      <c r="B218" s="41"/>
      <c r="C218" s="289" t="s">
        <v>1245</v>
      </c>
      <c r="D218" s="289" t="s">
        <v>1246</v>
      </c>
      <c r="E218" s="19" t="s">
        <v>144</v>
      </c>
      <c r="F218" s="290">
        <v>90</v>
      </c>
      <c r="G218" s="36"/>
      <c r="H218" s="41"/>
    </row>
    <row r="219" spans="1:8" s="2" customFormat="1" ht="12">
      <c r="A219" s="36"/>
      <c r="B219" s="41"/>
      <c r="C219" s="285" t="s">
        <v>153</v>
      </c>
      <c r="D219" s="286" t="s">
        <v>154</v>
      </c>
      <c r="E219" s="287" t="s">
        <v>151</v>
      </c>
      <c r="F219" s="288">
        <v>37.8</v>
      </c>
      <c r="G219" s="36"/>
      <c r="H219" s="41"/>
    </row>
    <row r="220" spans="1:8" s="2" customFormat="1" ht="12">
      <c r="A220" s="36"/>
      <c r="B220" s="41"/>
      <c r="C220" s="289" t="s">
        <v>19</v>
      </c>
      <c r="D220" s="289" t="s">
        <v>1753</v>
      </c>
      <c r="E220" s="19" t="s">
        <v>19</v>
      </c>
      <c r="F220" s="290">
        <v>37.8</v>
      </c>
      <c r="G220" s="36"/>
      <c r="H220" s="41"/>
    </row>
    <row r="221" spans="1:8" s="2" customFormat="1" ht="12">
      <c r="A221" s="36"/>
      <c r="B221" s="41"/>
      <c r="C221" s="289" t="s">
        <v>153</v>
      </c>
      <c r="D221" s="289" t="s">
        <v>228</v>
      </c>
      <c r="E221" s="19" t="s">
        <v>19</v>
      </c>
      <c r="F221" s="290">
        <v>37.8</v>
      </c>
      <c r="G221" s="36"/>
      <c r="H221" s="41"/>
    </row>
    <row r="222" spans="1:8" s="2" customFormat="1" ht="12">
      <c r="A222" s="36"/>
      <c r="B222" s="41"/>
      <c r="C222" s="291" t="s">
        <v>2760</v>
      </c>
      <c r="D222" s="36"/>
      <c r="E222" s="36"/>
      <c r="F222" s="36"/>
      <c r="G222" s="36"/>
      <c r="H222" s="41"/>
    </row>
    <row r="223" spans="1:8" s="2" customFormat="1" ht="12">
      <c r="A223" s="36"/>
      <c r="B223" s="41"/>
      <c r="C223" s="289" t="s">
        <v>287</v>
      </c>
      <c r="D223" s="289" t="s">
        <v>2776</v>
      </c>
      <c r="E223" s="19" t="s">
        <v>151</v>
      </c>
      <c r="F223" s="290">
        <v>37.8</v>
      </c>
      <c r="G223" s="36"/>
      <c r="H223" s="41"/>
    </row>
    <row r="224" spans="1:8" s="2" customFormat="1" ht="22.5">
      <c r="A224" s="36"/>
      <c r="B224" s="41"/>
      <c r="C224" s="289" t="s">
        <v>273</v>
      </c>
      <c r="D224" s="289" t="s">
        <v>2777</v>
      </c>
      <c r="E224" s="19" t="s">
        <v>151</v>
      </c>
      <c r="F224" s="290">
        <v>19.097</v>
      </c>
      <c r="G224" s="36"/>
      <c r="H224" s="41"/>
    </row>
    <row r="225" spans="1:8" s="2" customFormat="1" ht="12">
      <c r="A225" s="36"/>
      <c r="B225" s="41"/>
      <c r="C225" s="289" t="s">
        <v>298</v>
      </c>
      <c r="D225" s="289" t="s">
        <v>2778</v>
      </c>
      <c r="E225" s="19" t="s">
        <v>151</v>
      </c>
      <c r="F225" s="290">
        <v>149.23</v>
      </c>
      <c r="G225" s="36"/>
      <c r="H225" s="41"/>
    </row>
    <row r="226" spans="1:8" s="2" customFormat="1" ht="12">
      <c r="A226" s="36"/>
      <c r="B226" s="41"/>
      <c r="C226" s="285" t="s">
        <v>49</v>
      </c>
      <c r="D226" s="286" t="s">
        <v>150</v>
      </c>
      <c r="E226" s="287" t="s">
        <v>151</v>
      </c>
      <c r="F226" s="288">
        <v>187.03</v>
      </c>
      <c r="G226" s="36"/>
      <c r="H226" s="41"/>
    </row>
    <row r="227" spans="1:8" s="2" customFormat="1" ht="12">
      <c r="A227" s="36"/>
      <c r="B227" s="41"/>
      <c r="C227" s="289" t="s">
        <v>19</v>
      </c>
      <c r="D227" s="289" t="s">
        <v>1744</v>
      </c>
      <c r="E227" s="19" t="s">
        <v>19</v>
      </c>
      <c r="F227" s="290">
        <v>92</v>
      </c>
      <c r="G227" s="36"/>
      <c r="H227" s="41"/>
    </row>
    <row r="228" spans="1:8" s="2" customFormat="1" ht="12">
      <c r="A228" s="36"/>
      <c r="B228" s="41"/>
      <c r="C228" s="289" t="s">
        <v>19</v>
      </c>
      <c r="D228" s="289" t="s">
        <v>1745</v>
      </c>
      <c r="E228" s="19" t="s">
        <v>19</v>
      </c>
      <c r="F228" s="290">
        <v>95.03</v>
      </c>
      <c r="G228" s="36"/>
      <c r="H228" s="41"/>
    </row>
    <row r="229" spans="1:8" s="2" customFormat="1" ht="12">
      <c r="A229" s="36"/>
      <c r="B229" s="41"/>
      <c r="C229" s="289" t="s">
        <v>49</v>
      </c>
      <c r="D229" s="289" t="s">
        <v>228</v>
      </c>
      <c r="E229" s="19" t="s">
        <v>19</v>
      </c>
      <c r="F229" s="290">
        <v>187.03</v>
      </c>
      <c r="G229" s="36"/>
      <c r="H229" s="41"/>
    </row>
    <row r="230" spans="1:8" s="2" customFormat="1" ht="12">
      <c r="A230" s="36"/>
      <c r="B230" s="41"/>
      <c r="C230" s="291" t="s">
        <v>2760</v>
      </c>
      <c r="D230" s="36"/>
      <c r="E230" s="36"/>
      <c r="F230" s="36"/>
      <c r="G230" s="36"/>
      <c r="H230" s="41"/>
    </row>
    <row r="231" spans="1:8" s="2" customFormat="1" ht="12">
      <c r="A231" s="36"/>
      <c r="B231" s="41"/>
      <c r="C231" s="289" t="s">
        <v>222</v>
      </c>
      <c r="D231" s="289" t="s">
        <v>2782</v>
      </c>
      <c r="E231" s="19" t="s">
        <v>151</v>
      </c>
      <c r="F231" s="290">
        <v>93.515</v>
      </c>
      <c r="G231" s="36"/>
      <c r="H231" s="41"/>
    </row>
    <row r="232" spans="1:8" s="2" customFormat="1" ht="22.5">
      <c r="A232" s="36"/>
      <c r="B232" s="41"/>
      <c r="C232" s="289" t="s">
        <v>217</v>
      </c>
      <c r="D232" s="289" t="s">
        <v>2783</v>
      </c>
      <c r="E232" s="19" t="s">
        <v>151</v>
      </c>
      <c r="F232" s="290">
        <v>74.812</v>
      </c>
      <c r="G232" s="36"/>
      <c r="H232" s="41"/>
    </row>
    <row r="233" spans="1:8" s="2" customFormat="1" ht="22.5">
      <c r="A233" s="36"/>
      <c r="B233" s="41"/>
      <c r="C233" s="289" t="s">
        <v>230</v>
      </c>
      <c r="D233" s="289" t="s">
        <v>2784</v>
      </c>
      <c r="E233" s="19" t="s">
        <v>151</v>
      </c>
      <c r="F233" s="290">
        <v>9.352</v>
      </c>
      <c r="G233" s="36"/>
      <c r="H233" s="41"/>
    </row>
    <row r="234" spans="1:8" s="2" customFormat="1" ht="22.5">
      <c r="A234" s="36"/>
      <c r="B234" s="41"/>
      <c r="C234" s="289" t="s">
        <v>235</v>
      </c>
      <c r="D234" s="289" t="s">
        <v>2785</v>
      </c>
      <c r="E234" s="19" t="s">
        <v>151</v>
      </c>
      <c r="F234" s="290">
        <v>9.352</v>
      </c>
      <c r="G234" s="36"/>
      <c r="H234" s="41"/>
    </row>
    <row r="235" spans="1:8" s="2" customFormat="1" ht="22.5">
      <c r="A235" s="36"/>
      <c r="B235" s="41"/>
      <c r="C235" s="289" t="s">
        <v>267</v>
      </c>
      <c r="D235" s="289" t="s">
        <v>2786</v>
      </c>
      <c r="E235" s="19" t="s">
        <v>151</v>
      </c>
      <c r="F235" s="290">
        <v>317.557</v>
      </c>
      <c r="G235" s="36"/>
      <c r="H235" s="41"/>
    </row>
    <row r="236" spans="1:8" s="2" customFormat="1" ht="22.5">
      <c r="A236" s="36"/>
      <c r="B236" s="41"/>
      <c r="C236" s="289" t="s">
        <v>273</v>
      </c>
      <c r="D236" s="289" t="s">
        <v>2777</v>
      </c>
      <c r="E236" s="19" t="s">
        <v>151</v>
      </c>
      <c r="F236" s="290">
        <v>19.097</v>
      </c>
      <c r="G236" s="36"/>
      <c r="H236" s="41"/>
    </row>
    <row r="237" spans="1:8" s="2" customFormat="1" ht="22.5">
      <c r="A237" s="36"/>
      <c r="B237" s="41"/>
      <c r="C237" s="289" t="s">
        <v>278</v>
      </c>
      <c r="D237" s="289" t="s">
        <v>2787</v>
      </c>
      <c r="E237" s="19" t="s">
        <v>151</v>
      </c>
      <c r="F237" s="290">
        <v>18.703</v>
      </c>
      <c r="G237" s="36"/>
      <c r="H237" s="41"/>
    </row>
    <row r="238" spans="1:8" s="2" customFormat="1" ht="12">
      <c r="A238" s="36"/>
      <c r="B238" s="41"/>
      <c r="C238" s="289" t="s">
        <v>283</v>
      </c>
      <c r="D238" s="289" t="s">
        <v>2788</v>
      </c>
      <c r="E238" s="19" t="s">
        <v>151</v>
      </c>
      <c r="F238" s="290">
        <v>168.327</v>
      </c>
      <c r="G238" s="36"/>
      <c r="H238" s="41"/>
    </row>
    <row r="239" spans="1:8" s="2" customFormat="1" ht="12">
      <c r="A239" s="36"/>
      <c r="B239" s="41"/>
      <c r="C239" s="289" t="s">
        <v>298</v>
      </c>
      <c r="D239" s="289" t="s">
        <v>2778</v>
      </c>
      <c r="E239" s="19" t="s">
        <v>151</v>
      </c>
      <c r="F239" s="290">
        <v>149.23</v>
      </c>
      <c r="G239" s="36"/>
      <c r="H239" s="41"/>
    </row>
    <row r="240" spans="1:8" s="2" customFormat="1" ht="12">
      <c r="A240" s="36"/>
      <c r="B240" s="41"/>
      <c r="C240" s="285" t="s">
        <v>156</v>
      </c>
      <c r="D240" s="286" t="s">
        <v>157</v>
      </c>
      <c r="E240" s="287" t="s">
        <v>151</v>
      </c>
      <c r="F240" s="288">
        <v>149.23</v>
      </c>
      <c r="G240" s="36"/>
      <c r="H240" s="41"/>
    </row>
    <row r="241" spans="1:8" s="2" customFormat="1" ht="12">
      <c r="A241" s="36"/>
      <c r="B241" s="41"/>
      <c r="C241" s="289" t="s">
        <v>19</v>
      </c>
      <c r="D241" s="289" t="s">
        <v>301</v>
      </c>
      <c r="E241" s="19" t="s">
        <v>19</v>
      </c>
      <c r="F241" s="290">
        <v>149.23</v>
      </c>
      <c r="G241" s="36"/>
      <c r="H241" s="41"/>
    </row>
    <row r="242" spans="1:8" s="2" customFormat="1" ht="12">
      <c r="A242" s="36"/>
      <c r="B242" s="41"/>
      <c r="C242" s="289" t="s">
        <v>156</v>
      </c>
      <c r="D242" s="289" t="s">
        <v>228</v>
      </c>
      <c r="E242" s="19" t="s">
        <v>19</v>
      </c>
      <c r="F242" s="290">
        <v>149.23</v>
      </c>
      <c r="G242" s="36"/>
      <c r="H242" s="41"/>
    </row>
    <row r="243" spans="1:8" s="2" customFormat="1" ht="12">
      <c r="A243" s="36"/>
      <c r="B243" s="41"/>
      <c r="C243" s="291" t="s">
        <v>2760</v>
      </c>
      <c r="D243" s="36"/>
      <c r="E243" s="36"/>
      <c r="F243" s="36"/>
      <c r="G243" s="36"/>
      <c r="H243" s="41"/>
    </row>
    <row r="244" spans="1:8" s="2" customFormat="1" ht="12">
      <c r="A244" s="36"/>
      <c r="B244" s="41"/>
      <c r="C244" s="289" t="s">
        <v>298</v>
      </c>
      <c r="D244" s="289" t="s">
        <v>2778</v>
      </c>
      <c r="E244" s="19" t="s">
        <v>151</v>
      </c>
      <c r="F244" s="290">
        <v>149.23</v>
      </c>
      <c r="G244" s="36"/>
      <c r="H244" s="41"/>
    </row>
    <row r="245" spans="1:8" s="2" customFormat="1" ht="22.5">
      <c r="A245" s="36"/>
      <c r="B245" s="41"/>
      <c r="C245" s="289" t="s">
        <v>267</v>
      </c>
      <c r="D245" s="289" t="s">
        <v>2786</v>
      </c>
      <c r="E245" s="19" t="s">
        <v>151</v>
      </c>
      <c r="F245" s="290">
        <v>317.557</v>
      </c>
      <c r="G245" s="36"/>
      <c r="H245" s="41"/>
    </row>
    <row r="246" spans="1:8" s="2" customFormat="1" ht="15.75">
      <c r="A246" s="36"/>
      <c r="B246" s="41"/>
      <c r="C246" s="284" t="s">
        <v>2821</v>
      </c>
      <c r="D246" s="284" t="s">
        <v>95</v>
      </c>
      <c r="E246" s="36"/>
      <c r="F246" s="36"/>
      <c r="G246" s="36"/>
      <c r="H246" s="41"/>
    </row>
    <row r="247" spans="1:8" s="2" customFormat="1" ht="12">
      <c r="A247" s="36"/>
      <c r="B247" s="41"/>
      <c r="C247" s="285" t="s">
        <v>1871</v>
      </c>
      <c r="D247" s="286" t="s">
        <v>1872</v>
      </c>
      <c r="E247" s="287" t="s">
        <v>144</v>
      </c>
      <c r="F247" s="288">
        <v>54</v>
      </c>
      <c r="G247" s="36"/>
      <c r="H247" s="41"/>
    </row>
    <row r="248" spans="1:8" s="2" customFormat="1" ht="12">
      <c r="A248" s="36"/>
      <c r="B248" s="41"/>
      <c r="C248" s="289" t="s">
        <v>19</v>
      </c>
      <c r="D248" s="289" t="s">
        <v>1875</v>
      </c>
      <c r="E248" s="19" t="s">
        <v>19</v>
      </c>
      <c r="F248" s="290">
        <v>54</v>
      </c>
      <c r="G248" s="36"/>
      <c r="H248" s="41"/>
    </row>
    <row r="249" spans="1:8" s="2" customFormat="1" ht="12">
      <c r="A249" s="36"/>
      <c r="B249" s="41"/>
      <c r="C249" s="289" t="s">
        <v>1871</v>
      </c>
      <c r="D249" s="289" t="s">
        <v>228</v>
      </c>
      <c r="E249" s="19" t="s">
        <v>19</v>
      </c>
      <c r="F249" s="290">
        <v>54</v>
      </c>
      <c r="G249" s="36"/>
      <c r="H249" s="41"/>
    </row>
    <row r="250" spans="1:8" s="2" customFormat="1" ht="12">
      <c r="A250" s="36"/>
      <c r="B250" s="41"/>
      <c r="C250" s="291" t="s">
        <v>2760</v>
      </c>
      <c r="D250" s="36"/>
      <c r="E250" s="36"/>
      <c r="F250" s="36"/>
      <c r="G250" s="36"/>
      <c r="H250" s="41"/>
    </row>
    <row r="251" spans="1:8" s="2" customFormat="1" ht="12">
      <c r="A251" s="36"/>
      <c r="B251" s="41"/>
      <c r="C251" s="289" t="s">
        <v>1395</v>
      </c>
      <c r="D251" s="289" t="s">
        <v>2791</v>
      </c>
      <c r="E251" s="19" t="s">
        <v>144</v>
      </c>
      <c r="F251" s="290">
        <v>54</v>
      </c>
      <c r="G251" s="36"/>
      <c r="H251" s="41"/>
    </row>
    <row r="252" spans="1:8" s="2" customFormat="1" ht="12">
      <c r="A252" s="36"/>
      <c r="B252" s="41"/>
      <c r="C252" s="289" t="s">
        <v>1533</v>
      </c>
      <c r="D252" s="289" t="s">
        <v>2792</v>
      </c>
      <c r="E252" s="19" t="s">
        <v>144</v>
      </c>
      <c r="F252" s="290">
        <v>45.6</v>
      </c>
      <c r="G252" s="36"/>
      <c r="H252" s="41"/>
    </row>
    <row r="253" spans="1:8" s="2" customFormat="1" ht="12">
      <c r="A253" s="36"/>
      <c r="B253" s="41"/>
      <c r="C253" s="289" t="s">
        <v>1551</v>
      </c>
      <c r="D253" s="289" t="s">
        <v>2793</v>
      </c>
      <c r="E253" s="19" t="s">
        <v>144</v>
      </c>
      <c r="F253" s="290">
        <v>45.6</v>
      </c>
      <c r="G253" s="36"/>
      <c r="H253" s="41"/>
    </row>
    <row r="254" spans="1:8" s="2" customFormat="1" ht="12">
      <c r="A254" s="36"/>
      <c r="B254" s="41"/>
      <c r="C254" s="285" t="s">
        <v>1734</v>
      </c>
      <c r="D254" s="286" t="s">
        <v>1735</v>
      </c>
      <c r="E254" s="287" t="s">
        <v>144</v>
      </c>
      <c r="F254" s="288">
        <v>36</v>
      </c>
      <c r="G254" s="36"/>
      <c r="H254" s="41"/>
    </row>
    <row r="255" spans="1:8" s="2" customFormat="1" ht="12">
      <c r="A255" s="36"/>
      <c r="B255" s="41"/>
      <c r="C255" s="289" t="s">
        <v>1734</v>
      </c>
      <c r="D255" s="289" t="s">
        <v>1877</v>
      </c>
      <c r="E255" s="19" t="s">
        <v>19</v>
      </c>
      <c r="F255" s="290">
        <v>36</v>
      </c>
      <c r="G255" s="36"/>
      <c r="H255" s="41"/>
    </row>
    <row r="256" spans="1:8" s="2" customFormat="1" ht="12">
      <c r="A256" s="36"/>
      <c r="B256" s="41"/>
      <c r="C256" s="291" t="s">
        <v>2760</v>
      </c>
      <c r="D256" s="36"/>
      <c r="E256" s="36"/>
      <c r="F256" s="36"/>
      <c r="G256" s="36"/>
      <c r="H256" s="41"/>
    </row>
    <row r="257" spans="1:8" s="2" customFormat="1" ht="12">
      <c r="A257" s="36"/>
      <c r="B257" s="41"/>
      <c r="C257" s="289" t="s">
        <v>210</v>
      </c>
      <c r="D257" s="289" t="s">
        <v>2820</v>
      </c>
      <c r="E257" s="19" t="s">
        <v>144</v>
      </c>
      <c r="F257" s="290">
        <v>36</v>
      </c>
      <c r="G257" s="36"/>
      <c r="H257" s="41"/>
    </row>
    <row r="258" spans="1:8" s="2" customFormat="1" ht="12">
      <c r="A258" s="36"/>
      <c r="B258" s="41"/>
      <c r="C258" s="289" t="s">
        <v>1245</v>
      </c>
      <c r="D258" s="289" t="s">
        <v>1246</v>
      </c>
      <c r="E258" s="19" t="s">
        <v>144</v>
      </c>
      <c r="F258" s="290">
        <v>36</v>
      </c>
      <c r="G258" s="36"/>
      <c r="H258" s="41"/>
    </row>
    <row r="259" spans="1:8" s="2" customFormat="1" ht="12">
      <c r="A259" s="36"/>
      <c r="B259" s="41"/>
      <c r="C259" s="285" t="s">
        <v>153</v>
      </c>
      <c r="D259" s="286" t="s">
        <v>154</v>
      </c>
      <c r="E259" s="287" t="s">
        <v>151</v>
      </c>
      <c r="F259" s="288">
        <v>49.14</v>
      </c>
      <c r="G259" s="36"/>
      <c r="H259" s="41"/>
    </row>
    <row r="260" spans="1:8" s="2" customFormat="1" ht="12">
      <c r="A260" s="36"/>
      <c r="B260" s="41"/>
      <c r="C260" s="289" t="s">
        <v>19</v>
      </c>
      <c r="D260" s="289" t="s">
        <v>1889</v>
      </c>
      <c r="E260" s="19" t="s">
        <v>19</v>
      </c>
      <c r="F260" s="290">
        <v>49.14</v>
      </c>
      <c r="G260" s="36"/>
      <c r="H260" s="41"/>
    </row>
    <row r="261" spans="1:8" s="2" customFormat="1" ht="12">
      <c r="A261" s="36"/>
      <c r="B261" s="41"/>
      <c r="C261" s="289" t="s">
        <v>153</v>
      </c>
      <c r="D261" s="289" t="s">
        <v>228</v>
      </c>
      <c r="E261" s="19" t="s">
        <v>19</v>
      </c>
      <c r="F261" s="290">
        <v>49.14</v>
      </c>
      <c r="G261" s="36"/>
      <c r="H261" s="41"/>
    </row>
    <row r="262" spans="1:8" s="2" customFormat="1" ht="12">
      <c r="A262" s="36"/>
      <c r="B262" s="41"/>
      <c r="C262" s="291" t="s">
        <v>2760</v>
      </c>
      <c r="D262" s="36"/>
      <c r="E262" s="36"/>
      <c r="F262" s="36"/>
      <c r="G262" s="36"/>
      <c r="H262" s="41"/>
    </row>
    <row r="263" spans="1:8" s="2" customFormat="1" ht="12">
      <c r="A263" s="36"/>
      <c r="B263" s="41"/>
      <c r="C263" s="289" t="s">
        <v>287</v>
      </c>
      <c r="D263" s="289" t="s">
        <v>2776</v>
      </c>
      <c r="E263" s="19" t="s">
        <v>151</v>
      </c>
      <c r="F263" s="290">
        <v>49.14</v>
      </c>
      <c r="G263" s="36"/>
      <c r="H263" s="41"/>
    </row>
    <row r="264" spans="1:8" s="2" customFormat="1" ht="22.5">
      <c r="A264" s="36"/>
      <c r="B264" s="41"/>
      <c r="C264" s="289" t="s">
        <v>273</v>
      </c>
      <c r="D264" s="289" t="s">
        <v>2777</v>
      </c>
      <c r="E264" s="19" t="s">
        <v>151</v>
      </c>
      <c r="F264" s="290">
        <v>25.413</v>
      </c>
      <c r="G264" s="36"/>
      <c r="H264" s="41"/>
    </row>
    <row r="265" spans="1:8" s="2" customFormat="1" ht="12">
      <c r="A265" s="36"/>
      <c r="B265" s="41"/>
      <c r="C265" s="289" t="s">
        <v>298</v>
      </c>
      <c r="D265" s="289" t="s">
        <v>2778</v>
      </c>
      <c r="E265" s="19" t="s">
        <v>151</v>
      </c>
      <c r="F265" s="290">
        <v>188.13</v>
      </c>
      <c r="G265" s="36"/>
      <c r="H265" s="41"/>
    </row>
    <row r="266" spans="1:8" s="2" customFormat="1" ht="12">
      <c r="A266" s="36"/>
      <c r="B266" s="41"/>
      <c r="C266" s="285" t="s">
        <v>49</v>
      </c>
      <c r="D266" s="286" t="s">
        <v>150</v>
      </c>
      <c r="E266" s="287" t="s">
        <v>151</v>
      </c>
      <c r="F266" s="288">
        <v>237.27</v>
      </c>
      <c r="G266" s="36"/>
      <c r="H266" s="41"/>
    </row>
    <row r="267" spans="1:8" s="2" customFormat="1" ht="12">
      <c r="A267" s="36"/>
      <c r="B267" s="41"/>
      <c r="C267" s="289" t="s">
        <v>19</v>
      </c>
      <c r="D267" s="289" t="s">
        <v>1880</v>
      </c>
      <c r="E267" s="19" t="s">
        <v>19</v>
      </c>
      <c r="F267" s="290">
        <v>117</v>
      </c>
      <c r="G267" s="36"/>
      <c r="H267" s="41"/>
    </row>
    <row r="268" spans="1:8" s="2" customFormat="1" ht="12">
      <c r="A268" s="36"/>
      <c r="B268" s="41"/>
      <c r="C268" s="289" t="s">
        <v>19</v>
      </c>
      <c r="D268" s="289" t="s">
        <v>1881</v>
      </c>
      <c r="E268" s="19" t="s">
        <v>19</v>
      </c>
      <c r="F268" s="290">
        <v>120.27</v>
      </c>
      <c r="G268" s="36"/>
      <c r="H268" s="41"/>
    </row>
    <row r="269" spans="1:8" s="2" customFormat="1" ht="12">
      <c r="A269" s="36"/>
      <c r="B269" s="41"/>
      <c r="C269" s="289" t="s">
        <v>49</v>
      </c>
      <c r="D269" s="289" t="s">
        <v>228</v>
      </c>
      <c r="E269" s="19" t="s">
        <v>19</v>
      </c>
      <c r="F269" s="290">
        <v>237.27</v>
      </c>
      <c r="G269" s="36"/>
      <c r="H269" s="41"/>
    </row>
    <row r="270" spans="1:8" s="2" customFormat="1" ht="12">
      <c r="A270" s="36"/>
      <c r="B270" s="41"/>
      <c r="C270" s="291" t="s">
        <v>2760</v>
      </c>
      <c r="D270" s="36"/>
      <c r="E270" s="36"/>
      <c r="F270" s="36"/>
      <c r="G270" s="36"/>
      <c r="H270" s="41"/>
    </row>
    <row r="271" spans="1:8" s="2" customFormat="1" ht="12">
      <c r="A271" s="36"/>
      <c r="B271" s="41"/>
      <c r="C271" s="289" t="s">
        <v>222</v>
      </c>
      <c r="D271" s="289" t="s">
        <v>2782</v>
      </c>
      <c r="E271" s="19" t="s">
        <v>151</v>
      </c>
      <c r="F271" s="290">
        <v>118.635</v>
      </c>
      <c r="G271" s="36"/>
      <c r="H271" s="41"/>
    </row>
    <row r="272" spans="1:8" s="2" customFormat="1" ht="22.5">
      <c r="A272" s="36"/>
      <c r="B272" s="41"/>
      <c r="C272" s="289" t="s">
        <v>217</v>
      </c>
      <c r="D272" s="289" t="s">
        <v>2783</v>
      </c>
      <c r="E272" s="19" t="s">
        <v>151</v>
      </c>
      <c r="F272" s="290">
        <v>94.908</v>
      </c>
      <c r="G272" s="36"/>
      <c r="H272" s="41"/>
    </row>
    <row r="273" spans="1:8" s="2" customFormat="1" ht="22.5">
      <c r="A273" s="36"/>
      <c r="B273" s="41"/>
      <c r="C273" s="289" t="s">
        <v>230</v>
      </c>
      <c r="D273" s="289" t="s">
        <v>2784</v>
      </c>
      <c r="E273" s="19" t="s">
        <v>151</v>
      </c>
      <c r="F273" s="290">
        <v>11.864</v>
      </c>
      <c r="G273" s="36"/>
      <c r="H273" s="41"/>
    </row>
    <row r="274" spans="1:8" s="2" customFormat="1" ht="22.5">
      <c r="A274" s="36"/>
      <c r="B274" s="41"/>
      <c r="C274" s="289" t="s">
        <v>235</v>
      </c>
      <c r="D274" s="289" t="s">
        <v>2785</v>
      </c>
      <c r="E274" s="19" t="s">
        <v>151</v>
      </c>
      <c r="F274" s="290">
        <v>11.864</v>
      </c>
      <c r="G274" s="36"/>
      <c r="H274" s="41"/>
    </row>
    <row r="275" spans="1:8" s="2" customFormat="1" ht="22.5">
      <c r="A275" s="36"/>
      <c r="B275" s="41"/>
      <c r="C275" s="289" t="s">
        <v>267</v>
      </c>
      <c r="D275" s="289" t="s">
        <v>2786</v>
      </c>
      <c r="E275" s="19" t="s">
        <v>151</v>
      </c>
      <c r="F275" s="290">
        <v>401.673</v>
      </c>
      <c r="G275" s="36"/>
      <c r="H275" s="41"/>
    </row>
    <row r="276" spans="1:8" s="2" customFormat="1" ht="22.5">
      <c r="A276" s="36"/>
      <c r="B276" s="41"/>
      <c r="C276" s="289" t="s">
        <v>273</v>
      </c>
      <c r="D276" s="289" t="s">
        <v>2777</v>
      </c>
      <c r="E276" s="19" t="s">
        <v>151</v>
      </c>
      <c r="F276" s="290">
        <v>25.413</v>
      </c>
      <c r="G276" s="36"/>
      <c r="H276" s="41"/>
    </row>
    <row r="277" spans="1:8" s="2" customFormat="1" ht="22.5">
      <c r="A277" s="36"/>
      <c r="B277" s="41"/>
      <c r="C277" s="289" t="s">
        <v>278</v>
      </c>
      <c r="D277" s="289" t="s">
        <v>2787</v>
      </c>
      <c r="E277" s="19" t="s">
        <v>151</v>
      </c>
      <c r="F277" s="290">
        <v>23.727</v>
      </c>
      <c r="G277" s="36"/>
      <c r="H277" s="41"/>
    </row>
    <row r="278" spans="1:8" s="2" customFormat="1" ht="12">
      <c r="A278" s="36"/>
      <c r="B278" s="41"/>
      <c r="C278" s="289" t="s">
        <v>283</v>
      </c>
      <c r="D278" s="289" t="s">
        <v>2788</v>
      </c>
      <c r="E278" s="19" t="s">
        <v>151</v>
      </c>
      <c r="F278" s="290">
        <v>213.543</v>
      </c>
      <c r="G278" s="36"/>
      <c r="H278" s="41"/>
    </row>
    <row r="279" spans="1:8" s="2" customFormat="1" ht="12">
      <c r="A279" s="36"/>
      <c r="B279" s="41"/>
      <c r="C279" s="289" t="s">
        <v>298</v>
      </c>
      <c r="D279" s="289" t="s">
        <v>2778</v>
      </c>
      <c r="E279" s="19" t="s">
        <v>151</v>
      </c>
      <c r="F279" s="290">
        <v>188.13</v>
      </c>
      <c r="G279" s="36"/>
      <c r="H279" s="41"/>
    </row>
    <row r="280" spans="1:8" s="2" customFormat="1" ht="12">
      <c r="A280" s="36"/>
      <c r="B280" s="41"/>
      <c r="C280" s="285" t="s">
        <v>156</v>
      </c>
      <c r="D280" s="286" t="s">
        <v>157</v>
      </c>
      <c r="E280" s="287" t="s">
        <v>151</v>
      </c>
      <c r="F280" s="288">
        <v>188.13</v>
      </c>
      <c r="G280" s="36"/>
      <c r="H280" s="41"/>
    </row>
    <row r="281" spans="1:8" s="2" customFormat="1" ht="12">
      <c r="A281" s="36"/>
      <c r="B281" s="41"/>
      <c r="C281" s="289" t="s">
        <v>19</v>
      </c>
      <c r="D281" s="289" t="s">
        <v>301</v>
      </c>
      <c r="E281" s="19" t="s">
        <v>19</v>
      </c>
      <c r="F281" s="290">
        <v>188.13</v>
      </c>
      <c r="G281" s="36"/>
      <c r="H281" s="41"/>
    </row>
    <row r="282" spans="1:8" s="2" customFormat="1" ht="12">
      <c r="A282" s="36"/>
      <c r="B282" s="41"/>
      <c r="C282" s="289" t="s">
        <v>156</v>
      </c>
      <c r="D282" s="289" t="s">
        <v>228</v>
      </c>
      <c r="E282" s="19" t="s">
        <v>19</v>
      </c>
      <c r="F282" s="290">
        <v>188.13</v>
      </c>
      <c r="G282" s="36"/>
      <c r="H282" s="41"/>
    </row>
    <row r="283" spans="1:8" s="2" customFormat="1" ht="12">
      <c r="A283" s="36"/>
      <c r="B283" s="41"/>
      <c r="C283" s="291" t="s">
        <v>2760</v>
      </c>
      <c r="D283" s="36"/>
      <c r="E283" s="36"/>
      <c r="F283" s="36"/>
      <c r="G283" s="36"/>
      <c r="H283" s="41"/>
    </row>
    <row r="284" spans="1:8" s="2" customFormat="1" ht="12">
      <c r="A284" s="36"/>
      <c r="B284" s="41"/>
      <c r="C284" s="289" t="s">
        <v>298</v>
      </c>
      <c r="D284" s="289" t="s">
        <v>2778</v>
      </c>
      <c r="E284" s="19" t="s">
        <v>151</v>
      </c>
      <c r="F284" s="290">
        <v>188.13</v>
      </c>
      <c r="G284" s="36"/>
      <c r="H284" s="41"/>
    </row>
    <row r="285" spans="1:8" s="2" customFormat="1" ht="22.5">
      <c r="A285" s="36"/>
      <c r="B285" s="41"/>
      <c r="C285" s="289" t="s">
        <v>267</v>
      </c>
      <c r="D285" s="289" t="s">
        <v>2786</v>
      </c>
      <c r="E285" s="19" t="s">
        <v>151</v>
      </c>
      <c r="F285" s="290">
        <v>401.673</v>
      </c>
      <c r="G285" s="36"/>
      <c r="H285" s="41"/>
    </row>
    <row r="286" spans="1:8" s="2" customFormat="1" ht="12">
      <c r="A286" s="36"/>
      <c r="B286" s="143"/>
      <c r="C286" s="144"/>
      <c r="D286" s="144"/>
      <c r="E286" s="144"/>
      <c r="F286" s="144"/>
      <c r="G286" s="144"/>
      <c r="H286" s="41"/>
    </row>
    <row r="287" spans="1:8" s="2" customFormat="1" ht="12">
      <c r="A287" s="36"/>
      <c r="B287" s="36"/>
      <c r="C287" s="36"/>
      <c r="D287" s="36"/>
      <c r="E287" s="36"/>
      <c r="F287" s="36"/>
      <c r="G287" s="36"/>
      <c r="H287" s="36"/>
    </row>
  </sheetData>
  <sheetProtection algorithmName="SHA-512" hashValue="a3Yvv3LuelUv5P7iF+XrJyP858goTLzvtdZcJtyzEsSUCswADQeHPPDgiph85iQvHEOnnrXnDcKBV9huiNNAKQ==" saltValue="qfPYOxaL655g9MrEfLuANV4jLaiISYuQFs6GTSqFBxc7A/E8aKwlerR3j5FyZyQmlB3Na84KD39Y32NAV9TXpA==" spinCount="100000" sheet="1" objects="1" scenarios="1" formatColumns="0" formatRows="0"/>
  <mergeCells count="2">
    <mergeCell ref="D5:F5"/>
    <mergeCell ref="D6:F6"/>
  </mergeCells>
  <printOptions/>
  <pageMargins left="0.7" right="0.7" top="0.787401575" bottom="0.787401575" header="0.3" footer="0.3"/>
  <pageSetup blackAndWhite="1" fitToHeight="100" fitToWidth="1" horizontalDpi="600" verticalDpi="600" orientation="portrait" paperSize="9"/>
  <headerFooter>
    <oddFooter>&amp;CStrana &amp;P z &amp;N</oddFooter>
  </headerFooter>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B2:K218"/>
  <sheetViews>
    <sheetView showGridLines="0" zoomScale="110" zoomScaleNormal="110" workbookViewId="0" topLeftCell="A1"/>
  </sheetViews>
  <sheetFormatPr defaultColWidth="9.140625" defaultRowHeight="12"/>
  <cols>
    <col min="1" max="1" width="8.28125" style="292" customWidth="1"/>
    <col min="2" max="2" width="1.7109375" style="292" customWidth="1"/>
    <col min="3" max="4" width="5.00390625" style="292" customWidth="1"/>
    <col min="5" max="5" width="11.7109375" style="292" customWidth="1"/>
    <col min="6" max="6" width="9.140625" style="292" customWidth="1"/>
    <col min="7" max="7" width="5.00390625" style="292" customWidth="1"/>
    <col min="8" max="8" width="77.8515625" style="292" customWidth="1"/>
    <col min="9" max="10" width="20.00390625" style="292" customWidth="1"/>
    <col min="11" max="11" width="1.7109375" style="292" customWidth="1"/>
  </cols>
  <sheetData>
    <row r="1" s="1" customFormat="1" ht="37.5" customHeight="1"/>
    <row r="2" spans="2:11" s="1" customFormat="1" ht="7.5" customHeight="1">
      <c r="B2" s="293"/>
      <c r="C2" s="294"/>
      <c r="D2" s="294"/>
      <c r="E2" s="294"/>
      <c r="F2" s="294"/>
      <c r="G2" s="294"/>
      <c r="H2" s="294"/>
      <c r="I2" s="294"/>
      <c r="J2" s="294"/>
      <c r="K2" s="295"/>
    </row>
    <row r="3" spans="2:11" s="17" customFormat="1" ht="45" customHeight="1">
      <c r="B3" s="296"/>
      <c r="C3" s="426" t="s">
        <v>2822</v>
      </c>
      <c r="D3" s="426"/>
      <c r="E3" s="426"/>
      <c r="F3" s="426"/>
      <c r="G3" s="426"/>
      <c r="H3" s="426"/>
      <c r="I3" s="426"/>
      <c r="J3" s="426"/>
      <c r="K3" s="297"/>
    </row>
    <row r="4" spans="2:11" s="1" customFormat="1" ht="25.5" customHeight="1">
      <c r="B4" s="298"/>
      <c r="C4" s="427" t="s">
        <v>2823</v>
      </c>
      <c r="D4" s="427"/>
      <c r="E4" s="427"/>
      <c r="F4" s="427"/>
      <c r="G4" s="427"/>
      <c r="H4" s="427"/>
      <c r="I4" s="427"/>
      <c r="J4" s="427"/>
      <c r="K4" s="299"/>
    </row>
    <row r="5" spans="2:11" s="1" customFormat="1" ht="5.25" customHeight="1">
      <c r="B5" s="298"/>
      <c r="C5" s="300"/>
      <c r="D5" s="300"/>
      <c r="E5" s="300"/>
      <c r="F5" s="300"/>
      <c r="G5" s="300"/>
      <c r="H5" s="300"/>
      <c r="I5" s="300"/>
      <c r="J5" s="300"/>
      <c r="K5" s="299"/>
    </row>
    <row r="6" spans="2:11" s="1" customFormat="1" ht="15" customHeight="1">
      <c r="B6" s="298"/>
      <c r="C6" s="425" t="s">
        <v>2824</v>
      </c>
      <c r="D6" s="425"/>
      <c r="E6" s="425"/>
      <c r="F6" s="425"/>
      <c r="G6" s="425"/>
      <c r="H6" s="425"/>
      <c r="I6" s="425"/>
      <c r="J6" s="425"/>
      <c r="K6" s="299"/>
    </row>
    <row r="7" spans="2:11" s="1" customFormat="1" ht="15" customHeight="1">
      <c r="B7" s="302"/>
      <c r="C7" s="425" t="s">
        <v>2825</v>
      </c>
      <c r="D7" s="425"/>
      <c r="E7" s="425"/>
      <c r="F7" s="425"/>
      <c r="G7" s="425"/>
      <c r="H7" s="425"/>
      <c r="I7" s="425"/>
      <c r="J7" s="425"/>
      <c r="K7" s="299"/>
    </row>
    <row r="8" spans="2:11" s="1" customFormat="1" ht="12.75" customHeight="1">
      <c r="B8" s="302"/>
      <c r="C8" s="301"/>
      <c r="D8" s="301"/>
      <c r="E8" s="301"/>
      <c r="F8" s="301"/>
      <c r="G8" s="301"/>
      <c r="H8" s="301"/>
      <c r="I8" s="301"/>
      <c r="J8" s="301"/>
      <c r="K8" s="299"/>
    </row>
    <row r="9" spans="2:11" s="1" customFormat="1" ht="15" customHeight="1">
      <c r="B9" s="302"/>
      <c r="C9" s="425" t="s">
        <v>2826</v>
      </c>
      <c r="D9" s="425"/>
      <c r="E9" s="425"/>
      <c r="F9" s="425"/>
      <c r="G9" s="425"/>
      <c r="H9" s="425"/>
      <c r="I9" s="425"/>
      <c r="J9" s="425"/>
      <c r="K9" s="299"/>
    </row>
    <row r="10" spans="2:11" s="1" customFormat="1" ht="15" customHeight="1">
      <c r="B10" s="302"/>
      <c r="C10" s="301"/>
      <c r="D10" s="425" t="s">
        <v>2827</v>
      </c>
      <c r="E10" s="425"/>
      <c r="F10" s="425"/>
      <c r="G10" s="425"/>
      <c r="H10" s="425"/>
      <c r="I10" s="425"/>
      <c r="J10" s="425"/>
      <c r="K10" s="299"/>
    </row>
    <row r="11" spans="2:11" s="1" customFormat="1" ht="15" customHeight="1">
      <c r="B11" s="302"/>
      <c r="C11" s="303"/>
      <c r="D11" s="425" t="s">
        <v>2828</v>
      </c>
      <c r="E11" s="425"/>
      <c r="F11" s="425"/>
      <c r="G11" s="425"/>
      <c r="H11" s="425"/>
      <c r="I11" s="425"/>
      <c r="J11" s="425"/>
      <c r="K11" s="299"/>
    </row>
    <row r="12" spans="2:11" s="1" customFormat="1" ht="15" customHeight="1">
      <c r="B12" s="302"/>
      <c r="C12" s="303"/>
      <c r="D12" s="301"/>
      <c r="E12" s="301"/>
      <c r="F12" s="301"/>
      <c r="G12" s="301"/>
      <c r="H12" s="301"/>
      <c r="I12" s="301"/>
      <c r="J12" s="301"/>
      <c r="K12" s="299"/>
    </row>
    <row r="13" spans="2:11" s="1" customFormat="1" ht="15" customHeight="1">
      <c r="B13" s="302"/>
      <c r="C13" s="303"/>
      <c r="D13" s="304" t="s">
        <v>2829</v>
      </c>
      <c r="E13" s="301"/>
      <c r="F13" s="301"/>
      <c r="G13" s="301"/>
      <c r="H13" s="301"/>
      <c r="I13" s="301"/>
      <c r="J13" s="301"/>
      <c r="K13" s="299"/>
    </row>
    <row r="14" spans="2:11" s="1" customFormat="1" ht="12.75" customHeight="1">
      <c r="B14" s="302"/>
      <c r="C14" s="303"/>
      <c r="D14" s="303"/>
      <c r="E14" s="303"/>
      <c r="F14" s="303"/>
      <c r="G14" s="303"/>
      <c r="H14" s="303"/>
      <c r="I14" s="303"/>
      <c r="J14" s="303"/>
      <c r="K14" s="299"/>
    </row>
    <row r="15" spans="2:11" s="1" customFormat="1" ht="15" customHeight="1">
      <c r="B15" s="302"/>
      <c r="C15" s="303"/>
      <c r="D15" s="425" t="s">
        <v>2830</v>
      </c>
      <c r="E15" s="425"/>
      <c r="F15" s="425"/>
      <c r="G15" s="425"/>
      <c r="H15" s="425"/>
      <c r="I15" s="425"/>
      <c r="J15" s="425"/>
      <c r="K15" s="299"/>
    </row>
    <row r="16" spans="2:11" s="1" customFormat="1" ht="15" customHeight="1">
      <c r="B16" s="302"/>
      <c r="C16" s="303"/>
      <c r="D16" s="425" t="s">
        <v>2831</v>
      </c>
      <c r="E16" s="425"/>
      <c r="F16" s="425"/>
      <c r="G16" s="425"/>
      <c r="H16" s="425"/>
      <c r="I16" s="425"/>
      <c r="J16" s="425"/>
      <c r="K16" s="299"/>
    </row>
    <row r="17" spans="2:11" s="1" customFormat="1" ht="15" customHeight="1">
      <c r="B17" s="302"/>
      <c r="C17" s="303"/>
      <c r="D17" s="425" t="s">
        <v>2832</v>
      </c>
      <c r="E17" s="425"/>
      <c r="F17" s="425"/>
      <c r="G17" s="425"/>
      <c r="H17" s="425"/>
      <c r="I17" s="425"/>
      <c r="J17" s="425"/>
      <c r="K17" s="299"/>
    </row>
    <row r="18" spans="2:11" s="1" customFormat="1" ht="15" customHeight="1">
      <c r="B18" s="302"/>
      <c r="C18" s="303"/>
      <c r="D18" s="303"/>
      <c r="E18" s="305" t="s">
        <v>78</v>
      </c>
      <c r="F18" s="425" t="s">
        <v>2833</v>
      </c>
      <c r="G18" s="425"/>
      <c r="H18" s="425"/>
      <c r="I18" s="425"/>
      <c r="J18" s="425"/>
      <c r="K18" s="299"/>
    </row>
    <row r="19" spans="2:11" s="1" customFormat="1" ht="15" customHeight="1">
      <c r="B19" s="302"/>
      <c r="C19" s="303"/>
      <c r="D19" s="303"/>
      <c r="E19" s="305" t="s">
        <v>2834</v>
      </c>
      <c r="F19" s="425" t="s">
        <v>2835</v>
      </c>
      <c r="G19" s="425"/>
      <c r="H19" s="425"/>
      <c r="I19" s="425"/>
      <c r="J19" s="425"/>
      <c r="K19" s="299"/>
    </row>
    <row r="20" spans="2:11" s="1" customFormat="1" ht="15" customHeight="1">
      <c r="B20" s="302"/>
      <c r="C20" s="303"/>
      <c r="D20" s="303"/>
      <c r="E20" s="305" t="s">
        <v>108</v>
      </c>
      <c r="F20" s="425" t="s">
        <v>2836</v>
      </c>
      <c r="G20" s="425"/>
      <c r="H20" s="425"/>
      <c r="I20" s="425"/>
      <c r="J20" s="425"/>
      <c r="K20" s="299"/>
    </row>
    <row r="21" spans="2:11" s="1" customFormat="1" ht="15" customHeight="1">
      <c r="B21" s="302"/>
      <c r="C21" s="303"/>
      <c r="D21" s="303"/>
      <c r="E21" s="305" t="s">
        <v>136</v>
      </c>
      <c r="F21" s="425" t="s">
        <v>2837</v>
      </c>
      <c r="G21" s="425"/>
      <c r="H21" s="425"/>
      <c r="I21" s="425"/>
      <c r="J21" s="425"/>
      <c r="K21" s="299"/>
    </row>
    <row r="22" spans="2:11" s="1" customFormat="1" ht="15" customHeight="1">
      <c r="B22" s="302"/>
      <c r="C22" s="303"/>
      <c r="D22" s="303"/>
      <c r="E22" s="305" t="s">
        <v>2503</v>
      </c>
      <c r="F22" s="425" t="s">
        <v>2504</v>
      </c>
      <c r="G22" s="425"/>
      <c r="H22" s="425"/>
      <c r="I22" s="425"/>
      <c r="J22" s="425"/>
      <c r="K22" s="299"/>
    </row>
    <row r="23" spans="2:11" s="1" customFormat="1" ht="15" customHeight="1">
      <c r="B23" s="302"/>
      <c r="C23" s="303"/>
      <c r="D23" s="303"/>
      <c r="E23" s="305" t="s">
        <v>84</v>
      </c>
      <c r="F23" s="425" t="s">
        <v>2838</v>
      </c>
      <c r="G23" s="425"/>
      <c r="H23" s="425"/>
      <c r="I23" s="425"/>
      <c r="J23" s="425"/>
      <c r="K23" s="299"/>
    </row>
    <row r="24" spans="2:11" s="1" customFormat="1" ht="12.75" customHeight="1">
      <c r="B24" s="302"/>
      <c r="C24" s="303"/>
      <c r="D24" s="303"/>
      <c r="E24" s="303"/>
      <c r="F24" s="303"/>
      <c r="G24" s="303"/>
      <c r="H24" s="303"/>
      <c r="I24" s="303"/>
      <c r="J24" s="303"/>
      <c r="K24" s="299"/>
    </row>
    <row r="25" spans="2:11" s="1" customFormat="1" ht="15" customHeight="1">
      <c r="B25" s="302"/>
      <c r="C25" s="425" t="s">
        <v>2839</v>
      </c>
      <c r="D25" s="425"/>
      <c r="E25" s="425"/>
      <c r="F25" s="425"/>
      <c r="G25" s="425"/>
      <c r="H25" s="425"/>
      <c r="I25" s="425"/>
      <c r="J25" s="425"/>
      <c r="K25" s="299"/>
    </row>
    <row r="26" spans="2:11" s="1" customFormat="1" ht="15" customHeight="1">
      <c r="B26" s="302"/>
      <c r="C26" s="425" t="s">
        <v>2840</v>
      </c>
      <c r="D26" s="425"/>
      <c r="E26" s="425"/>
      <c r="F26" s="425"/>
      <c r="G26" s="425"/>
      <c r="H26" s="425"/>
      <c r="I26" s="425"/>
      <c r="J26" s="425"/>
      <c r="K26" s="299"/>
    </row>
    <row r="27" spans="2:11" s="1" customFormat="1" ht="15" customHeight="1">
      <c r="B27" s="302"/>
      <c r="C27" s="301"/>
      <c r="D27" s="425" t="s">
        <v>2841</v>
      </c>
      <c r="E27" s="425"/>
      <c r="F27" s="425"/>
      <c r="G27" s="425"/>
      <c r="H27" s="425"/>
      <c r="I27" s="425"/>
      <c r="J27" s="425"/>
      <c r="K27" s="299"/>
    </row>
    <row r="28" spans="2:11" s="1" customFormat="1" ht="15" customHeight="1">
      <c r="B28" s="302"/>
      <c r="C28" s="303"/>
      <c r="D28" s="425" t="s">
        <v>2842</v>
      </c>
      <c r="E28" s="425"/>
      <c r="F28" s="425"/>
      <c r="G28" s="425"/>
      <c r="H28" s="425"/>
      <c r="I28" s="425"/>
      <c r="J28" s="425"/>
      <c r="K28" s="299"/>
    </row>
    <row r="29" spans="2:11" s="1" customFormat="1" ht="12.75" customHeight="1">
      <c r="B29" s="302"/>
      <c r="C29" s="303"/>
      <c r="D29" s="303"/>
      <c r="E29" s="303"/>
      <c r="F29" s="303"/>
      <c r="G29" s="303"/>
      <c r="H29" s="303"/>
      <c r="I29" s="303"/>
      <c r="J29" s="303"/>
      <c r="K29" s="299"/>
    </row>
    <row r="30" spans="2:11" s="1" customFormat="1" ht="15" customHeight="1">
      <c r="B30" s="302"/>
      <c r="C30" s="303"/>
      <c r="D30" s="425" t="s">
        <v>2843</v>
      </c>
      <c r="E30" s="425"/>
      <c r="F30" s="425"/>
      <c r="G30" s="425"/>
      <c r="H30" s="425"/>
      <c r="I30" s="425"/>
      <c r="J30" s="425"/>
      <c r="K30" s="299"/>
    </row>
    <row r="31" spans="2:11" s="1" customFormat="1" ht="15" customHeight="1">
      <c r="B31" s="302"/>
      <c r="C31" s="303"/>
      <c r="D31" s="425" t="s">
        <v>2844</v>
      </c>
      <c r="E31" s="425"/>
      <c r="F31" s="425"/>
      <c r="G31" s="425"/>
      <c r="H31" s="425"/>
      <c r="I31" s="425"/>
      <c r="J31" s="425"/>
      <c r="K31" s="299"/>
    </row>
    <row r="32" spans="2:11" s="1" customFormat="1" ht="12.75" customHeight="1">
      <c r="B32" s="302"/>
      <c r="C32" s="303"/>
      <c r="D32" s="303"/>
      <c r="E32" s="303"/>
      <c r="F32" s="303"/>
      <c r="G32" s="303"/>
      <c r="H32" s="303"/>
      <c r="I32" s="303"/>
      <c r="J32" s="303"/>
      <c r="K32" s="299"/>
    </row>
    <row r="33" spans="2:11" s="1" customFormat="1" ht="15" customHeight="1">
      <c r="B33" s="302"/>
      <c r="C33" s="303"/>
      <c r="D33" s="425" t="s">
        <v>2845</v>
      </c>
      <c r="E33" s="425"/>
      <c r="F33" s="425"/>
      <c r="G33" s="425"/>
      <c r="H33" s="425"/>
      <c r="I33" s="425"/>
      <c r="J33" s="425"/>
      <c r="K33" s="299"/>
    </row>
    <row r="34" spans="2:11" s="1" customFormat="1" ht="15" customHeight="1">
      <c r="B34" s="302"/>
      <c r="C34" s="303"/>
      <c r="D34" s="425" t="s">
        <v>2846</v>
      </c>
      <c r="E34" s="425"/>
      <c r="F34" s="425"/>
      <c r="G34" s="425"/>
      <c r="H34" s="425"/>
      <c r="I34" s="425"/>
      <c r="J34" s="425"/>
      <c r="K34" s="299"/>
    </row>
    <row r="35" spans="2:11" s="1" customFormat="1" ht="15" customHeight="1">
      <c r="B35" s="302"/>
      <c r="C35" s="303"/>
      <c r="D35" s="425" t="s">
        <v>2847</v>
      </c>
      <c r="E35" s="425"/>
      <c r="F35" s="425"/>
      <c r="G35" s="425"/>
      <c r="H35" s="425"/>
      <c r="I35" s="425"/>
      <c r="J35" s="425"/>
      <c r="K35" s="299"/>
    </row>
    <row r="36" spans="2:11" s="1" customFormat="1" ht="15" customHeight="1">
      <c r="B36" s="302"/>
      <c r="C36" s="303"/>
      <c r="D36" s="301"/>
      <c r="E36" s="304" t="s">
        <v>193</v>
      </c>
      <c r="F36" s="301"/>
      <c r="G36" s="425" t="s">
        <v>2848</v>
      </c>
      <c r="H36" s="425"/>
      <c r="I36" s="425"/>
      <c r="J36" s="425"/>
      <c r="K36" s="299"/>
    </row>
    <row r="37" spans="2:11" s="1" customFormat="1" ht="30.75" customHeight="1">
      <c r="B37" s="302"/>
      <c r="C37" s="303"/>
      <c r="D37" s="301"/>
      <c r="E37" s="304" t="s">
        <v>2849</v>
      </c>
      <c r="F37" s="301"/>
      <c r="G37" s="425" t="s">
        <v>2850</v>
      </c>
      <c r="H37" s="425"/>
      <c r="I37" s="425"/>
      <c r="J37" s="425"/>
      <c r="K37" s="299"/>
    </row>
    <row r="38" spans="2:11" s="1" customFormat="1" ht="15" customHeight="1">
      <c r="B38" s="302"/>
      <c r="C38" s="303"/>
      <c r="D38" s="301"/>
      <c r="E38" s="304" t="s">
        <v>53</v>
      </c>
      <c r="F38" s="301"/>
      <c r="G38" s="425" t="s">
        <v>2851</v>
      </c>
      <c r="H38" s="425"/>
      <c r="I38" s="425"/>
      <c r="J38" s="425"/>
      <c r="K38" s="299"/>
    </row>
    <row r="39" spans="2:11" s="1" customFormat="1" ht="15" customHeight="1">
      <c r="B39" s="302"/>
      <c r="C39" s="303"/>
      <c r="D39" s="301"/>
      <c r="E39" s="304" t="s">
        <v>54</v>
      </c>
      <c r="F39" s="301"/>
      <c r="G39" s="425" t="s">
        <v>2852</v>
      </c>
      <c r="H39" s="425"/>
      <c r="I39" s="425"/>
      <c r="J39" s="425"/>
      <c r="K39" s="299"/>
    </row>
    <row r="40" spans="2:11" s="1" customFormat="1" ht="15" customHeight="1">
      <c r="B40" s="302"/>
      <c r="C40" s="303"/>
      <c r="D40" s="301"/>
      <c r="E40" s="304" t="s">
        <v>194</v>
      </c>
      <c r="F40" s="301"/>
      <c r="G40" s="425" t="s">
        <v>2853</v>
      </c>
      <c r="H40" s="425"/>
      <c r="I40" s="425"/>
      <c r="J40" s="425"/>
      <c r="K40" s="299"/>
    </row>
    <row r="41" spans="2:11" s="1" customFormat="1" ht="15" customHeight="1">
      <c r="B41" s="302"/>
      <c r="C41" s="303"/>
      <c r="D41" s="301"/>
      <c r="E41" s="304" t="s">
        <v>195</v>
      </c>
      <c r="F41" s="301"/>
      <c r="G41" s="425" t="s">
        <v>2854</v>
      </c>
      <c r="H41" s="425"/>
      <c r="I41" s="425"/>
      <c r="J41" s="425"/>
      <c r="K41" s="299"/>
    </row>
    <row r="42" spans="2:11" s="1" customFormat="1" ht="15" customHeight="1">
      <c r="B42" s="302"/>
      <c r="C42" s="303"/>
      <c r="D42" s="301"/>
      <c r="E42" s="304" t="s">
        <v>2855</v>
      </c>
      <c r="F42" s="301"/>
      <c r="G42" s="425" t="s">
        <v>2856</v>
      </c>
      <c r="H42" s="425"/>
      <c r="I42" s="425"/>
      <c r="J42" s="425"/>
      <c r="K42" s="299"/>
    </row>
    <row r="43" spans="2:11" s="1" customFormat="1" ht="15" customHeight="1">
      <c r="B43" s="302"/>
      <c r="C43" s="303"/>
      <c r="D43" s="301"/>
      <c r="E43" s="304"/>
      <c r="F43" s="301"/>
      <c r="G43" s="425" t="s">
        <v>2857</v>
      </c>
      <c r="H43" s="425"/>
      <c r="I43" s="425"/>
      <c r="J43" s="425"/>
      <c r="K43" s="299"/>
    </row>
    <row r="44" spans="2:11" s="1" customFormat="1" ht="15" customHeight="1">
      <c r="B44" s="302"/>
      <c r="C44" s="303"/>
      <c r="D44" s="301"/>
      <c r="E44" s="304" t="s">
        <v>2858</v>
      </c>
      <c r="F44" s="301"/>
      <c r="G44" s="425" t="s">
        <v>2859</v>
      </c>
      <c r="H44" s="425"/>
      <c r="I44" s="425"/>
      <c r="J44" s="425"/>
      <c r="K44" s="299"/>
    </row>
    <row r="45" spans="2:11" s="1" customFormat="1" ht="15" customHeight="1">
      <c r="B45" s="302"/>
      <c r="C45" s="303"/>
      <c r="D45" s="301"/>
      <c r="E45" s="304" t="s">
        <v>197</v>
      </c>
      <c r="F45" s="301"/>
      <c r="G45" s="425" t="s">
        <v>2860</v>
      </c>
      <c r="H45" s="425"/>
      <c r="I45" s="425"/>
      <c r="J45" s="425"/>
      <c r="K45" s="299"/>
    </row>
    <row r="46" spans="2:11" s="1" customFormat="1" ht="12.75" customHeight="1">
      <c r="B46" s="302"/>
      <c r="C46" s="303"/>
      <c r="D46" s="301"/>
      <c r="E46" s="301"/>
      <c r="F46" s="301"/>
      <c r="G46" s="301"/>
      <c r="H46" s="301"/>
      <c r="I46" s="301"/>
      <c r="J46" s="301"/>
      <c r="K46" s="299"/>
    </row>
    <row r="47" spans="2:11" s="1" customFormat="1" ht="15" customHeight="1">
      <c r="B47" s="302"/>
      <c r="C47" s="303"/>
      <c r="D47" s="425" t="s">
        <v>2861</v>
      </c>
      <c r="E47" s="425"/>
      <c r="F47" s="425"/>
      <c r="G47" s="425"/>
      <c r="H47" s="425"/>
      <c r="I47" s="425"/>
      <c r="J47" s="425"/>
      <c r="K47" s="299"/>
    </row>
    <row r="48" spans="2:11" s="1" customFormat="1" ht="15" customHeight="1">
      <c r="B48" s="302"/>
      <c r="C48" s="303"/>
      <c r="D48" s="303"/>
      <c r="E48" s="425" t="s">
        <v>2862</v>
      </c>
      <c r="F48" s="425"/>
      <c r="G48" s="425"/>
      <c r="H48" s="425"/>
      <c r="I48" s="425"/>
      <c r="J48" s="425"/>
      <c r="K48" s="299"/>
    </row>
    <row r="49" spans="2:11" s="1" customFormat="1" ht="15" customHeight="1">
      <c r="B49" s="302"/>
      <c r="C49" s="303"/>
      <c r="D49" s="303"/>
      <c r="E49" s="425" t="s">
        <v>2863</v>
      </c>
      <c r="F49" s="425"/>
      <c r="G49" s="425"/>
      <c r="H49" s="425"/>
      <c r="I49" s="425"/>
      <c r="J49" s="425"/>
      <c r="K49" s="299"/>
    </row>
    <row r="50" spans="2:11" s="1" customFormat="1" ht="15" customHeight="1">
      <c r="B50" s="302"/>
      <c r="C50" s="303"/>
      <c r="D50" s="303"/>
      <c r="E50" s="425" t="s">
        <v>2864</v>
      </c>
      <c r="F50" s="425"/>
      <c r="G50" s="425"/>
      <c r="H50" s="425"/>
      <c r="I50" s="425"/>
      <c r="J50" s="425"/>
      <c r="K50" s="299"/>
    </row>
    <row r="51" spans="2:11" s="1" customFormat="1" ht="15" customHeight="1">
      <c r="B51" s="302"/>
      <c r="C51" s="303"/>
      <c r="D51" s="425" t="s">
        <v>2865</v>
      </c>
      <c r="E51" s="425"/>
      <c r="F51" s="425"/>
      <c r="G51" s="425"/>
      <c r="H51" s="425"/>
      <c r="I51" s="425"/>
      <c r="J51" s="425"/>
      <c r="K51" s="299"/>
    </row>
    <row r="52" spans="2:11" s="1" customFormat="1" ht="25.5" customHeight="1">
      <c r="B52" s="298"/>
      <c r="C52" s="427" t="s">
        <v>2866</v>
      </c>
      <c r="D52" s="427"/>
      <c r="E52" s="427"/>
      <c r="F52" s="427"/>
      <c r="G52" s="427"/>
      <c r="H52" s="427"/>
      <c r="I52" s="427"/>
      <c r="J52" s="427"/>
      <c r="K52" s="299"/>
    </row>
    <row r="53" spans="2:11" s="1" customFormat="1" ht="5.25" customHeight="1">
      <c r="B53" s="298"/>
      <c r="C53" s="300"/>
      <c r="D53" s="300"/>
      <c r="E53" s="300"/>
      <c r="F53" s="300"/>
      <c r="G53" s="300"/>
      <c r="H53" s="300"/>
      <c r="I53" s="300"/>
      <c r="J53" s="300"/>
      <c r="K53" s="299"/>
    </row>
    <row r="54" spans="2:11" s="1" customFormat="1" ht="15" customHeight="1">
      <c r="B54" s="298"/>
      <c r="C54" s="425" t="s">
        <v>2867</v>
      </c>
      <c r="D54" s="425"/>
      <c r="E54" s="425"/>
      <c r="F54" s="425"/>
      <c r="G54" s="425"/>
      <c r="H54" s="425"/>
      <c r="I54" s="425"/>
      <c r="J54" s="425"/>
      <c r="K54" s="299"/>
    </row>
    <row r="55" spans="2:11" s="1" customFormat="1" ht="15" customHeight="1">
      <c r="B55" s="298"/>
      <c r="C55" s="425" t="s">
        <v>2868</v>
      </c>
      <c r="D55" s="425"/>
      <c r="E55" s="425"/>
      <c r="F55" s="425"/>
      <c r="G55" s="425"/>
      <c r="H55" s="425"/>
      <c r="I55" s="425"/>
      <c r="J55" s="425"/>
      <c r="K55" s="299"/>
    </row>
    <row r="56" spans="2:11" s="1" customFormat="1" ht="12.75" customHeight="1">
      <c r="B56" s="298"/>
      <c r="C56" s="301"/>
      <c r="D56" s="301"/>
      <c r="E56" s="301"/>
      <c r="F56" s="301"/>
      <c r="G56" s="301"/>
      <c r="H56" s="301"/>
      <c r="I56" s="301"/>
      <c r="J56" s="301"/>
      <c r="K56" s="299"/>
    </row>
    <row r="57" spans="2:11" s="1" customFormat="1" ht="15" customHeight="1">
      <c r="B57" s="298"/>
      <c r="C57" s="425" t="s">
        <v>2869</v>
      </c>
      <c r="D57" s="425"/>
      <c r="E57" s="425"/>
      <c r="F57" s="425"/>
      <c r="G57" s="425"/>
      <c r="H57" s="425"/>
      <c r="I57" s="425"/>
      <c r="J57" s="425"/>
      <c r="K57" s="299"/>
    </row>
    <row r="58" spans="2:11" s="1" customFormat="1" ht="15" customHeight="1">
      <c r="B58" s="298"/>
      <c r="C58" s="303"/>
      <c r="D58" s="425" t="s">
        <v>2870</v>
      </c>
      <c r="E58" s="425"/>
      <c r="F58" s="425"/>
      <c r="G58" s="425"/>
      <c r="H58" s="425"/>
      <c r="I58" s="425"/>
      <c r="J58" s="425"/>
      <c r="K58" s="299"/>
    </row>
    <row r="59" spans="2:11" s="1" customFormat="1" ht="15" customHeight="1">
      <c r="B59" s="298"/>
      <c r="C59" s="303"/>
      <c r="D59" s="425" t="s">
        <v>2871</v>
      </c>
      <c r="E59" s="425"/>
      <c r="F59" s="425"/>
      <c r="G59" s="425"/>
      <c r="H59" s="425"/>
      <c r="I59" s="425"/>
      <c r="J59" s="425"/>
      <c r="K59" s="299"/>
    </row>
    <row r="60" spans="2:11" s="1" customFormat="1" ht="15" customHeight="1">
      <c r="B60" s="298"/>
      <c r="C60" s="303"/>
      <c r="D60" s="425" t="s">
        <v>2872</v>
      </c>
      <c r="E60" s="425"/>
      <c r="F60" s="425"/>
      <c r="G60" s="425"/>
      <c r="H60" s="425"/>
      <c r="I60" s="425"/>
      <c r="J60" s="425"/>
      <c r="K60" s="299"/>
    </row>
    <row r="61" spans="2:11" s="1" customFormat="1" ht="15" customHeight="1">
      <c r="B61" s="298"/>
      <c r="C61" s="303"/>
      <c r="D61" s="425" t="s">
        <v>2873</v>
      </c>
      <c r="E61" s="425"/>
      <c r="F61" s="425"/>
      <c r="G61" s="425"/>
      <c r="H61" s="425"/>
      <c r="I61" s="425"/>
      <c r="J61" s="425"/>
      <c r="K61" s="299"/>
    </row>
    <row r="62" spans="2:11" s="1" customFormat="1" ht="15" customHeight="1">
      <c r="B62" s="298"/>
      <c r="C62" s="303"/>
      <c r="D62" s="429" t="s">
        <v>2874</v>
      </c>
      <c r="E62" s="429"/>
      <c r="F62" s="429"/>
      <c r="G62" s="429"/>
      <c r="H62" s="429"/>
      <c r="I62" s="429"/>
      <c r="J62" s="429"/>
      <c r="K62" s="299"/>
    </row>
    <row r="63" spans="2:11" s="1" customFormat="1" ht="15" customHeight="1">
      <c r="B63" s="298"/>
      <c r="C63" s="303"/>
      <c r="D63" s="425" t="s">
        <v>2875</v>
      </c>
      <c r="E63" s="425"/>
      <c r="F63" s="425"/>
      <c r="G63" s="425"/>
      <c r="H63" s="425"/>
      <c r="I63" s="425"/>
      <c r="J63" s="425"/>
      <c r="K63" s="299"/>
    </row>
    <row r="64" spans="2:11" s="1" customFormat="1" ht="12.75" customHeight="1">
      <c r="B64" s="298"/>
      <c r="C64" s="303"/>
      <c r="D64" s="303"/>
      <c r="E64" s="306"/>
      <c r="F64" s="303"/>
      <c r="G64" s="303"/>
      <c r="H64" s="303"/>
      <c r="I64" s="303"/>
      <c r="J64" s="303"/>
      <c r="K64" s="299"/>
    </row>
    <row r="65" spans="2:11" s="1" customFormat="1" ht="15" customHeight="1">
      <c r="B65" s="298"/>
      <c r="C65" s="303"/>
      <c r="D65" s="425" t="s">
        <v>2876</v>
      </c>
      <c r="E65" s="425"/>
      <c r="F65" s="425"/>
      <c r="G65" s="425"/>
      <c r="H65" s="425"/>
      <c r="I65" s="425"/>
      <c r="J65" s="425"/>
      <c r="K65" s="299"/>
    </row>
    <row r="66" spans="2:11" s="1" customFormat="1" ht="15" customHeight="1">
      <c r="B66" s="298"/>
      <c r="C66" s="303"/>
      <c r="D66" s="429" t="s">
        <v>2877</v>
      </c>
      <c r="E66" s="429"/>
      <c r="F66" s="429"/>
      <c r="G66" s="429"/>
      <c r="H66" s="429"/>
      <c r="I66" s="429"/>
      <c r="J66" s="429"/>
      <c r="K66" s="299"/>
    </row>
    <row r="67" spans="2:11" s="1" customFormat="1" ht="15" customHeight="1">
      <c r="B67" s="298"/>
      <c r="C67" s="303"/>
      <c r="D67" s="425" t="s">
        <v>2878</v>
      </c>
      <c r="E67" s="425"/>
      <c r="F67" s="425"/>
      <c r="G67" s="425"/>
      <c r="H67" s="425"/>
      <c r="I67" s="425"/>
      <c r="J67" s="425"/>
      <c r="K67" s="299"/>
    </row>
    <row r="68" spans="2:11" s="1" customFormat="1" ht="15" customHeight="1">
      <c r="B68" s="298"/>
      <c r="C68" s="303"/>
      <c r="D68" s="425" t="s">
        <v>2879</v>
      </c>
      <c r="E68" s="425"/>
      <c r="F68" s="425"/>
      <c r="G68" s="425"/>
      <c r="H68" s="425"/>
      <c r="I68" s="425"/>
      <c r="J68" s="425"/>
      <c r="K68" s="299"/>
    </row>
    <row r="69" spans="2:11" s="1" customFormat="1" ht="15" customHeight="1">
      <c r="B69" s="298"/>
      <c r="C69" s="303"/>
      <c r="D69" s="425" t="s">
        <v>2880</v>
      </c>
      <c r="E69" s="425"/>
      <c r="F69" s="425"/>
      <c r="G69" s="425"/>
      <c r="H69" s="425"/>
      <c r="I69" s="425"/>
      <c r="J69" s="425"/>
      <c r="K69" s="299"/>
    </row>
    <row r="70" spans="2:11" s="1" customFormat="1" ht="15" customHeight="1">
      <c r="B70" s="298"/>
      <c r="C70" s="303"/>
      <c r="D70" s="425" t="s">
        <v>2881</v>
      </c>
      <c r="E70" s="425"/>
      <c r="F70" s="425"/>
      <c r="G70" s="425"/>
      <c r="H70" s="425"/>
      <c r="I70" s="425"/>
      <c r="J70" s="425"/>
      <c r="K70" s="299"/>
    </row>
    <row r="71" spans="2:11" s="1" customFormat="1" ht="12.75" customHeight="1">
      <c r="B71" s="307"/>
      <c r="C71" s="308"/>
      <c r="D71" s="308"/>
      <c r="E71" s="308"/>
      <c r="F71" s="308"/>
      <c r="G71" s="308"/>
      <c r="H71" s="308"/>
      <c r="I71" s="308"/>
      <c r="J71" s="308"/>
      <c r="K71" s="309"/>
    </row>
    <row r="72" spans="2:11" s="1" customFormat="1" ht="18.75" customHeight="1">
      <c r="B72" s="310"/>
      <c r="C72" s="310"/>
      <c r="D72" s="310"/>
      <c r="E72" s="310"/>
      <c r="F72" s="310"/>
      <c r="G72" s="310"/>
      <c r="H72" s="310"/>
      <c r="I72" s="310"/>
      <c r="J72" s="310"/>
      <c r="K72" s="311"/>
    </row>
    <row r="73" spans="2:11" s="1" customFormat="1" ht="18.75" customHeight="1">
      <c r="B73" s="311"/>
      <c r="C73" s="311"/>
      <c r="D73" s="311"/>
      <c r="E73" s="311"/>
      <c r="F73" s="311"/>
      <c r="G73" s="311"/>
      <c r="H73" s="311"/>
      <c r="I73" s="311"/>
      <c r="J73" s="311"/>
      <c r="K73" s="311"/>
    </row>
    <row r="74" spans="2:11" s="1" customFormat="1" ht="7.5" customHeight="1">
      <c r="B74" s="312"/>
      <c r="C74" s="313"/>
      <c r="D74" s="313"/>
      <c r="E74" s="313"/>
      <c r="F74" s="313"/>
      <c r="G74" s="313"/>
      <c r="H74" s="313"/>
      <c r="I74" s="313"/>
      <c r="J74" s="313"/>
      <c r="K74" s="314"/>
    </row>
    <row r="75" spans="2:11" s="1" customFormat="1" ht="45" customHeight="1">
      <c r="B75" s="315"/>
      <c r="C75" s="428" t="s">
        <v>2882</v>
      </c>
      <c r="D75" s="428"/>
      <c r="E75" s="428"/>
      <c r="F75" s="428"/>
      <c r="G75" s="428"/>
      <c r="H75" s="428"/>
      <c r="I75" s="428"/>
      <c r="J75" s="428"/>
      <c r="K75" s="316"/>
    </row>
    <row r="76" spans="2:11" s="1" customFormat="1" ht="17.25" customHeight="1">
      <c r="B76" s="315"/>
      <c r="C76" s="317" t="s">
        <v>2883</v>
      </c>
      <c r="D76" s="317"/>
      <c r="E76" s="317"/>
      <c r="F76" s="317" t="s">
        <v>2884</v>
      </c>
      <c r="G76" s="318"/>
      <c r="H76" s="317" t="s">
        <v>54</v>
      </c>
      <c r="I76" s="317" t="s">
        <v>57</v>
      </c>
      <c r="J76" s="317" t="s">
        <v>2885</v>
      </c>
      <c r="K76" s="316"/>
    </row>
    <row r="77" spans="2:11" s="1" customFormat="1" ht="17.25" customHeight="1">
      <c r="B77" s="315"/>
      <c r="C77" s="319" t="s">
        <v>2886</v>
      </c>
      <c r="D77" s="319"/>
      <c r="E77" s="319"/>
      <c r="F77" s="320" t="s">
        <v>2887</v>
      </c>
      <c r="G77" s="321"/>
      <c r="H77" s="319"/>
      <c r="I77" s="319"/>
      <c r="J77" s="319" t="s">
        <v>2888</v>
      </c>
      <c r="K77" s="316"/>
    </row>
    <row r="78" spans="2:11" s="1" customFormat="1" ht="5.25" customHeight="1">
      <c r="B78" s="315"/>
      <c r="C78" s="322"/>
      <c r="D78" s="322"/>
      <c r="E78" s="322"/>
      <c r="F78" s="322"/>
      <c r="G78" s="323"/>
      <c r="H78" s="322"/>
      <c r="I78" s="322"/>
      <c r="J78" s="322"/>
      <c r="K78" s="316"/>
    </row>
    <row r="79" spans="2:11" s="1" customFormat="1" ht="15" customHeight="1">
      <c r="B79" s="315"/>
      <c r="C79" s="304" t="s">
        <v>53</v>
      </c>
      <c r="D79" s="322"/>
      <c r="E79" s="322"/>
      <c r="F79" s="324" t="s">
        <v>2889</v>
      </c>
      <c r="G79" s="323"/>
      <c r="H79" s="304" t="s">
        <v>2890</v>
      </c>
      <c r="I79" s="304" t="s">
        <v>2891</v>
      </c>
      <c r="J79" s="304">
        <v>20</v>
      </c>
      <c r="K79" s="316"/>
    </row>
    <row r="80" spans="2:11" s="1" customFormat="1" ht="15" customHeight="1">
      <c r="B80" s="315"/>
      <c r="C80" s="304" t="s">
        <v>2892</v>
      </c>
      <c r="D80" s="304"/>
      <c r="E80" s="304"/>
      <c r="F80" s="324" t="s">
        <v>2889</v>
      </c>
      <c r="G80" s="323"/>
      <c r="H80" s="304" t="s">
        <v>2893</v>
      </c>
      <c r="I80" s="304" t="s">
        <v>2891</v>
      </c>
      <c r="J80" s="304">
        <v>120</v>
      </c>
      <c r="K80" s="316"/>
    </row>
    <row r="81" spans="2:11" s="1" customFormat="1" ht="15" customHeight="1">
      <c r="B81" s="325"/>
      <c r="C81" s="304" t="s">
        <v>2894</v>
      </c>
      <c r="D81" s="304"/>
      <c r="E81" s="304"/>
      <c r="F81" s="324" t="s">
        <v>2895</v>
      </c>
      <c r="G81" s="323"/>
      <c r="H81" s="304" t="s">
        <v>2896</v>
      </c>
      <c r="I81" s="304" t="s">
        <v>2891</v>
      </c>
      <c r="J81" s="304">
        <v>50</v>
      </c>
      <c r="K81" s="316"/>
    </row>
    <row r="82" spans="2:11" s="1" customFormat="1" ht="15" customHeight="1">
      <c r="B82" s="325"/>
      <c r="C82" s="304" t="s">
        <v>2897</v>
      </c>
      <c r="D82" s="304"/>
      <c r="E82" s="304"/>
      <c r="F82" s="324" t="s">
        <v>2889</v>
      </c>
      <c r="G82" s="323"/>
      <c r="H82" s="304" t="s">
        <v>2898</v>
      </c>
      <c r="I82" s="304" t="s">
        <v>2899</v>
      </c>
      <c r="J82" s="304"/>
      <c r="K82" s="316"/>
    </row>
    <row r="83" spans="2:11" s="1" customFormat="1" ht="15" customHeight="1">
      <c r="B83" s="325"/>
      <c r="C83" s="326" t="s">
        <v>2900</v>
      </c>
      <c r="D83" s="326"/>
      <c r="E83" s="326"/>
      <c r="F83" s="327" t="s">
        <v>2895</v>
      </c>
      <c r="G83" s="326"/>
      <c r="H83" s="326" t="s">
        <v>2901</v>
      </c>
      <c r="I83" s="326" t="s">
        <v>2891</v>
      </c>
      <c r="J83" s="326">
        <v>15</v>
      </c>
      <c r="K83" s="316"/>
    </row>
    <row r="84" spans="2:11" s="1" customFormat="1" ht="15" customHeight="1">
      <c r="B84" s="325"/>
      <c r="C84" s="326" t="s">
        <v>2902</v>
      </c>
      <c r="D84" s="326"/>
      <c r="E84" s="326"/>
      <c r="F84" s="327" t="s">
        <v>2895</v>
      </c>
      <c r="G84" s="326"/>
      <c r="H84" s="326" t="s">
        <v>2903</v>
      </c>
      <c r="I84" s="326" t="s">
        <v>2891</v>
      </c>
      <c r="J84" s="326">
        <v>15</v>
      </c>
      <c r="K84" s="316"/>
    </row>
    <row r="85" spans="2:11" s="1" customFormat="1" ht="15" customHeight="1">
      <c r="B85" s="325"/>
      <c r="C85" s="326" t="s">
        <v>2904</v>
      </c>
      <c r="D85" s="326"/>
      <c r="E85" s="326"/>
      <c r="F85" s="327" t="s">
        <v>2895</v>
      </c>
      <c r="G85" s="326"/>
      <c r="H85" s="326" t="s">
        <v>2905</v>
      </c>
      <c r="I85" s="326" t="s">
        <v>2891</v>
      </c>
      <c r="J85" s="326">
        <v>20</v>
      </c>
      <c r="K85" s="316"/>
    </row>
    <row r="86" spans="2:11" s="1" customFormat="1" ht="15" customHeight="1">
      <c r="B86" s="325"/>
      <c r="C86" s="326" t="s">
        <v>2906</v>
      </c>
      <c r="D86" s="326"/>
      <c r="E86" s="326"/>
      <c r="F86" s="327" t="s">
        <v>2895</v>
      </c>
      <c r="G86" s="326"/>
      <c r="H86" s="326" t="s">
        <v>2907</v>
      </c>
      <c r="I86" s="326" t="s">
        <v>2891</v>
      </c>
      <c r="J86" s="326">
        <v>20</v>
      </c>
      <c r="K86" s="316"/>
    </row>
    <row r="87" spans="2:11" s="1" customFormat="1" ht="15" customHeight="1">
      <c r="B87" s="325"/>
      <c r="C87" s="304" t="s">
        <v>2908</v>
      </c>
      <c r="D87" s="304"/>
      <c r="E87" s="304"/>
      <c r="F87" s="324" t="s">
        <v>2895</v>
      </c>
      <c r="G87" s="323"/>
      <c r="H87" s="304" t="s">
        <v>2909</v>
      </c>
      <c r="I87" s="304" t="s">
        <v>2891</v>
      </c>
      <c r="J87" s="304">
        <v>50</v>
      </c>
      <c r="K87" s="316"/>
    </row>
    <row r="88" spans="2:11" s="1" customFormat="1" ht="15" customHeight="1">
      <c r="B88" s="325"/>
      <c r="C88" s="304" t="s">
        <v>2910</v>
      </c>
      <c r="D88" s="304"/>
      <c r="E88" s="304"/>
      <c r="F88" s="324" t="s">
        <v>2895</v>
      </c>
      <c r="G88" s="323"/>
      <c r="H88" s="304" t="s">
        <v>2911</v>
      </c>
      <c r="I88" s="304" t="s">
        <v>2891</v>
      </c>
      <c r="J88" s="304">
        <v>20</v>
      </c>
      <c r="K88" s="316"/>
    </row>
    <row r="89" spans="2:11" s="1" customFormat="1" ht="15" customHeight="1">
      <c r="B89" s="325"/>
      <c r="C89" s="304" t="s">
        <v>2912</v>
      </c>
      <c r="D89" s="304"/>
      <c r="E89" s="304"/>
      <c r="F89" s="324" t="s">
        <v>2895</v>
      </c>
      <c r="G89" s="323"/>
      <c r="H89" s="304" t="s">
        <v>2913</v>
      </c>
      <c r="I89" s="304" t="s">
        <v>2891</v>
      </c>
      <c r="J89" s="304">
        <v>20</v>
      </c>
      <c r="K89" s="316"/>
    </row>
    <row r="90" spans="2:11" s="1" customFormat="1" ht="15" customHeight="1">
      <c r="B90" s="325"/>
      <c r="C90" s="304" t="s">
        <v>2914</v>
      </c>
      <c r="D90" s="304"/>
      <c r="E90" s="304"/>
      <c r="F90" s="324" t="s">
        <v>2895</v>
      </c>
      <c r="G90" s="323"/>
      <c r="H90" s="304" t="s">
        <v>2915</v>
      </c>
      <c r="I90" s="304" t="s">
        <v>2891</v>
      </c>
      <c r="J90" s="304">
        <v>50</v>
      </c>
      <c r="K90" s="316"/>
    </row>
    <row r="91" spans="2:11" s="1" customFormat="1" ht="15" customHeight="1">
      <c r="B91" s="325"/>
      <c r="C91" s="304" t="s">
        <v>2916</v>
      </c>
      <c r="D91" s="304"/>
      <c r="E91" s="304"/>
      <c r="F91" s="324" t="s">
        <v>2895</v>
      </c>
      <c r="G91" s="323"/>
      <c r="H91" s="304" t="s">
        <v>2916</v>
      </c>
      <c r="I91" s="304" t="s">
        <v>2891</v>
      </c>
      <c r="J91" s="304">
        <v>50</v>
      </c>
      <c r="K91" s="316"/>
    </row>
    <row r="92" spans="2:11" s="1" customFormat="1" ht="15" customHeight="1">
      <c r="B92" s="325"/>
      <c r="C92" s="304" t="s">
        <v>2917</v>
      </c>
      <c r="D92" s="304"/>
      <c r="E92" s="304"/>
      <c r="F92" s="324" t="s">
        <v>2895</v>
      </c>
      <c r="G92" s="323"/>
      <c r="H92" s="304" t="s">
        <v>2918</v>
      </c>
      <c r="I92" s="304" t="s">
        <v>2891</v>
      </c>
      <c r="J92" s="304">
        <v>255</v>
      </c>
      <c r="K92" s="316"/>
    </row>
    <row r="93" spans="2:11" s="1" customFormat="1" ht="15" customHeight="1">
      <c r="B93" s="325"/>
      <c r="C93" s="304" t="s">
        <v>2919</v>
      </c>
      <c r="D93" s="304"/>
      <c r="E93" s="304"/>
      <c r="F93" s="324" t="s">
        <v>2889</v>
      </c>
      <c r="G93" s="323"/>
      <c r="H93" s="304" t="s">
        <v>2920</v>
      </c>
      <c r="I93" s="304" t="s">
        <v>2921</v>
      </c>
      <c r="J93" s="304"/>
      <c r="K93" s="316"/>
    </row>
    <row r="94" spans="2:11" s="1" customFormat="1" ht="15" customHeight="1">
      <c r="B94" s="325"/>
      <c r="C94" s="304" t="s">
        <v>2922</v>
      </c>
      <c r="D94" s="304"/>
      <c r="E94" s="304"/>
      <c r="F94" s="324" t="s">
        <v>2889</v>
      </c>
      <c r="G94" s="323"/>
      <c r="H94" s="304" t="s">
        <v>2923</v>
      </c>
      <c r="I94" s="304" t="s">
        <v>2924</v>
      </c>
      <c r="J94" s="304"/>
      <c r="K94" s="316"/>
    </row>
    <row r="95" spans="2:11" s="1" customFormat="1" ht="15" customHeight="1">
      <c r="B95" s="325"/>
      <c r="C95" s="304" t="s">
        <v>2925</v>
      </c>
      <c r="D95" s="304"/>
      <c r="E95" s="304"/>
      <c r="F95" s="324" t="s">
        <v>2889</v>
      </c>
      <c r="G95" s="323"/>
      <c r="H95" s="304" t="s">
        <v>2925</v>
      </c>
      <c r="I95" s="304" t="s">
        <v>2924</v>
      </c>
      <c r="J95" s="304"/>
      <c r="K95" s="316"/>
    </row>
    <row r="96" spans="2:11" s="1" customFormat="1" ht="15" customHeight="1">
      <c r="B96" s="325"/>
      <c r="C96" s="304" t="s">
        <v>38</v>
      </c>
      <c r="D96" s="304"/>
      <c r="E96" s="304"/>
      <c r="F96" s="324" t="s">
        <v>2889</v>
      </c>
      <c r="G96" s="323"/>
      <c r="H96" s="304" t="s">
        <v>2926</v>
      </c>
      <c r="I96" s="304" t="s">
        <v>2924</v>
      </c>
      <c r="J96" s="304"/>
      <c r="K96" s="316"/>
    </row>
    <row r="97" spans="2:11" s="1" customFormat="1" ht="15" customHeight="1">
      <c r="B97" s="325"/>
      <c r="C97" s="304" t="s">
        <v>48</v>
      </c>
      <c r="D97" s="304"/>
      <c r="E97" s="304"/>
      <c r="F97" s="324" t="s">
        <v>2889</v>
      </c>
      <c r="G97" s="323"/>
      <c r="H97" s="304" t="s">
        <v>2927</v>
      </c>
      <c r="I97" s="304" t="s">
        <v>2924</v>
      </c>
      <c r="J97" s="304"/>
      <c r="K97" s="316"/>
    </row>
    <row r="98" spans="2:11" s="1" customFormat="1" ht="15" customHeight="1">
      <c r="B98" s="328"/>
      <c r="C98" s="329"/>
      <c r="D98" s="329"/>
      <c r="E98" s="329"/>
      <c r="F98" s="329"/>
      <c r="G98" s="329"/>
      <c r="H98" s="329"/>
      <c r="I98" s="329"/>
      <c r="J98" s="329"/>
      <c r="K98" s="330"/>
    </row>
    <row r="99" spans="2:11" s="1" customFormat="1" ht="18.75" customHeight="1">
      <c r="B99" s="331"/>
      <c r="C99" s="332"/>
      <c r="D99" s="332"/>
      <c r="E99" s="332"/>
      <c r="F99" s="332"/>
      <c r="G99" s="332"/>
      <c r="H99" s="332"/>
      <c r="I99" s="332"/>
      <c r="J99" s="332"/>
      <c r="K99" s="331"/>
    </row>
    <row r="100" spans="2:11" s="1" customFormat="1" ht="18.75" customHeight="1">
      <c r="B100" s="311"/>
      <c r="C100" s="311"/>
      <c r="D100" s="311"/>
      <c r="E100" s="311"/>
      <c r="F100" s="311"/>
      <c r="G100" s="311"/>
      <c r="H100" s="311"/>
      <c r="I100" s="311"/>
      <c r="J100" s="311"/>
      <c r="K100" s="311"/>
    </row>
    <row r="101" spans="2:11" s="1" customFormat="1" ht="7.5" customHeight="1">
      <c r="B101" s="312"/>
      <c r="C101" s="313"/>
      <c r="D101" s="313"/>
      <c r="E101" s="313"/>
      <c r="F101" s="313"/>
      <c r="G101" s="313"/>
      <c r="H101" s="313"/>
      <c r="I101" s="313"/>
      <c r="J101" s="313"/>
      <c r="K101" s="314"/>
    </row>
    <row r="102" spans="2:11" s="1" customFormat="1" ht="45" customHeight="1">
      <c r="B102" s="315"/>
      <c r="C102" s="428" t="s">
        <v>2928</v>
      </c>
      <c r="D102" s="428"/>
      <c r="E102" s="428"/>
      <c r="F102" s="428"/>
      <c r="G102" s="428"/>
      <c r="H102" s="428"/>
      <c r="I102" s="428"/>
      <c r="J102" s="428"/>
      <c r="K102" s="316"/>
    </row>
    <row r="103" spans="2:11" s="1" customFormat="1" ht="17.25" customHeight="1">
      <c r="B103" s="315"/>
      <c r="C103" s="317" t="s">
        <v>2883</v>
      </c>
      <c r="D103" s="317"/>
      <c r="E103" s="317"/>
      <c r="F103" s="317" t="s">
        <v>2884</v>
      </c>
      <c r="G103" s="318"/>
      <c r="H103" s="317" t="s">
        <v>54</v>
      </c>
      <c r="I103" s="317" t="s">
        <v>57</v>
      </c>
      <c r="J103" s="317" t="s">
        <v>2885</v>
      </c>
      <c r="K103" s="316"/>
    </row>
    <row r="104" spans="2:11" s="1" customFormat="1" ht="17.25" customHeight="1">
      <c r="B104" s="315"/>
      <c r="C104" s="319" t="s">
        <v>2886</v>
      </c>
      <c r="D104" s="319"/>
      <c r="E104" s="319"/>
      <c r="F104" s="320" t="s">
        <v>2887</v>
      </c>
      <c r="G104" s="321"/>
      <c r="H104" s="319"/>
      <c r="I104" s="319"/>
      <c r="J104" s="319" t="s">
        <v>2888</v>
      </c>
      <c r="K104" s="316"/>
    </row>
    <row r="105" spans="2:11" s="1" customFormat="1" ht="5.25" customHeight="1">
      <c r="B105" s="315"/>
      <c r="C105" s="317"/>
      <c r="D105" s="317"/>
      <c r="E105" s="317"/>
      <c r="F105" s="317"/>
      <c r="G105" s="333"/>
      <c r="H105" s="317"/>
      <c r="I105" s="317"/>
      <c r="J105" s="317"/>
      <c r="K105" s="316"/>
    </row>
    <row r="106" spans="2:11" s="1" customFormat="1" ht="15" customHeight="1">
      <c r="B106" s="315"/>
      <c r="C106" s="304" t="s">
        <v>53</v>
      </c>
      <c r="D106" s="322"/>
      <c r="E106" s="322"/>
      <c r="F106" s="324" t="s">
        <v>2889</v>
      </c>
      <c r="G106" s="333"/>
      <c r="H106" s="304" t="s">
        <v>2929</v>
      </c>
      <c r="I106" s="304" t="s">
        <v>2891</v>
      </c>
      <c r="J106" s="304">
        <v>20</v>
      </c>
      <c r="K106" s="316"/>
    </row>
    <row r="107" spans="2:11" s="1" customFormat="1" ht="15" customHeight="1">
      <c r="B107" s="315"/>
      <c r="C107" s="304" t="s">
        <v>2892</v>
      </c>
      <c r="D107" s="304"/>
      <c r="E107" s="304"/>
      <c r="F107" s="324" t="s">
        <v>2889</v>
      </c>
      <c r="G107" s="304"/>
      <c r="H107" s="304" t="s">
        <v>2929</v>
      </c>
      <c r="I107" s="304" t="s">
        <v>2891</v>
      </c>
      <c r="J107" s="304">
        <v>120</v>
      </c>
      <c r="K107" s="316"/>
    </row>
    <row r="108" spans="2:11" s="1" customFormat="1" ht="15" customHeight="1">
      <c r="B108" s="325"/>
      <c r="C108" s="304" t="s">
        <v>2894</v>
      </c>
      <c r="D108" s="304"/>
      <c r="E108" s="304"/>
      <c r="F108" s="324" t="s">
        <v>2895</v>
      </c>
      <c r="G108" s="304"/>
      <c r="H108" s="304" t="s">
        <v>2929</v>
      </c>
      <c r="I108" s="304" t="s">
        <v>2891</v>
      </c>
      <c r="J108" s="304">
        <v>50</v>
      </c>
      <c r="K108" s="316"/>
    </row>
    <row r="109" spans="2:11" s="1" customFormat="1" ht="15" customHeight="1">
      <c r="B109" s="325"/>
      <c r="C109" s="304" t="s">
        <v>2897</v>
      </c>
      <c r="D109" s="304"/>
      <c r="E109" s="304"/>
      <c r="F109" s="324" t="s">
        <v>2889</v>
      </c>
      <c r="G109" s="304"/>
      <c r="H109" s="304" t="s">
        <v>2929</v>
      </c>
      <c r="I109" s="304" t="s">
        <v>2899</v>
      </c>
      <c r="J109" s="304"/>
      <c r="K109" s="316"/>
    </row>
    <row r="110" spans="2:11" s="1" customFormat="1" ht="15" customHeight="1">
      <c r="B110" s="325"/>
      <c r="C110" s="304" t="s">
        <v>2908</v>
      </c>
      <c r="D110" s="304"/>
      <c r="E110" s="304"/>
      <c r="F110" s="324" t="s">
        <v>2895</v>
      </c>
      <c r="G110" s="304"/>
      <c r="H110" s="304" t="s">
        <v>2929</v>
      </c>
      <c r="I110" s="304" t="s">
        <v>2891</v>
      </c>
      <c r="J110" s="304">
        <v>50</v>
      </c>
      <c r="K110" s="316"/>
    </row>
    <row r="111" spans="2:11" s="1" customFormat="1" ht="15" customHeight="1">
      <c r="B111" s="325"/>
      <c r="C111" s="304" t="s">
        <v>2916</v>
      </c>
      <c r="D111" s="304"/>
      <c r="E111" s="304"/>
      <c r="F111" s="324" t="s">
        <v>2895</v>
      </c>
      <c r="G111" s="304"/>
      <c r="H111" s="304" t="s">
        <v>2929</v>
      </c>
      <c r="I111" s="304" t="s">
        <v>2891</v>
      </c>
      <c r="J111" s="304">
        <v>50</v>
      </c>
      <c r="K111" s="316"/>
    </row>
    <row r="112" spans="2:11" s="1" customFormat="1" ht="15" customHeight="1">
      <c r="B112" s="325"/>
      <c r="C112" s="304" t="s">
        <v>2914</v>
      </c>
      <c r="D112" s="304"/>
      <c r="E112" s="304"/>
      <c r="F112" s="324" t="s">
        <v>2895</v>
      </c>
      <c r="G112" s="304"/>
      <c r="H112" s="304" t="s">
        <v>2929</v>
      </c>
      <c r="I112" s="304" t="s">
        <v>2891</v>
      </c>
      <c r="J112" s="304">
        <v>50</v>
      </c>
      <c r="K112" s="316"/>
    </row>
    <row r="113" spans="2:11" s="1" customFormat="1" ht="15" customHeight="1">
      <c r="B113" s="325"/>
      <c r="C113" s="304" t="s">
        <v>53</v>
      </c>
      <c r="D113" s="304"/>
      <c r="E113" s="304"/>
      <c r="F113" s="324" t="s">
        <v>2889</v>
      </c>
      <c r="G113" s="304"/>
      <c r="H113" s="304" t="s">
        <v>2930</v>
      </c>
      <c r="I113" s="304" t="s">
        <v>2891</v>
      </c>
      <c r="J113" s="304">
        <v>20</v>
      </c>
      <c r="K113" s="316"/>
    </row>
    <row r="114" spans="2:11" s="1" customFormat="1" ht="15" customHeight="1">
      <c r="B114" s="325"/>
      <c r="C114" s="304" t="s">
        <v>2931</v>
      </c>
      <c r="D114" s="304"/>
      <c r="E114" s="304"/>
      <c r="F114" s="324" t="s">
        <v>2889</v>
      </c>
      <c r="G114" s="304"/>
      <c r="H114" s="304" t="s">
        <v>2932</v>
      </c>
      <c r="I114" s="304" t="s">
        <v>2891</v>
      </c>
      <c r="J114" s="304">
        <v>120</v>
      </c>
      <c r="K114" s="316"/>
    </row>
    <row r="115" spans="2:11" s="1" customFormat="1" ht="15" customHeight="1">
      <c r="B115" s="325"/>
      <c r="C115" s="304" t="s">
        <v>38</v>
      </c>
      <c r="D115" s="304"/>
      <c r="E115" s="304"/>
      <c r="F115" s="324" t="s">
        <v>2889</v>
      </c>
      <c r="G115" s="304"/>
      <c r="H115" s="304" t="s">
        <v>2933</v>
      </c>
      <c r="I115" s="304" t="s">
        <v>2924</v>
      </c>
      <c r="J115" s="304"/>
      <c r="K115" s="316"/>
    </row>
    <row r="116" spans="2:11" s="1" customFormat="1" ht="15" customHeight="1">
      <c r="B116" s="325"/>
      <c r="C116" s="304" t="s">
        <v>48</v>
      </c>
      <c r="D116" s="304"/>
      <c r="E116" s="304"/>
      <c r="F116" s="324" t="s">
        <v>2889</v>
      </c>
      <c r="G116" s="304"/>
      <c r="H116" s="304" t="s">
        <v>2934</v>
      </c>
      <c r="I116" s="304" t="s">
        <v>2924</v>
      </c>
      <c r="J116" s="304"/>
      <c r="K116" s="316"/>
    </row>
    <row r="117" spans="2:11" s="1" customFormat="1" ht="15" customHeight="1">
      <c r="B117" s="325"/>
      <c r="C117" s="304" t="s">
        <v>57</v>
      </c>
      <c r="D117" s="304"/>
      <c r="E117" s="304"/>
      <c r="F117" s="324" t="s">
        <v>2889</v>
      </c>
      <c r="G117" s="304"/>
      <c r="H117" s="304" t="s">
        <v>2935</v>
      </c>
      <c r="I117" s="304" t="s">
        <v>2936</v>
      </c>
      <c r="J117" s="304"/>
      <c r="K117" s="316"/>
    </row>
    <row r="118" spans="2:11" s="1" customFormat="1" ht="15" customHeight="1">
      <c r="B118" s="328"/>
      <c r="C118" s="334"/>
      <c r="D118" s="334"/>
      <c r="E118" s="334"/>
      <c r="F118" s="334"/>
      <c r="G118" s="334"/>
      <c r="H118" s="334"/>
      <c r="I118" s="334"/>
      <c r="J118" s="334"/>
      <c r="K118" s="330"/>
    </row>
    <row r="119" spans="2:11" s="1" customFormat="1" ht="18.75" customHeight="1">
      <c r="B119" s="335"/>
      <c r="C119" s="301"/>
      <c r="D119" s="301"/>
      <c r="E119" s="301"/>
      <c r="F119" s="336"/>
      <c r="G119" s="301"/>
      <c r="H119" s="301"/>
      <c r="I119" s="301"/>
      <c r="J119" s="301"/>
      <c r="K119" s="335"/>
    </row>
    <row r="120" spans="2:11" s="1" customFormat="1" ht="18.75" customHeight="1">
      <c r="B120" s="311"/>
      <c r="C120" s="311"/>
      <c r="D120" s="311"/>
      <c r="E120" s="311"/>
      <c r="F120" s="311"/>
      <c r="G120" s="311"/>
      <c r="H120" s="311"/>
      <c r="I120" s="311"/>
      <c r="J120" s="311"/>
      <c r="K120" s="311"/>
    </row>
    <row r="121" spans="2:11" s="1" customFormat="1" ht="7.5" customHeight="1">
      <c r="B121" s="337"/>
      <c r="C121" s="338"/>
      <c r="D121" s="338"/>
      <c r="E121" s="338"/>
      <c r="F121" s="338"/>
      <c r="G121" s="338"/>
      <c r="H121" s="338"/>
      <c r="I121" s="338"/>
      <c r="J121" s="338"/>
      <c r="K121" s="339"/>
    </row>
    <row r="122" spans="2:11" s="1" customFormat="1" ht="45" customHeight="1">
      <c r="B122" s="340"/>
      <c r="C122" s="426" t="s">
        <v>2937</v>
      </c>
      <c r="D122" s="426"/>
      <c r="E122" s="426"/>
      <c r="F122" s="426"/>
      <c r="G122" s="426"/>
      <c r="H122" s="426"/>
      <c r="I122" s="426"/>
      <c r="J122" s="426"/>
      <c r="K122" s="341"/>
    </row>
    <row r="123" spans="2:11" s="1" customFormat="1" ht="17.25" customHeight="1">
      <c r="B123" s="342"/>
      <c r="C123" s="317" t="s">
        <v>2883</v>
      </c>
      <c r="D123" s="317"/>
      <c r="E123" s="317"/>
      <c r="F123" s="317" t="s">
        <v>2884</v>
      </c>
      <c r="G123" s="318"/>
      <c r="H123" s="317" t="s">
        <v>54</v>
      </c>
      <c r="I123" s="317" t="s">
        <v>57</v>
      </c>
      <c r="J123" s="317" t="s">
        <v>2885</v>
      </c>
      <c r="K123" s="343"/>
    </row>
    <row r="124" spans="2:11" s="1" customFormat="1" ht="17.25" customHeight="1">
      <c r="B124" s="342"/>
      <c r="C124" s="319" t="s">
        <v>2886</v>
      </c>
      <c r="D124" s="319"/>
      <c r="E124" s="319"/>
      <c r="F124" s="320" t="s">
        <v>2887</v>
      </c>
      <c r="G124" s="321"/>
      <c r="H124" s="319"/>
      <c r="I124" s="319"/>
      <c r="J124" s="319" t="s">
        <v>2888</v>
      </c>
      <c r="K124" s="343"/>
    </row>
    <row r="125" spans="2:11" s="1" customFormat="1" ht="5.25" customHeight="1">
      <c r="B125" s="344"/>
      <c r="C125" s="322"/>
      <c r="D125" s="322"/>
      <c r="E125" s="322"/>
      <c r="F125" s="322"/>
      <c r="G125" s="304"/>
      <c r="H125" s="322"/>
      <c r="I125" s="322"/>
      <c r="J125" s="322"/>
      <c r="K125" s="345"/>
    </row>
    <row r="126" spans="2:11" s="1" customFormat="1" ht="15" customHeight="1">
      <c r="B126" s="344"/>
      <c r="C126" s="304" t="s">
        <v>2892</v>
      </c>
      <c r="D126" s="322"/>
      <c r="E126" s="322"/>
      <c r="F126" s="324" t="s">
        <v>2889</v>
      </c>
      <c r="G126" s="304"/>
      <c r="H126" s="304" t="s">
        <v>2929</v>
      </c>
      <c r="I126" s="304" t="s">
        <v>2891</v>
      </c>
      <c r="J126" s="304">
        <v>120</v>
      </c>
      <c r="K126" s="346"/>
    </row>
    <row r="127" spans="2:11" s="1" customFormat="1" ht="15" customHeight="1">
      <c r="B127" s="344"/>
      <c r="C127" s="304" t="s">
        <v>2938</v>
      </c>
      <c r="D127" s="304"/>
      <c r="E127" s="304"/>
      <c r="F127" s="324" t="s">
        <v>2889</v>
      </c>
      <c r="G127" s="304"/>
      <c r="H127" s="304" t="s">
        <v>2939</v>
      </c>
      <c r="I127" s="304" t="s">
        <v>2891</v>
      </c>
      <c r="J127" s="304" t="s">
        <v>2940</v>
      </c>
      <c r="K127" s="346"/>
    </row>
    <row r="128" spans="2:11" s="1" customFormat="1" ht="15" customHeight="1">
      <c r="B128" s="344"/>
      <c r="C128" s="304" t="s">
        <v>84</v>
      </c>
      <c r="D128" s="304"/>
      <c r="E128" s="304"/>
      <c r="F128" s="324" t="s">
        <v>2889</v>
      </c>
      <c r="G128" s="304"/>
      <c r="H128" s="304" t="s">
        <v>2941</v>
      </c>
      <c r="I128" s="304" t="s">
        <v>2891</v>
      </c>
      <c r="J128" s="304" t="s">
        <v>2940</v>
      </c>
      <c r="K128" s="346"/>
    </row>
    <row r="129" spans="2:11" s="1" customFormat="1" ht="15" customHeight="1">
      <c r="B129" s="344"/>
      <c r="C129" s="304" t="s">
        <v>2900</v>
      </c>
      <c r="D129" s="304"/>
      <c r="E129" s="304"/>
      <c r="F129" s="324" t="s">
        <v>2895</v>
      </c>
      <c r="G129" s="304"/>
      <c r="H129" s="304" t="s">
        <v>2901</v>
      </c>
      <c r="I129" s="304" t="s">
        <v>2891</v>
      </c>
      <c r="J129" s="304">
        <v>15</v>
      </c>
      <c r="K129" s="346"/>
    </row>
    <row r="130" spans="2:11" s="1" customFormat="1" ht="15" customHeight="1">
      <c r="B130" s="344"/>
      <c r="C130" s="326" t="s">
        <v>2902</v>
      </c>
      <c r="D130" s="326"/>
      <c r="E130" s="326"/>
      <c r="F130" s="327" t="s">
        <v>2895</v>
      </c>
      <c r="G130" s="326"/>
      <c r="H130" s="326" t="s">
        <v>2903</v>
      </c>
      <c r="I130" s="326" t="s">
        <v>2891</v>
      </c>
      <c r="J130" s="326">
        <v>15</v>
      </c>
      <c r="K130" s="346"/>
    </row>
    <row r="131" spans="2:11" s="1" customFormat="1" ht="15" customHeight="1">
      <c r="B131" s="344"/>
      <c r="C131" s="326" t="s">
        <v>2904</v>
      </c>
      <c r="D131" s="326"/>
      <c r="E131" s="326"/>
      <c r="F131" s="327" t="s">
        <v>2895</v>
      </c>
      <c r="G131" s="326"/>
      <c r="H131" s="326" t="s">
        <v>2905</v>
      </c>
      <c r="I131" s="326" t="s">
        <v>2891</v>
      </c>
      <c r="J131" s="326">
        <v>20</v>
      </c>
      <c r="K131" s="346"/>
    </row>
    <row r="132" spans="2:11" s="1" customFormat="1" ht="15" customHeight="1">
      <c r="B132" s="344"/>
      <c r="C132" s="326" t="s">
        <v>2906</v>
      </c>
      <c r="D132" s="326"/>
      <c r="E132" s="326"/>
      <c r="F132" s="327" t="s">
        <v>2895</v>
      </c>
      <c r="G132" s="326"/>
      <c r="H132" s="326" t="s">
        <v>2907</v>
      </c>
      <c r="I132" s="326" t="s">
        <v>2891</v>
      </c>
      <c r="J132" s="326">
        <v>20</v>
      </c>
      <c r="K132" s="346"/>
    </row>
    <row r="133" spans="2:11" s="1" customFormat="1" ht="15" customHeight="1">
      <c r="B133" s="344"/>
      <c r="C133" s="304" t="s">
        <v>2894</v>
      </c>
      <c r="D133" s="304"/>
      <c r="E133" s="304"/>
      <c r="F133" s="324" t="s">
        <v>2895</v>
      </c>
      <c r="G133" s="304"/>
      <c r="H133" s="304" t="s">
        <v>2929</v>
      </c>
      <c r="I133" s="304" t="s">
        <v>2891</v>
      </c>
      <c r="J133" s="304">
        <v>50</v>
      </c>
      <c r="K133" s="346"/>
    </row>
    <row r="134" spans="2:11" s="1" customFormat="1" ht="15" customHeight="1">
      <c r="B134" s="344"/>
      <c r="C134" s="304" t="s">
        <v>2908</v>
      </c>
      <c r="D134" s="304"/>
      <c r="E134" s="304"/>
      <c r="F134" s="324" t="s">
        <v>2895</v>
      </c>
      <c r="G134" s="304"/>
      <c r="H134" s="304" t="s">
        <v>2929</v>
      </c>
      <c r="I134" s="304" t="s">
        <v>2891</v>
      </c>
      <c r="J134" s="304">
        <v>50</v>
      </c>
      <c r="K134" s="346"/>
    </row>
    <row r="135" spans="2:11" s="1" customFormat="1" ht="15" customHeight="1">
      <c r="B135" s="344"/>
      <c r="C135" s="304" t="s">
        <v>2914</v>
      </c>
      <c r="D135" s="304"/>
      <c r="E135" s="304"/>
      <c r="F135" s="324" t="s">
        <v>2895</v>
      </c>
      <c r="G135" s="304"/>
      <c r="H135" s="304" t="s">
        <v>2929</v>
      </c>
      <c r="I135" s="304" t="s">
        <v>2891</v>
      </c>
      <c r="J135" s="304">
        <v>50</v>
      </c>
      <c r="K135" s="346"/>
    </row>
    <row r="136" spans="2:11" s="1" customFormat="1" ht="15" customHeight="1">
      <c r="B136" s="344"/>
      <c r="C136" s="304" t="s">
        <v>2916</v>
      </c>
      <c r="D136" s="304"/>
      <c r="E136" s="304"/>
      <c r="F136" s="324" t="s">
        <v>2895</v>
      </c>
      <c r="G136" s="304"/>
      <c r="H136" s="304" t="s">
        <v>2929</v>
      </c>
      <c r="I136" s="304" t="s">
        <v>2891</v>
      </c>
      <c r="J136" s="304">
        <v>50</v>
      </c>
      <c r="K136" s="346"/>
    </row>
    <row r="137" spans="2:11" s="1" customFormat="1" ht="15" customHeight="1">
      <c r="B137" s="344"/>
      <c r="C137" s="304" t="s">
        <v>2917</v>
      </c>
      <c r="D137" s="304"/>
      <c r="E137" s="304"/>
      <c r="F137" s="324" t="s">
        <v>2895</v>
      </c>
      <c r="G137" s="304"/>
      <c r="H137" s="304" t="s">
        <v>2942</v>
      </c>
      <c r="I137" s="304" t="s">
        <v>2891</v>
      </c>
      <c r="J137" s="304">
        <v>255</v>
      </c>
      <c r="K137" s="346"/>
    </row>
    <row r="138" spans="2:11" s="1" customFormat="1" ht="15" customHeight="1">
      <c r="B138" s="344"/>
      <c r="C138" s="304" t="s">
        <v>2919</v>
      </c>
      <c r="D138" s="304"/>
      <c r="E138" s="304"/>
      <c r="F138" s="324" t="s">
        <v>2889</v>
      </c>
      <c r="G138" s="304"/>
      <c r="H138" s="304" t="s">
        <v>2943</v>
      </c>
      <c r="I138" s="304" t="s">
        <v>2921</v>
      </c>
      <c r="J138" s="304"/>
      <c r="K138" s="346"/>
    </row>
    <row r="139" spans="2:11" s="1" customFormat="1" ht="15" customHeight="1">
      <c r="B139" s="344"/>
      <c r="C139" s="304" t="s">
        <v>2922</v>
      </c>
      <c r="D139" s="304"/>
      <c r="E139" s="304"/>
      <c r="F139" s="324" t="s">
        <v>2889</v>
      </c>
      <c r="G139" s="304"/>
      <c r="H139" s="304" t="s">
        <v>2944</v>
      </c>
      <c r="I139" s="304" t="s">
        <v>2924</v>
      </c>
      <c r="J139" s="304"/>
      <c r="K139" s="346"/>
    </row>
    <row r="140" spans="2:11" s="1" customFormat="1" ht="15" customHeight="1">
      <c r="B140" s="344"/>
      <c r="C140" s="304" t="s">
        <v>2925</v>
      </c>
      <c r="D140" s="304"/>
      <c r="E140" s="304"/>
      <c r="F140" s="324" t="s">
        <v>2889</v>
      </c>
      <c r="G140" s="304"/>
      <c r="H140" s="304" t="s">
        <v>2925</v>
      </c>
      <c r="I140" s="304" t="s">
        <v>2924</v>
      </c>
      <c r="J140" s="304"/>
      <c r="K140" s="346"/>
    </row>
    <row r="141" spans="2:11" s="1" customFormat="1" ht="15" customHeight="1">
      <c r="B141" s="344"/>
      <c r="C141" s="304" t="s">
        <v>38</v>
      </c>
      <c r="D141" s="304"/>
      <c r="E141" s="304"/>
      <c r="F141" s="324" t="s">
        <v>2889</v>
      </c>
      <c r="G141" s="304"/>
      <c r="H141" s="304" t="s">
        <v>2945</v>
      </c>
      <c r="I141" s="304" t="s">
        <v>2924</v>
      </c>
      <c r="J141" s="304"/>
      <c r="K141" s="346"/>
    </row>
    <row r="142" spans="2:11" s="1" customFormat="1" ht="15" customHeight="1">
      <c r="B142" s="344"/>
      <c r="C142" s="304" t="s">
        <v>2946</v>
      </c>
      <c r="D142" s="304"/>
      <c r="E142" s="304"/>
      <c r="F142" s="324" t="s">
        <v>2889</v>
      </c>
      <c r="G142" s="304"/>
      <c r="H142" s="304" t="s">
        <v>2947</v>
      </c>
      <c r="I142" s="304" t="s">
        <v>2924</v>
      </c>
      <c r="J142" s="304"/>
      <c r="K142" s="346"/>
    </row>
    <row r="143" spans="2:11" s="1" customFormat="1" ht="15" customHeight="1">
      <c r="B143" s="347"/>
      <c r="C143" s="348"/>
      <c r="D143" s="348"/>
      <c r="E143" s="348"/>
      <c r="F143" s="348"/>
      <c r="G143" s="348"/>
      <c r="H143" s="348"/>
      <c r="I143" s="348"/>
      <c r="J143" s="348"/>
      <c r="K143" s="349"/>
    </row>
    <row r="144" spans="2:11" s="1" customFormat="1" ht="18.75" customHeight="1">
      <c r="B144" s="301"/>
      <c r="C144" s="301"/>
      <c r="D144" s="301"/>
      <c r="E144" s="301"/>
      <c r="F144" s="336"/>
      <c r="G144" s="301"/>
      <c r="H144" s="301"/>
      <c r="I144" s="301"/>
      <c r="J144" s="301"/>
      <c r="K144" s="301"/>
    </row>
    <row r="145" spans="2:11" s="1" customFormat="1" ht="18.75" customHeight="1">
      <c r="B145" s="311"/>
      <c r="C145" s="311"/>
      <c r="D145" s="311"/>
      <c r="E145" s="311"/>
      <c r="F145" s="311"/>
      <c r="G145" s="311"/>
      <c r="H145" s="311"/>
      <c r="I145" s="311"/>
      <c r="J145" s="311"/>
      <c r="K145" s="311"/>
    </row>
    <row r="146" spans="2:11" s="1" customFormat="1" ht="7.5" customHeight="1">
      <c r="B146" s="312"/>
      <c r="C146" s="313"/>
      <c r="D146" s="313"/>
      <c r="E146" s="313"/>
      <c r="F146" s="313"/>
      <c r="G146" s="313"/>
      <c r="H146" s="313"/>
      <c r="I146" s="313"/>
      <c r="J146" s="313"/>
      <c r="K146" s="314"/>
    </row>
    <row r="147" spans="2:11" s="1" customFormat="1" ht="45" customHeight="1">
      <c r="B147" s="315"/>
      <c r="C147" s="428" t="s">
        <v>2948</v>
      </c>
      <c r="D147" s="428"/>
      <c r="E147" s="428"/>
      <c r="F147" s="428"/>
      <c r="G147" s="428"/>
      <c r="H147" s="428"/>
      <c r="I147" s="428"/>
      <c r="J147" s="428"/>
      <c r="K147" s="316"/>
    </row>
    <row r="148" spans="2:11" s="1" customFormat="1" ht="17.25" customHeight="1">
      <c r="B148" s="315"/>
      <c r="C148" s="317" t="s">
        <v>2883</v>
      </c>
      <c r="D148" s="317"/>
      <c r="E148" s="317"/>
      <c r="F148" s="317" t="s">
        <v>2884</v>
      </c>
      <c r="G148" s="318"/>
      <c r="H148" s="317" t="s">
        <v>54</v>
      </c>
      <c r="I148" s="317" t="s">
        <v>57</v>
      </c>
      <c r="J148" s="317" t="s">
        <v>2885</v>
      </c>
      <c r="K148" s="316"/>
    </row>
    <row r="149" spans="2:11" s="1" customFormat="1" ht="17.25" customHeight="1">
      <c r="B149" s="315"/>
      <c r="C149" s="319" t="s">
        <v>2886</v>
      </c>
      <c r="D149" s="319"/>
      <c r="E149" s="319"/>
      <c r="F149" s="320" t="s">
        <v>2887</v>
      </c>
      <c r="G149" s="321"/>
      <c r="H149" s="319"/>
      <c r="I149" s="319"/>
      <c r="J149" s="319" t="s">
        <v>2888</v>
      </c>
      <c r="K149" s="316"/>
    </row>
    <row r="150" spans="2:11" s="1" customFormat="1" ht="5.25" customHeight="1">
      <c r="B150" s="325"/>
      <c r="C150" s="322"/>
      <c r="D150" s="322"/>
      <c r="E150" s="322"/>
      <c r="F150" s="322"/>
      <c r="G150" s="323"/>
      <c r="H150" s="322"/>
      <c r="I150" s="322"/>
      <c r="J150" s="322"/>
      <c r="K150" s="346"/>
    </row>
    <row r="151" spans="2:11" s="1" customFormat="1" ht="15" customHeight="1">
      <c r="B151" s="325"/>
      <c r="C151" s="350" t="s">
        <v>2892</v>
      </c>
      <c r="D151" s="304"/>
      <c r="E151" s="304"/>
      <c r="F151" s="351" t="s">
        <v>2889</v>
      </c>
      <c r="G151" s="304"/>
      <c r="H151" s="350" t="s">
        <v>2929</v>
      </c>
      <c r="I151" s="350" t="s">
        <v>2891</v>
      </c>
      <c r="J151" s="350">
        <v>120</v>
      </c>
      <c r="K151" s="346"/>
    </row>
    <row r="152" spans="2:11" s="1" customFormat="1" ht="15" customHeight="1">
      <c r="B152" s="325"/>
      <c r="C152" s="350" t="s">
        <v>2938</v>
      </c>
      <c r="D152" s="304"/>
      <c r="E152" s="304"/>
      <c r="F152" s="351" t="s">
        <v>2889</v>
      </c>
      <c r="G152" s="304"/>
      <c r="H152" s="350" t="s">
        <v>2949</v>
      </c>
      <c r="I152" s="350" t="s">
        <v>2891</v>
      </c>
      <c r="J152" s="350" t="s">
        <v>2940</v>
      </c>
      <c r="K152" s="346"/>
    </row>
    <row r="153" spans="2:11" s="1" customFormat="1" ht="15" customHeight="1">
      <c r="B153" s="325"/>
      <c r="C153" s="350" t="s">
        <v>84</v>
      </c>
      <c r="D153" s="304"/>
      <c r="E153" s="304"/>
      <c r="F153" s="351" t="s">
        <v>2889</v>
      </c>
      <c r="G153" s="304"/>
      <c r="H153" s="350" t="s">
        <v>2950</v>
      </c>
      <c r="I153" s="350" t="s">
        <v>2891</v>
      </c>
      <c r="J153" s="350" t="s">
        <v>2940</v>
      </c>
      <c r="K153" s="346"/>
    </row>
    <row r="154" spans="2:11" s="1" customFormat="1" ht="15" customHeight="1">
      <c r="B154" s="325"/>
      <c r="C154" s="350" t="s">
        <v>2894</v>
      </c>
      <c r="D154" s="304"/>
      <c r="E154" s="304"/>
      <c r="F154" s="351" t="s">
        <v>2895</v>
      </c>
      <c r="G154" s="304"/>
      <c r="H154" s="350" t="s">
        <v>2929</v>
      </c>
      <c r="I154" s="350" t="s">
        <v>2891</v>
      </c>
      <c r="J154" s="350">
        <v>50</v>
      </c>
      <c r="K154" s="346"/>
    </row>
    <row r="155" spans="2:11" s="1" customFormat="1" ht="15" customHeight="1">
      <c r="B155" s="325"/>
      <c r="C155" s="350" t="s">
        <v>2897</v>
      </c>
      <c r="D155" s="304"/>
      <c r="E155" s="304"/>
      <c r="F155" s="351" t="s">
        <v>2889</v>
      </c>
      <c r="G155" s="304"/>
      <c r="H155" s="350" t="s">
        <v>2929</v>
      </c>
      <c r="I155" s="350" t="s">
        <v>2899</v>
      </c>
      <c r="J155" s="350"/>
      <c r="K155" s="346"/>
    </row>
    <row r="156" spans="2:11" s="1" customFormat="1" ht="15" customHeight="1">
      <c r="B156" s="325"/>
      <c r="C156" s="350" t="s">
        <v>2908</v>
      </c>
      <c r="D156" s="304"/>
      <c r="E156" s="304"/>
      <c r="F156" s="351" t="s">
        <v>2895</v>
      </c>
      <c r="G156" s="304"/>
      <c r="H156" s="350" t="s">
        <v>2929</v>
      </c>
      <c r="I156" s="350" t="s">
        <v>2891</v>
      </c>
      <c r="J156" s="350">
        <v>50</v>
      </c>
      <c r="K156" s="346"/>
    </row>
    <row r="157" spans="2:11" s="1" customFormat="1" ht="15" customHeight="1">
      <c r="B157" s="325"/>
      <c r="C157" s="350" t="s">
        <v>2916</v>
      </c>
      <c r="D157" s="304"/>
      <c r="E157" s="304"/>
      <c r="F157" s="351" t="s">
        <v>2895</v>
      </c>
      <c r="G157" s="304"/>
      <c r="H157" s="350" t="s">
        <v>2929</v>
      </c>
      <c r="I157" s="350" t="s">
        <v>2891</v>
      </c>
      <c r="J157" s="350">
        <v>50</v>
      </c>
      <c r="K157" s="346"/>
    </row>
    <row r="158" spans="2:11" s="1" customFormat="1" ht="15" customHeight="1">
      <c r="B158" s="325"/>
      <c r="C158" s="350" t="s">
        <v>2914</v>
      </c>
      <c r="D158" s="304"/>
      <c r="E158" s="304"/>
      <c r="F158" s="351" t="s">
        <v>2895</v>
      </c>
      <c r="G158" s="304"/>
      <c r="H158" s="350" t="s">
        <v>2929</v>
      </c>
      <c r="I158" s="350" t="s">
        <v>2891</v>
      </c>
      <c r="J158" s="350">
        <v>50</v>
      </c>
      <c r="K158" s="346"/>
    </row>
    <row r="159" spans="2:11" s="1" customFormat="1" ht="15" customHeight="1">
      <c r="B159" s="325"/>
      <c r="C159" s="350" t="s">
        <v>164</v>
      </c>
      <c r="D159" s="304"/>
      <c r="E159" s="304"/>
      <c r="F159" s="351" t="s">
        <v>2889</v>
      </c>
      <c r="G159" s="304"/>
      <c r="H159" s="350" t="s">
        <v>2951</v>
      </c>
      <c r="I159" s="350" t="s">
        <v>2891</v>
      </c>
      <c r="J159" s="350" t="s">
        <v>2952</v>
      </c>
      <c r="K159" s="346"/>
    </row>
    <row r="160" spans="2:11" s="1" customFormat="1" ht="15" customHeight="1">
      <c r="B160" s="325"/>
      <c r="C160" s="350" t="s">
        <v>2953</v>
      </c>
      <c r="D160" s="304"/>
      <c r="E160" s="304"/>
      <c r="F160" s="351" t="s">
        <v>2889</v>
      </c>
      <c r="G160" s="304"/>
      <c r="H160" s="350" t="s">
        <v>2954</v>
      </c>
      <c r="I160" s="350" t="s">
        <v>2924</v>
      </c>
      <c r="J160" s="350"/>
      <c r="K160" s="346"/>
    </row>
    <row r="161" spans="2:11" s="1" customFormat="1" ht="15" customHeight="1">
      <c r="B161" s="352"/>
      <c r="C161" s="334"/>
      <c r="D161" s="334"/>
      <c r="E161" s="334"/>
      <c r="F161" s="334"/>
      <c r="G161" s="334"/>
      <c r="H161" s="334"/>
      <c r="I161" s="334"/>
      <c r="J161" s="334"/>
      <c r="K161" s="353"/>
    </row>
    <row r="162" spans="2:11" s="1" customFormat="1" ht="18.75" customHeight="1">
      <c r="B162" s="301"/>
      <c r="C162" s="304"/>
      <c r="D162" s="304"/>
      <c r="E162" s="304"/>
      <c r="F162" s="324"/>
      <c r="G162" s="304"/>
      <c r="H162" s="304"/>
      <c r="I162" s="304"/>
      <c r="J162" s="304"/>
      <c r="K162" s="301"/>
    </row>
    <row r="163" spans="2:11" s="1" customFormat="1" ht="18.75" customHeight="1">
      <c r="B163" s="311"/>
      <c r="C163" s="311"/>
      <c r="D163" s="311"/>
      <c r="E163" s="311"/>
      <c r="F163" s="311"/>
      <c r="G163" s="311"/>
      <c r="H163" s="311"/>
      <c r="I163" s="311"/>
      <c r="J163" s="311"/>
      <c r="K163" s="311"/>
    </row>
    <row r="164" spans="2:11" s="1" customFormat="1" ht="7.5" customHeight="1">
      <c r="B164" s="293"/>
      <c r="C164" s="294"/>
      <c r="D164" s="294"/>
      <c r="E164" s="294"/>
      <c r="F164" s="294"/>
      <c r="G164" s="294"/>
      <c r="H164" s="294"/>
      <c r="I164" s="294"/>
      <c r="J164" s="294"/>
      <c r="K164" s="295"/>
    </row>
    <row r="165" spans="2:11" s="1" customFormat="1" ht="45" customHeight="1">
      <c r="B165" s="296"/>
      <c r="C165" s="426" t="s">
        <v>2955</v>
      </c>
      <c r="D165" s="426"/>
      <c r="E165" s="426"/>
      <c r="F165" s="426"/>
      <c r="G165" s="426"/>
      <c r="H165" s="426"/>
      <c r="I165" s="426"/>
      <c r="J165" s="426"/>
      <c r="K165" s="297"/>
    </row>
    <row r="166" spans="2:11" s="1" customFormat="1" ht="17.25" customHeight="1">
      <c r="B166" s="296"/>
      <c r="C166" s="317" t="s">
        <v>2883</v>
      </c>
      <c r="D166" s="317"/>
      <c r="E166" s="317"/>
      <c r="F166" s="317" t="s">
        <v>2884</v>
      </c>
      <c r="G166" s="354"/>
      <c r="H166" s="355" t="s">
        <v>54</v>
      </c>
      <c r="I166" s="355" t="s">
        <v>57</v>
      </c>
      <c r="J166" s="317" t="s">
        <v>2885</v>
      </c>
      <c r="K166" s="297"/>
    </row>
    <row r="167" spans="2:11" s="1" customFormat="1" ht="17.25" customHeight="1">
      <c r="B167" s="298"/>
      <c r="C167" s="319" t="s">
        <v>2886</v>
      </c>
      <c r="D167" s="319"/>
      <c r="E167" s="319"/>
      <c r="F167" s="320" t="s">
        <v>2887</v>
      </c>
      <c r="G167" s="356"/>
      <c r="H167" s="357"/>
      <c r="I167" s="357"/>
      <c r="J167" s="319" t="s">
        <v>2888</v>
      </c>
      <c r="K167" s="299"/>
    </row>
    <row r="168" spans="2:11" s="1" customFormat="1" ht="5.25" customHeight="1">
      <c r="B168" s="325"/>
      <c r="C168" s="322"/>
      <c r="D168" s="322"/>
      <c r="E168" s="322"/>
      <c r="F168" s="322"/>
      <c r="G168" s="323"/>
      <c r="H168" s="322"/>
      <c r="I168" s="322"/>
      <c r="J168" s="322"/>
      <c r="K168" s="346"/>
    </row>
    <row r="169" spans="2:11" s="1" customFormat="1" ht="15" customHeight="1">
      <c r="B169" s="325"/>
      <c r="C169" s="304" t="s">
        <v>2892</v>
      </c>
      <c r="D169" s="304"/>
      <c r="E169" s="304"/>
      <c r="F169" s="324" t="s">
        <v>2889</v>
      </c>
      <c r="G169" s="304"/>
      <c r="H169" s="304" t="s">
        <v>2929</v>
      </c>
      <c r="I169" s="304" t="s">
        <v>2891</v>
      </c>
      <c r="J169" s="304">
        <v>120</v>
      </c>
      <c r="K169" s="346"/>
    </row>
    <row r="170" spans="2:11" s="1" customFormat="1" ht="15" customHeight="1">
      <c r="B170" s="325"/>
      <c r="C170" s="304" t="s">
        <v>2938</v>
      </c>
      <c r="D170" s="304"/>
      <c r="E170" s="304"/>
      <c r="F170" s="324" t="s">
        <v>2889</v>
      </c>
      <c r="G170" s="304"/>
      <c r="H170" s="304" t="s">
        <v>2939</v>
      </c>
      <c r="I170" s="304" t="s">
        <v>2891</v>
      </c>
      <c r="J170" s="304" t="s">
        <v>2940</v>
      </c>
      <c r="K170" s="346"/>
    </row>
    <row r="171" spans="2:11" s="1" customFormat="1" ht="15" customHeight="1">
      <c r="B171" s="325"/>
      <c r="C171" s="304" t="s">
        <v>84</v>
      </c>
      <c r="D171" s="304"/>
      <c r="E171" s="304"/>
      <c r="F171" s="324" t="s">
        <v>2889</v>
      </c>
      <c r="G171" s="304"/>
      <c r="H171" s="304" t="s">
        <v>2956</v>
      </c>
      <c r="I171" s="304" t="s">
        <v>2891</v>
      </c>
      <c r="J171" s="304" t="s">
        <v>2940</v>
      </c>
      <c r="K171" s="346"/>
    </row>
    <row r="172" spans="2:11" s="1" customFormat="1" ht="15" customHeight="1">
      <c r="B172" s="325"/>
      <c r="C172" s="304" t="s">
        <v>2894</v>
      </c>
      <c r="D172" s="304"/>
      <c r="E172" s="304"/>
      <c r="F172" s="324" t="s">
        <v>2895</v>
      </c>
      <c r="G172" s="304"/>
      <c r="H172" s="304" t="s">
        <v>2956</v>
      </c>
      <c r="I172" s="304" t="s">
        <v>2891</v>
      </c>
      <c r="J172" s="304">
        <v>50</v>
      </c>
      <c r="K172" s="346"/>
    </row>
    <row r="173" spans="2:11" s="1" customFormat="1" ht="15" customHeight="1">
      <c r="B173" s="325"/>
      <c r="C173" s="304" t="s">
        <v>2897</v>
      </c>
      <c r="D173" s="304"/>
      <c r="E173" s="304"/>
      <c r="F173" s="324" t="s">
        <v>2889</v>
      </c>
      <c r="G173" s="304"/>
      <c r="H173" s="304" t="s">
        <v>2956</v>
      </c>
      <c r="I173" s="304" t="s">
        <v>2899</v>
      </c>
      <c r="J173" s="304"/>
      <c r="K173" s="346"/>
    </row>
    <row r="174" spans="2:11" s="1" customFormat="1" ht="15" customHeight="1">
      <c r="B174" s="325"/>
      <c r="C174" s="304" t="s">
        <v>2908</v>
      </c>
      <c r="D174" s="304"/>
      <c r="E174" s="304"/>
      <c r="F174" s="324" t="s">
        <v>2895</v>
      </c>
      <c r="G174" s="304"/>
      <c r="H174" s="304" t="s">
        <v>2956</v>
      </c>
      <c r="I174" s="304" t="s">
        <v>2891</v>
      </c>
      <c r="J174" s="304">
        <v>50</v>
      </c>
      <c r="K174" s="346"/>
    </row>
    <row r="175" spans="2:11" s="1" customFormat="1" ht="15" customHeight="1">
      <c r="B175" s="325"/>
      <c r="C175" s="304" t="s">
        <v>2916</v>
      </c>
      <c r="D175" s="304"/>
      <c r="E175" s="304"/>
      <c r="F175" s="324" t="s">
        <v>2895</v>
      </c>
      <c r="G175" s="304"/>
      <c r="H175" s="304" t="s">
        <v>2956</v>
      </c>
      <c r="I175" s="304" t="s">
        <v>2891</v>
      </c>
      <c r="J175" s="304">
        <v>50</v>
      </c>
      <c r="K175" s="346"/>
    </row>
    <row r="176" spans="2:11" s="1" customFormat="1" ht="15" customHeight="1">
      <c r="B176" s="325"/>
      <c r="C176" s="304" t="s">
        <v>2914</v>
      </c>
      <c r="D176" s="304"/>
      <c r="E176" s="304"/>
      <c r="F176" s="324" t="s">
        <v>2895</v>
      </c>
      <c r="G176" s="304"/>
      <c r="H176" s="304" t="s">
        <v>2956</v>
      </c>
      <c r="I176" s="304" t="s">
        <v>2891</v>
      </c>
      <c r="J176" s="304">
        <v>50</v>
      </c>
      <c r="K176" s="346"/>
    </row>
    <row r="177" spans="2:11" s="1" customFormat="1" ht="15" customHeight="1">
      <c r="B177" s="325"/>
      <c r="C177" s="304" t="s">
        <v>193</v>
      </c>
      <c r="D177" s="304"/>
      <c r="E177" s="304"/>
      <c r="F177" s="324" t="s">
        <v>2889</v>
      </c>
      <c r="G177" s="304"/>
      <c r="H177" s="304" t="s">
        <v>2957</v>
      </c>
      <c r="I177" s="304" t="s">
        <v>2958</v>
      </c>
      <c r="J177" s="304"/>
      <c r="K177" s="346"/>
    </row>
    <row r="178" spans="2:11" s="1" customFormat="1" ht="15" customHeight="1">
      <c r="B178" s="325"/>
      <c r="C178" s="304" t="s">
        <v>57</v>
      </c>
      <c r="D178" s="304"/>
      <c r="E178" s="304"/>
      <c r="F178" s="324" t="s">
        <v>2889</v>
      </c>
      <c r="G178" s="304"/>
      <c r="H178" s="304" t="s">
        <v>2959</v>
      </c>
      <c r="I178" s="304" t="s">
        <v>2960</v>
      </c>
      <c r="J178" s="304">
        <v>1</v>
      </c>
      <c r="K178" s="346"/>
    </row>
    <row r="179" spans="2:11" s="1" customFormat="1" ht="15" customHeight="1">
      <c r="B179" s="325"/>
      <c r="C179" s="304" t="s">
        <v>53</v>
      </c>
      <c r="D179" s="304"/>
      <c r="E179" s="304"/>
      <c r="F179" s="324" t="s">
        <v>2889</v>
      </c>
      <c r="G179" s="304"/>
      <c r="H179" s="304" t="s">
        <v>2961</v>
      </c>
      <c r="I179" s="304" t="s">
        <v>2891</v>
      </c>
      <c r="J179" s="304">
        <v>20</v>
      </c>
      <c r="K179" s="346"/>
    </row>
    <row r="180" spans="2:11" s="1" customFormat="1" ht="15" customHeight="1">
      <c r="B180" s="325"/>
      <c r="C180" s="304" t="s">
        <v>54</v>
      </c>
      <c r="D180" s="304"/>
      <c r="E180" s="304"/>
      <c r="F180" s="324" t="s">
        <v>2889</v>
      </c>
      <c r="G180" s="304"/>
      <c r="H180" s="304" t="s">
        <v>2962</v>
      </c>
      <c r="I180" s="304" t="s">
        <v>2891</v>
      </c>
      <c r="J180" s="304">
        <v>255</v>
      </c>
      <c r="K180" s="346"/>
    </row>
    <row r="181" spans="2:11" s="1" customFormat="1" ht="15" customHeight="1">
      <c r="B181" s="325"/>
      <c r="C181" s="304" t="s">
        <v>194</v>
      </c>
      <c r="D181" s="304"/>
      <c r="E181" s="304"/>
      <c r="F181" s="324" t="s">
        <v>2889</v>
      </c>
      <c r="G181" s="304"/>
      <c r="H181" s="304" t="s">
        <v>2853</v>
      </c>
      <c r="I181" s="304" t="s">
        <v>2891</v>
      </c>
      <c r="J181" s="304">
        <v>10</v>
      </c>
      <c r="K181" s="346"/>
    </row>
    <row r="182" spans="2:11" s="1" customFormat="1" ht="15" customHeight="1">
      <c r="B182" s="325"/>
      <c r="C182" s="304" t="s">
        <v>195</v>
      </c>
      <c r="D182" s="304"/>
      <c r="E182" s="304"/>
      <c r="F182" s="324" t="s">
        <v>2889</v>
      </c>
      <c r="G182" s="304"/>
      <c r="H182" s="304" t="s">
        <v>2963</v>
      </c>
      <c r="I182" s="304" t="s">
        <v>2924</v>
      </c>
      <c r="J182" s="304"/>
      <c r="K182" s="346"/>
    </row>
    <row r="183" spans="2:11" s="1" customFormat="1" ht="15" customHeight="1">
      <c r="B183" s="325"/>
      <c r="C183" s="304" t="s">
        <v>2964</v>
      </c>
      <c r="D183" s="304"/>
      <c r="E183" s="304"/>
      <c r="F183" s="324" t="s">
        <v>2889</v>
      </c>
      <c r="G183" s="304"/>
      <c r="H183" s="304" t="s">
        <v>2965</v>
      </c>
      <c r="I183" s="304" t="s">
        <v>2924</v>
      </c>
      <c r="J183" s="304"/>
      <c r="K183" s="346"/>
    </row>
    <row r="184" spans="2:11" s="1" customFormat="1" ht="15" customHeight="1">
      <c r="B184" s="325"/>
      <c r="C184" s="304" t="s">
        <v>2953</v>
      </c>
      <c r="D184" s="304"/>
      <c r="E184" s="304"/>
      <c r="F184" s="324" t="s">
        <v>2889</v>
      </c>
      <c r="G184" s="304"/>
      <c r="H184" s="304" t="s">
        <v>2966</v>
      </c>
      <c r="I184" s="304" t="s">
        <v>2924</v>
      </c>
      <c r="J184" s="304"/>
      <c r="K184" s="346"/>
    </row>
    <row r="185" spans="2:11" s="1" customFormat="1" ht="15" customHeight="1">
      <c r="B185" s="325"/>
      <c r="C185" s="304" t="s">
        <v>197</v>
      </c>
      <c r="D185" s="304"/>
      <c r="E185" s="304"/>
      <c r="F185" s="324" t="s">
        <v>2895</v>
      </c>
      <c r="G185" s="304"/>
      <c r="H185" s="304" t="s">
        <v>2967</v>
      </c>
      <c r="I185" s="304" t="s">
        <v>2891</v>
      </c>
      <c r="J185" s="304">
        <v>50</v>
      </c>
      <c r="K185" s="346"/>
    </row>
    <row r="186" spans="2:11" s="1" customFormat="1" ht="15" customHeight="1">
      <c r="B186" s="325"/>
      <c r="C186" s="304" t="s">
        <v>2968</v>
      </c>
      <c r="D186" s="304"/>
      <c r="E186" s="304"/>
      <c r="F186" s="324" t="s">
        <v>2895</v>
      </c>
      <c r="G186" s="304"/>
      <c r="H186" s="304" t="s">
        <v>2969</v>
      </c>
      <c r="I186" s="304" t="s">
        <v>2970</v>
      </c>
      <c r="J186" s="304"/>
      <c r="K186" s="346"/>
    </row>
    <row r="187" spans="2:11" s="1" customFormat="1" ht="15" customHeight="1">
      <c r="B187" s="325"/>
      <c r="C187" s="304" t="s">
        <v>2971</v>
      </c>
      <c r="D187" s="304"/>
      <c r="E187" s="304"/>
      <c r="F187" s="324" t="s">
        <v>2895</v>
      </c>
      <c r="G187" s="304"/>
      <c r="H187" s="304" t="s">
        <v>2972</v>
      </c>
      <c r="I187" s="304" t="s">
        <v>2970</v>
      </c>
      <c r="J187" s="304"/>
      <c r="K187" s="346"/>
    </row>
    <row r="188" spans="2:11" s="1" customFormat="1" ht="15" customHeight="1">
      <c r="B188" s="325"/>
      <c r="C188" s="304" t="s">
        <v>2973</v>
      </c>
      <c r="D188" s="304"/>
      <c r="E188" s="304"/>
      <c r="F188" s="324" t="s">
        <v>2895</v>
      </c>
      <c r="G188" s="304"/>
      <c r="H188" s="304" t="s">
        <v>2974</v>
      </c>
      <c r="I188" s="304" t="s">
        <v>2970</v>
      </c>
      <c r="J188" s="304"/>
      <c r="K188" s="346"/>
    </row>
    <row r="189" spans="2:11" s="1" customFormat="1" ht="15" customHeight="1">
      <c r="B189" s="325"/>
      <c r="C189" s="358" t="s">
        <v>2975</v>
      </c>
      <c r="D189" s="304"/>
      <c r="E189" s="304"/>
      <c r="F189" s="324" t="s">
        <v>2895</v>
      </c>
      <c r="G189" s="304"/>
      <c r="H189" s="304" t="s">
        <v>2976</v>
      </c>
      <c r="I189" s="304" t="s">
        <v>2977</v>
      </c>
      <c r="J189" s="359" t="s">
        <v>2978</v>
      </c>
      <c r="K189" s="346"/>
    </row>
    <row r="190" spans="2:11" s="1" customFormat="1" ht="15" customHeight="1">
      <c r="B190" s="325"/>
      <c r="C190" s="310" t="s">
        <v>42</v>
      </c>
      <c r="D190" s="304"/>
      <c r="E190" s="304"/>
      <c r="F190" s="324" t="s">
        <v>2889</v>
      </c>
      <c r="G190" s="304"/>
      <c r="H190" s="301" t="s">
        <v>2979</v>
      </c>
      <c r="I190" s="304" t="s">
        <v>2980</v>
      </c>
      <c r="J190" s="304"/>
      <c r="K190" s="346"/>
    </row>
    <row r="191" spans="2:11" s="1" customFormat="1" ht="15" customHeight="1">
      <c r="B191" s="325"/>
      <c r="C191" s="310" t="s">
        <v>2981</v>
      </c>
      <c r="D191" s="304"/>
      <c r="E191" s="304"/>
      <c r="F191" s="324" t="s">
        <v>2889</v>
      </c>
      <c r="G191" s="304"/>
      <c r="H191" s="304" t="s">
        <v>2982</v>
      </c>
      <c r="I191" s="304" t="s">
        <v>2924</v>
      </c>
      <c r="J191" s="304"/>
      <c r="K191" s="346"/>
    </row>
    <row r="192" spans="2:11" s="1" customFormat="1" ht="15" customHeight="1">
      <c r="B192" s="325"/>
      <c r="C192" s="310" t="s">
        <v>2983</v>
      </c>
      <c r="D192" s="304"/>
      <c r="E192" s="304"/>
      <c r="F192" s="324" t="s">
        <v>2889</v>
      </c>
      <c r="G192" s="304"/>
      <c r="H192" s="304" t="s">
        <v>2984</v>
      </c>
      <c r="I192" s="304" t="s">
        <v>2924</v>
      </c>
      <c r="J192" s="304"/>
      <c r="K192" s="346"/>
    </row>
    <row r="193" spans="2:11" s="1" customFormat="1" ht="15" customHeight="1">
      <c r="B193" s="325"/>
      <c r="C193" s="310" t="s">
        <v>2985</v>
      </c>
      <c r="D193" s="304"/>
      <c r="E193" s="304"/>
      <c r="F193" s="324" t="s">
        <v>2895</v>
      </c>
      <c r="G193" s="304"/>
      <c r="H193" s="304" t="s">
        <v>2986</v>
      </c>
      <c r="I193" s="304" t="s">
        <v>2924</v>
      </c>
      <c r="J193" s="304"/>
      <c r="K193" s="346"/>
    </row>
    <row r="194" spans="2:11" s="1" customFormat="1" ht="15" customHeight="1">
      <c r="B194" s="352"/>
      <c r="C194" s="360"/>
      <c r="D194" s="334"/>
      <c r="E194" s="334"/>
      <c r="F194" s="334"/>
      <c r="G194" s="334"/>
      <c r="H194" s="334"/>
      <c r="I194" s="334"/>
      <c r="J194" s="334"/>
      <c r="K194" s="353"/>
    </row>
    <row r="195" spans="2:11" s="1" customFormat="1" ht="18.75" customHeight="1">
      <c r="B195" s="301"/>
      <c r="C195" s="304"/>
      <c r="D195" s="304"/>
      <c r="E195" s="304"/>
      <c r="F195" s="324"/>
      <c r="G195" s="304"/>
      <c r="H195" s="304"/>
      <c r="I195" s="304"/>
      <c r="J195" s="304"/>
      <c r="K195" s="301"/>
    </row>
    <row r="196" spans="2:11" s="1" customFormat="1" ht="18.75" customHeight="1">
      <c r="B196" s="301"/>
      <c r="C196" s="304"/>
      <c r="D196" s="304"/>
      <c r="E196" s="304"/>
      <c r="F196" s="324"/>
      <c r="G196" s="304"/>
      <c r="H196" s="304"/>
      <c r="I196" s="304"/>
      <c r="J196" s="304"/>
      <c r="K196" s="301"/>
    </row>
    <row r="197" spans="2:11" s="1" customFormat="1" ht="18.75" customHeight="1">
      <c r="B197" s="311"/>
      <c r="C197" s="311"/>
      <c r="D197" s="311"/>
      <c r="E197" s="311"/>
      <c r="F197" s="311"/>
      <c r="G197" s="311"/>
      <c r="H197" s="311"/>
      <c r="I197" s="311"/>
      <c r="J197" s="311"/>
      <c r="K197" s="311"/>
    </row>
    <row r="198" spans="2:11" s="1" customFormat="1" ht="13.5">
      <c r="B198" s="293"/>
      <c r="C198" s="294"/>
      <c r="D198" s="294"/>
      <c r="E198" s="294"/>
      <c r="F198" s="294"/>
      <c r="G198" s="294"/>
      <c r="H198" s="294"/>
      <c r="I198" s="294"/>
      <c r="J198" s="294"/>
      <c r="K198" s="295"/>
    </row>
    <row r="199" spans="2:11" s="1" customFormat="1" ht="21">
      <c r="B199" s="296"/>
      <c r="C199" s="426" t="s">
        <v>2987</v>
      </c>
      <c r="D199" s="426"/>
      <c r="E199" s="426"/>
      <c r="F199" s="426"/>
      <c r="G199" s="426"/>
      <c r="H199" s="426"/>
      <c r="I199" s="426"/>
      <c r="J199" s="426"/>
      <c r="K199" s="297"/>
    </row>
    <row r="200" spans="2:11" s="1" customFormat="1" ht="25.5" customHeight="1">
      <c r="B200" s="296"/>
      <c r="C200" s="361" t="s">
        <v>2988</v>
      </c>
      <c r="D200" s="361"/>
      <c r="E200" s="361"/>
      <c r="F200" s="361" t="s">
        <v>2989</v>
      </c>
      <c r="G200" s="362"/>
      <c r="H200" s="432" t="s">
        <v>2990</v>
      </c>
      <c r="I200" s="432"/>
      <c r="J200" s="432"/>
      <c r="K200" s="297"/>
    </row>
    <row r="201" spans="2:11" s="1" customFormat="1" ht="5.25" customHeight="1">
      <c r="B201" s="325"/>
      <c r="C201" s="322"/>
      <c r="D201" s="322"/>
      <c r="E201" s="322"/>
      <c r="F201" s="322"/>
      <c r="G201" s="304"/>
      <c r="H201" s="322"/>
      <c r="I201" s="322"/>
      <c r="J201" s="322"/>
      <c r="K201" s="346"/>
    </row>
    <row r="202" spans="2:11" s="1" customFormat="1" ht="15" customHeight="1">
      <c r="B202" s="325"/>
      <c r="C202" s="304" t="s">
        <v>2980</v>
      </c>
      <c r="D202" s="304"/>
      <c r="E202" s="304"/>
      <c r="F202" s="324" t="s">
        <v>43</v>
      </c>
      <c r="G202" s="304"/>
      <c r="H202" s="431" t="s">
        <v>2991</v>
      </c>
      <c r="I202" s="431"/>
      <c r="J202" s="431"/>
      <c r="K202" s="346"/>
    </row>
    <row r="203" spans="2:11" s="1" customFormat="1" ht="15" customHeight="1">
      <c r="B203" s="325"/>
      <c r="C203" s="331"/>
      <c r="D203" s="304"/>
      <c r="E203" s="304"/>
      <c r="F203" s="324" t="s">
        <v>44</v>
      </c>
      <c r="G203" s="304"/>
      <c r="H203" s="431" t="s">
        <v>2992</v>
      </c>
      <c r="I203" s="431"/>
      <c r="J203" s="431"/>
      <c r="K203" s="346"/>
    </row>
    <row r="204" spans="2:11" s="1" customFormat="1" ht="15" customHeight="1">
      <c r="B204" s="325"/>
      <c r="C204" s="331"/>
      <c r="D204" s="304"/>
      <c r="E204" s="304"/>
      <c r="F204" s="324" t="s">
        <v>47</v>
      </c>
      <c r="G204" s="304"/>
      <c r="H204" s="431" t="s">
        <v>2993</v>
      </c>
      <c r="I204" s="431"/>
      <c r="J204" s="431"/>
      <c r="K204" s="346"/>
    </row>
    <row r="205" spans="2:11" s="1" customFormat="1" ht="15" customHeight="1">
      <c r="B205" s="325"/>
      <c r="C205" s="304"/>
      <c r="D205" s="304"/>
      <c r="E205" s="304"/>
      <c r="F205" s="324" t="s">
        <v>45</v>
      </c>
      <c r="G205" s="304"/>
      <c r="H205" s="431" t="s">
        <v>2994</v>
      </c>
      <c r="I205" s="431"/>
      <c r="J205" s="431"/>
      <c r="K205" s="346"/>
    </row>
    <row r="206" spans="2:11" s="1" customFormat="1" ht="15" customHeight="1">
      <c r="B206" s="325"/>
      <c r="C206" s="304"/>
      <c r="D206" s="304"/>
      <c r="E206" s="304"/>
      <c r="F206" s="324" t="s">
        <v>46</v>
      </c>
      <c r="G206" s="304"/>
      <c r="H206" s="431" t="s">
        <v>2995</v>
      </c>
      <c r="I206" s="431"/>
      <c r="J206" s="431"/>
      <c r="K206" s="346"/>
    </row>
    <row r="207" spans="2:11" s="1" customFormat="1" ht="15" customHeight="1">
      <c r="B207" s="325"/>
      <c r="C207" s="304"/>
      <c r="D207" s="304"/>
      <c r="E207" s="304"/>
      <c r="F207" s="324"/>
      <c r="G207" s="304"/>
      <c r="H207" s="304"/>
      <c r="I207" s="304"/>
      <c r="J207" s="304"/>
      <c r="K207" s="346"/>
    </row>
    <row r="208" spans="2:11" s="1" customFormat="1" ht="15" customHeight="1">
      <c r="B208" s="325"/>
      <c r="C208" s="304" t="s">
        <v>2936</v>
      </c>
      <c r="D208" s="304"/>
      <c r="E208" s="304"/>
      <c r="F208" s="324" t="s">
        <v>78</v>
      </c>
      <c r="G208" s="304"/>
      <c r="H208" s="431" t="s">
        <v>2996</v>
      </c>
      <c r="I208" s="431"/>
      <c r="J208" s="431"/>
      <c r="K208" s="346"/>
    </row>
    <row r="209" spans="2:11" s="1" customFormat="1" ht="15" customHeight="1">
      <c r="B209" s="325"/>
      <c r="C209" s="331"/>
      <c r="D209" s="304"/>
      <c r="E209" s="304"/>
      <c r="F209" s="324" t="s">
        <v>108</v>
      </c>
      <c r="G209" s="304"/>
      <c r="H209" s="431" t="s">
        <v>2836</v>
      </c>
      <c r="I209" s="431"/>
      <c r="J209" s="431"/>
      <c r="K209" s="346"/>
    </row>
    <row r="210" spans="2:11" s="1" customFormat="1" ht="15" customHeight="1">
      <c r="B210" s="325"/>
      <c r="C210" s="304"/>
      <c r="D210" s="304"/>
      <c r="E210" s="304"/>
      <c r="F210" s="324" t="s">
        <v>2834</v>
      </c>
      <c r="G210" s="304"/>
      <c r="H210" s="431" t="s">
        <v>2997</v>
      </c>
      <c r="I210" s="431"/>
      <c r="J210" s="431"/>
      <c r="K210" s="346"/>
    </row>
    <row r="211" spans="2:11" s="1" customFormat="1" ht="15" customHeight="1">
      <c r="B211" s="363"/>
      <c r="C211" s="331"/>
      <c r="D211" s="331"/>
      <c r="E211" s="331"/>
      <c r="F211" s="324" t="s">
        <v>136</v>
      </c>
      <c r="G211" s="310"/>
      <c r="H211" s="430" t="s">
        <v>2837</v>
      </c>
      <c r="I211" s="430"/>
      <c r="J211" s="430"/>
      <c r="K211" s="364"/>
    </row>
    <row r="212" spans="2:11" s="1" customFormat="1" ht="15" customHeight="1">
      <c r="B212" s="363"/>
      <c r="C212" s="331"/>
      <c r="D212" s="331"/>
      <c r="E212" s="331"/>
      <c r="F212" s="324" t="s">
        <v>2503</v>
      </c>
      <c r="G212" s="310"/>
      <c r="H212" s="430" t="s">
        <v>2998</v>
      </c>
      <c r="I212" s="430"/>
      <c r="J212" s="430"/>
      <c r="K212" s="364"/>
    </row>
    <row r="213" spans="2:11" s="1" customFormat="1" ht="15" customHeight="1">
      <c r="B213" s="363"/>
      <c r="C213" s="331"/>
      <c r="D213" s="331"/>
      <c r="E213" s="331"/>
      <c r="F213" s="365"/>
      <c r="G213" s="310"/>
      <c r="H213" s="366"/>
      <c r="I213" s="366"/>
      <c r="J213" s="366"/>
      <c r="K213" s="364"/>
    </row>
    <row r="214" spans="2:11" s="1" customFormat="1" ht="15" customHeight="1">
      <c r="B214" s="363"/>
      <c r="C214" s="304" t="s">
        <v>2960</v>
      </c>
      <c r="D214" s="331"/>
      <c r="E214" s="331"/>
      <c r="F214" s="324">
        <v>1</v>
      </c>
      <c r="G214" s="310"/>
      <c r="H214" s="430" t="s">
        <v>2999</v>
      </c>
      <c r="I214" s="430"/>
      <c r="J214" s="430"/>
      <c r="K214" s="364"/>
    </row>
    <row r="215" spans="2:11" s="1" customFormat="1" ht="15" customHeight="1">
      <c r="B215" s="363"/>
      <c r="C215" s="331"/>
      <c r="D215" s="331"/>
      <c r="E215" s="331"/>
      <c r="F215" s="324">
        <v>2</v>
      </c>
      <c r="G215" s="310"/>
      <c r="H215" s="430" t="s">
        <v>3000</v>
      </c>
      <c r="I215" s="430"/>
      <c r="J215" s="430"/>
      <c r="K215" s="364"/>
    </row>
    <row r="216" spans="2:11" s="1" customFormat="1" ht="15" customHeight="1">
      <c r="B216" s="363"/>
      <c r="C216" s="331"/>
      <c r="D216" s="331"/>
      <c r="E216" s="331"/>
      <c r="F216" s="324">
        <v>3</v>
      </c>
      <c r="G216" s="310"/>
      <c r="H216" s="430" t="s">
        <v>3001</v>
      </c>
      <c r="I216" s="430"/>
      <c r="J216" s="430"/>
      <c r="K216" s="364"/>
    </row>
    <row r="217" spans="2:11" s="1" customFormat="1" ht="15" customHeight="1">
      <c r="B217" s="363"/>
      <c r="C217" s="331"/>
      <c r="D217" s="331"/>
      <c r="E217" s="331"/>
      <c r="F217" s="324">
        <v>4</v>
      </c>
      <c r="G217" s="310"/>
      <c r="H217" s="430" t="s">
        <v>3002</v>
      </c>
      <c r="I217" s="430"/>
      <c r="J217" s="430"/>
      <c r="K217" s="364"/>
    </row>
    <row r="218" spans="2:11" s="1" customFormat="1" ht="12.75" customHeight="1">
      <c r="B218" s="367"/>
      <c r="C218" s="368"/>
      <c r="D218" s="368"/>
      <c r="E218" s="368"/>
      <c r="F218" s="368"/>
      <c r="G218" s="368"/>
      <c r="H218" s="368"/>
      <c r="I218" s="368"/>
      <c r="J218" s="368"/>
      <c r="K218" s="369"/>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s>
  <printOptions/>
  <pageMargins left="0.5902778" right="0.5902778" top="0.5902778" bottom="0.5902778" header="0" footer="0"/>
  <pageSetup fitToHeight="1" fitToWidth="1" horizontalDpi="600" verticalDpi="600" orientation="portrait" paperSize="9" scale="77"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BM172"/>
  <sheetViews>
    <sheetView showGridLines="0" workbookViewId="0" topLeftCell="A91">
      <selection activeCell="K43" sqref="K43"/>
    </sheetView>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1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12">
      <c r="I2" s="110"/>
      <c r="L2" s="384"/>
      <c r="M2" s="384"/>
      <c r="N2" s="384"/>
      <c r="O2" s="384"/>
      <c r="P2" s="384"/>
      <c r="Q2" s="384"/>
      <c r="R2" s="384"/>
      <c r="S2" s="384"/>
      <c r="T2" s="384"/>
      <c r="U2" s="384"/>
      <c r="V2" s="384"/>
      <c r="AT2" s="19" t="s">
        <v>88</v>
      </c>
    </row>
    <row r="3" spans="2:46" s="1" customFormat="1" ht="12">
      <c r="B3" s="112"/>
      <c r="C3" s="113"/>
      <c r="D3" s="113"/>
      <c r="E3" s="113"/>
      <c r="F3" s="113"/>
      <c r="G3" s="113"/>
      <c r="H3" s="113"/>
      <c r="I3" s="114"/>
      <c r="J3" s="113"/>
      <c r="K3" s="113"/>
      <c r="L3" s="22"/>
      <c r="AT3" s="19" t="s">
        <v>81</v>
      </c>
    </row>
    <row r="4" spans="2:46" s="1" customFormat="1" ht="18">
      <c r="B4" s="22"/>
      <c r="D4" s="115" t="s">
        <v>146</v>
      </c>
      <c r="I4" s="110"/>
      <c r="L4" s="22"/>
      <c r="M4" s="116" t="s">
        <v>10</v>
      </c>
      <c r="AT4" s="19" t="s">
        <v>4</v>
      </c>
    </row>
    <row r="5" spans="2:12" s="1" customFormat="1" ht="12">
      <c r="B5" s="22"/>
      <c r="I5" s="110"/>
      <c r="L5" s="22"/>
    </row>
    <row r="6" spans="2:12" s="1" customFormat="1" ht="12.75">
      <c r="B6" s="22"/>
      <c r="D6" s="117" t="s">
        <v>16</v>
      </c>
      <c r="I6" s="110"/>
      <c r="L6" s="22"/>
    </row>
    <row r="7" spans="2:12" s="1" customFormat="1" ht="12.75">
      <c r="B7" s="22"/>
      <c r="E7" s="417" t="str">
        <f>'Rekapitulace stavby'!K6</f>
        <v>HULICE - ČERPACÍ STANICE PEVAK</v>
      </c>
      <c r="F7" s="418"/>
      <c r="G7" s="418"/>
      <c r="H7" s="418"/>
      <c r="I7" s="110"/>
      <c r="L7" s="22"/>
    </row>
    <row r="8" spans="2:12" s="1" customFormat="1" ht="12.75">
      <c r="B8" s="22"/>
      <c r="D8" s="117" t="s">
        <v>159</v>
      </c>
      <c r="I8" s="110"/>
      <c r="L8" s="22"/>
    </row>
    <row r="9" spans="1:31" s="2" customFormat="1" ht="12">
      <c r="A9" s="36"/>
      <c r="B9" s="41"/>
      <c r="C9" s="36"/>
      <c r="D9" s="36"/>
      <c r="E9" s="417" t="s">
        <v>160</v>
      </c>
      <c r="F9" s="419"/>
      <c r="G9" s="419"/>
      <c r="H9" s="419"/>
      <c r="I9" s="118"/>
      <c r="J9" s="36"/>
      <c r="K9" s="36"/>
      <c r="L9" s="119"/>
      <c r="S9" s="36"/>
      <c r="T9" s="36"/>
      <c r="U9" s="36"/>
      <c r="V9" s="36"/>
      <c r="W9" s="36"/>
      <c r="X9" s="36"/>
      <c r="Y9" s="36"/>
      <c r="Z9" s="36"/>
      <c r="AA9" s="36"/>
      <c r="AB9" s="36"/>
      <c r="AC9" s="36"/>
      <c r="AD9" s="36"/>
      <c r="AE9" s="36"/>
    </row>
    <row r="10" spans="1:31" s="2" customFormat="1" ht="12.75">
      <c r="A10" s="36"/>
      <c r="B10" s="41"/>
      <c r="C10" s="36"/>
      <c r="D10" s="117" t="s">
        <v>161</v>
      </c>
      <c r="E10" s="36"/>
      <c r="F10" s="36"/>
      <c r="G10" s="36"/>
      <c r="H10" s="36"/>
      <c r="I10" s="118"/>
      <c r="J10" s="36"/>
      <c r="K10" s="36"/>
      <c r="L10" s="119"/>
      <c r="S10" s="36"/>
      <c r="T10" s="36"/>
      <c r="U10" s="36"/>
      <c r="V10" s="36"/>
      <c r="W10" s="36"/>
      <c r="X10" s="36"/>
      <c r="Y10" s="36"/>
      <c r="Z10" s="36"/>
      <c r="AA10" s="36"/>
      <c r="AB10" s="36"/>
      <c r="AC10" s="36"/>
      <c r="AD10" s="36"/>
      <c r="AE10" s="36"/>
    </row>
    <row r="11" spans="1:31" s="2" customFormat="1" ht="12">
      <c r="A11" s="36"/>
      <c r="B11" s="41"/>
      <c r="C11" s="36"/>
      <c r="D11" s="36"/>
      <c r="E11" s="420" t="s">
        <v>1214</v>
      </c>
      <c r="F11" s="419"/>
      <c r="G11" s="419"/>
      <c r="H11" s="419"/>
      <c r="I11" s="118"/>
      <c r="J11" s="36"/>
      <c r="K11" s="36"/>
      <c r="L11" s="119"/>
      <c r="S11" s="36"/>
      <c r="T11" s="36"/>
      <c r="U11" s="36"/>
      <c r="V11" s="36"/>
      <c r="W11" s="36"/>
      <c r="X11" s="36"/>
      <c r="Y11" s="36"/>
      <c r="Z11" s="36"/>
      <c r="AA11" s="36"/>
      <c r="AB11" s="36"/>
      <c r="AC11" s="36"/>
      <c r="AD11" s="36"/>
      <c r="AE11" s="36"/>
    </row>
    <row r="12" spans="1:31" s="2" customFormat="1" ht="12">
      <c r="A12" s="36"/>
      <c r="B12" s="41"/>
      <c r="C12" s="36"/>
      <c r="D12" s="36"/>
      <c r="E12" s="36"/>
      <c r="F12" s="36"/>
      <c r="G12" s="36"/>
      <c r="H12" s="36"/>
      <c r="I12" s="118"/>
      <c r="J12" s="36"/>
      <c r="K12" s="36"/>
      <c r="L12" s="119"/>
      <c r="S12" s="36"/>
      <c r="T12" s="36"/>
      <c r="U12" s="36"/>
      <c r="V12" s="36"/>
      <c r="W12" s="36"/>
      <c r="X12" s="36"/>
      <c r="Y12" s="36"/>
      <c r="Z12" s="36"/>
      <c r="AA12" s="36"/>
      <c r="AB12" s="36"/>
      <c r="AC12" s="36"/>
      <c r="AD12" s="36"/>
      <c r="AE12" s="36"/>
    </row>
    <row r="13" spans="1:31" s="2" customFormat="1" ht="12.75">
      <c r="A13" s="36"/>
      <c r="B13" s="41"/>
      <c r="C13" s="36"/>
      <c r="D13" s="117" t="s">
        <v>18</v>
      </c>
      <c r="E13" s="36"/>
      <c r="F13" s="105" t="s">
        <v>19</v>
      </c>
      <c r="G13" s="36"/>
      <c r="H13" s="36"/>
      <c r="I13" s="120" t="s">
        <v>20</v>
      </c>
      <c r="J13" s="105" t="s">
        <v>19</v>
      </c>
      <c r="K13" s="36"/>
      <c r="L13" s="119"/>
      <c r="S13" s="36"/>
      <c r="T13" s="36"/>
      <c r="U13" s="36"/>
      <c r="V13" s="36"/>
      <c r="W13" s="36"/>
      <c r="X13" s="36"/>
      <c r="Y13" s="36"/>
      <c r="Z13" s="36"/>
      <c r="AA13" s="36"/>
      <c r="AB13" s="36"/>
      <c r="AC13" s="36"/>
      <c r="AD13" s="36"/>
      <c r="AE13" s="36"/>
    </row>
    <row r="14" spans="1:31" s="2" customFormat="1" ht="12.75">
      <c r="A14" s="36"/>
      <c r="B14" s="41"/>
      <c r="C14" s="36"/>
      <c r="D14" s="117" t="s">
        <v>21</v>
      </c>
      <c r="E14" s="36"/>
      <c r="F14" s="105" t="s">
        <v>22</v>
      </c>
      <c r="G14" s="36"/>
      <c r="H14" s="36"/>
      <c r="I14" s="120" t="s">
        <v>23</v>
      </c>
      <c r="J14" s="121" t="str">
        <f>'Rekapitulace stavby'!AN8</f>
        <v>12. 5. 2020</v>
      </c>
      <c r="K14" s="36"/>
      <c r="L14" s="119"/>
      <c r="S14" s="36"/>
      <c r="T14" s="36"/>
      <c r="U14" s="36"/>
      <c r="V14" s="36"/>
      <c r="W14" s="36"/>
      <c r="X14" s="36"/>
      <c r="Y14" s="36"/>
      <c r="Z14" s="36"/>
      <c r="AA14" s="36"/>
      <c r="AB14" s="36"/>
      <c r="AC14" s="36"/>
      <c r="AD14" s="36"/>
      <c r="AE14" s="36"/>
    </row>
    <row r="15" spans="1:31" s="2" customFormat="1" ht="12">
      <c r="A15" s="36"/>
      <c r="B15" s="41"/>
      <c r="C15" s="36"/>
      <c r="D15" s="36"/>
      <c r="E15" s="36"/>
      <c r="F15" s="36"/>
      <c r="G15" s="36"/>
      <c r="H15" s="36"/>
      <c r="I15" s="118"/>
      <c r="J15" s="36"/>
      <c r="K15" s="36"/>
      <c r="L15" s="119"/>
      <c r="S15" s="36"/>
      <c r="T15" s="36"/>
      <c r="U15" s="36"/>
      <c r="V15" s="36"/>
      <c r="W15" s="36"/>
      <c r="X15" s="36"/>
      <c r="Y15" s="36"/>
      <c r="Z15" s="36"/>
      <c r="AA15" s="36"/>
      <c r="AB15" s="36"/>
      <c r="AC15" s="36"/>
      <c r="AD15" s="36"/>
      <c r="AE15" s="36"/>
    </row>
    <row r="16" spans="1:31" s="2" customFormat="1" ht="12.75">
      <c r="A16" s="36"/>
      <c r="B16" s="41"/>
      <c r="C16" s="36"/>
      <c r="D16" s="117" t="s">
        <v>25</v>
      </c>
      <c r="E16" s="36"/>
      <c r="F16" s="36"/>
      <c r="G16" s="36"/>
      <c r="H16" s="36"/>
      <c r="I16" s="120" t="s">
        <v>26</v>
      </c>
      <c r="J16" s="105" t="s">
        <v>19</v>
      </c>
      <c r="K16" s="36"/>
      <c r="L16" s="119"/>
      <c r="S16" s="36"/>
      <c r="T16" s="36"/>
      <c r="U16" s="36"/>
      <c r="V16" s="36"/>
      <c r="W16" s="36"/>
      <c r="X16" s="36"/>
      <c r="Y16" s="36"/>
      <c r="Z16" s="36"/>
      <c r="AA16" s="36"/>
      <c r="AB16" s="36"/>
      <c r="AC16" s="36"/>
      <c r="AD16" s="36"/>
      <c r="AE16" s="36"/>
    </row>
    <row r="17" spans="1:31" s="2" customFormat="1" ht="12.75">
      <c r="A17" s="36"/>
      <c r="B17" s="41"/>
      <c r="C17" s="36"/>
      <c r="D17" s="36"/>
      <c r="E17" s="105" t="s">
        <v>27</v>
      </c>
      <c r="F17" s="36"/>
      <c r="G17" s="36"/>
      <c r="H17" s="36"/>
      <c r="I17" s="120" t="s">
        <v>28</v>
      </c>
      <c r="J17" s="105" t="s">
        <v>19</v>
      </c>
      <c r="K17" s="36"/>
      <c r="L17" s="119"/>
      <c r="S17" s="36"/>
      <c r="T17" s="36"/>
      <c r="U17" s="36"/>
      <c r="V17" s="36"/>
      <c r="W17" s="36"/>
      <c r="X17" s="36"/>
      <c r="Y17" s="36"/>
      <c r="Z17" s="36"/>
      <c r="AA17" s="36"/>
      <c r="AB17" s="36"/>
      <c r="AC17" s="36"/>
      <c r="AD17" s="36"/>
      <c r="AE17" s="36"/>
    </row>
    <row r="18" spans="1:31" s="2" customFormat="1" ht="12">
      <c r="A18" s="36"/>
      <c r="B18" s="41"/>
      <c r="C18" s="36"/>
      <c r="D18" s="36"/>
      <c r="E18" s="36"/>
      <c r="F18" s="36"/>
      <c r="G18" s="36"/>
      <c r="H18" s="36"/>
      <c r="I18" s="118"/>
      <c r="J18" s="36"/>
      <c r="K18" s="36"/>
      <c r="L18" s="119"/>
      <c r="S18" s="36"/>
      <c r="T18" s="36"/>
      <c r="U18" s="36"/>
      <c r="V18" s="36"/>
      <c r="W18" s="36"/>
      <c r="X18" s="36"/>
      <c r="Y18" s="36"/>
      <c r="Z18" s="36"/>
      <c r="AA18" s="36"/>
      <c r="AB18" s="36"/>
      <c r="AC18" s="36"/>
      <c r="AD18" s="36"/>
      <c r="AE18" s="36"/>
    </row>
    <row r="19" spans="1:31" s="2" customFormat="1" ht="12.75">
      <c r="A19" s="36"/>
      <c r="B19" s="41"/>
      <c r="C19" s="36"/>
      <c r="D19" s="117" t="s">
        <v>29</v>
      </c>
      <c r="E19" s="36"/>
      <c r="F19" s="36"/>
      <c r="G19" s="36"/>
      <c r="H19" s="36"/>
      <c r="I19" s="120" t="s">
        <v>26</v>
      </c>
      <c r="J19" s="32" t="str">
        <f>'Rekapitulace stavby'!AN13</f>
        <v>Vyplň údaj</v>
      </c>
      <c r="K19" s="36"/>
      <c r="L19" s="119"/>
      <c r="S19" s="36"/>
      <c r="T19" s="36"/>
      <c r="U19" s="36"/>
      <c r="V19" s="36"/>
      <c r="W19" s="36"/>
      <c r="X19" s="36"/>
      <c r="Y19" s="36"/>
      <c r="Z19" s="36"/>
      <c r="AA19" s="36"/>
      <c r="AB19" s="36"/>
      <c r="AC19" s="36"/>
      <c r="AD19" s="36"/>
      <c r="AE19" s="36"/>
    </row>
    <row r="20" spans="1:31" s="2" customFormat="1" ht="12.75">
      <c r="A20" s="36"/>
      <c r="B20" s="41"/>
      <c r="C20" s="36"/>
      <c r="D20" s="36"/>
      <c r="E20" s="421" t="str">
        <f>'Rekapitulace stavby'!E14</f>
        <v>Vyplň údaj</v>
      </c>
      <c r="F20" s="422"/>
      <c r="G20" s="422"/>
      <c r="H20" s="422"/>
      <c r="I20" s="120" t="s">
        <v>28</v>
      </c>
      <c r="J20" s="32" t="str">
        <f>'Rekapitulace stavby'!AN14</f>
        <v>Vyplň údaj</v>
      </c>
      <c r="K20" s="36"/>
      <c r="L20" s="119"/>
      <c r="S20" s="36"/>
      <c r="T20" s="36"/>
      <c r="U20" s="36"/>
      <c r="V20" s="36"/>
      <c r="W20" s="36"/>
      <c r="X20" s="36"/>
      <c r="Y20" s="36"/>
      <c r="Z20" s="36"/>
      <c r="AA20" s="36"/>
      <c r="AB20" s="36"/>
      <c r="AC20" s="36"/>
      <c r="AD20" s="36"/>
      <c r="AE20" s="36"/>
    </row>
    <row r="21" spans="1:31" s="2" customFormat="1" ht="12">
      <c r="A21" s="36"/>
      <c r="B21" s="41"/>
      <c r="C21" s="36"/>
      <c r="D21" s="36"/>
      <c r="E21" s="36"/>
      <c r="F21" s="36"/>
      <c r="G21" s="36"/>
      <c r="H21" s="36"/>
      <c r="I21" s="118"/>
      <c r="J21" s="36"/>
      <c r="K21" s="36"/>
      <c r="L21" s="119"/>
      <c r="S21" s="36"/>
      <c r="T21" s="36"/>
      <c r="U21" s="36"/>
      <c r="V21" s="36"/>
      <c r="W21" s="36"/>
      <c r="X21" s="36"/>
      <c r="Y21" s="36"/>
      <c r="Z21" s="36"/>
      <c r="AA21" s="36"/>
      <c r="AB21" s="36"/>
      <c r="AC21" s="36"/>
      <c r="AD21" s="36"/>
      <c r="AE21" s="36"/>
    </row>
    <row r="22" spans="1:31" s="2" customFormat="1" ht="12.75">
      <c r="A22" s="36"/>
      <c r="B22" s="41"/>
      <c r="C22" s="36"/>
      <c r="D22" s="117" t="s">
        <v>31</v>
      </c>
      <c r="E22" s="36"/>
      <c r="F22" s="36"/>
      <c r="G22" s="36"/>
      <c r="H22" s="36"/>
      <c r="I22" s="120" t="s">
        <v>26</v>
      </c>
      <c r="J22" s="105" t="s">
        <v>19</v>
      </c>
      <c r="K22" s="36"/>
      <c r="L22" s="119"/>
      <c r="S22" s="36"/>
      <c r="T22" s="36"/>
      <c r="U22" s="36"/>
      <c r="V22" s="36"/>
      <c r="W22" s="36"/>
      <c r="X22" s="36"/>
      <c r="Y22" s="36"/>
      <c r="Z22" s="36"/>
      <c r="AA22" s="36"/>
      <c r="AB22" s="36"/>
      <c r="AC22" s="36"/>
      <c r="AD22" s="36"/>
      <c r="AE22" s="36"/>
    </row>
    <row r="23" spans="1:31" s="2" customFormat="1" ht="12.75">
      <c r="A23" s="36"/>
      <c r="B23" s="41"/>
      <c r="C23" s="36"/>
      <c r="D23" s="36"/>
      <c r="E23" s="105" t="s">
        <v>32</v>
      </c>
      <c r="F23" s="36"/>
      <c r="G23" s="36"/>
      <c r="H23" s="36"/>
      <c r="I23" s="120" t="s">
        <v>28</v>
      </c>
      <c r="J23" s="105" t="s">
        <v>19</v>
      </c>
      <c r="K23" s="36"/>
      <c r="L23" s="119"/>
      <c r="S23" s="36"/>
      <c r="T23" s="36"/>
      <c r="U23" s="36"/>
      <c r="V23" s="36"/>
      <c r="W23" s="36"/>
      <c r="X23" s="36"/>
      <c r="Y23" s="36"/>
      <c r="Z23" s="36"/>
      <c r="AA23" s="36"/>
      <c r="AB23" s="36"/>
      <c r="AC23" s="36"/>
      <c r="AD23" s="36"/>
      <c r="AE23" s="36"/>
    </row>
    <row r="24" spans="1:31" s="2" customFormat="1" ht="12">
      <c r="A24" s="36"/>
      <c r="B24" s="41"/>
      <c r="C24" s="36"/>
      <c r="D24" s="36"/>
      <c r="E24" s="36"/>
      <c r="F24" s="36"/>
      <c r="G24" s="36"/>
      <c r="H24" s="36"/>
      <c r="I24" s="118"/>
      <c r="J24" s="36"/>
      <c r="K24" s="36"/>
      <c r="L24" s="119"/>
      <c r="S24" s="36"/>
      <c r="T24" s="36"/>
      <c r="U24" s="36"/>
      <c r="V24" s="36"/>
      <c r="W24" s="36"/>
      <c r="X24" s="36"/>
      <c r="Y24" s="36"/>
      <c r="Z24" s="36"/>
      <c r="AA24" s="36"/>
      <c r="AB24" s="36"/>
      <c r="AC24" s="36"/>
      <c r="AD24" s="36"/>
      <c r="AE24" s="36"/>
    </row>
    <row r="25" spans="1:31" s="2" customFormat="1" ht="12.75">
      <c r="A25" s="36"/>
      <c r="B25" s="41"/>
      <c r="C25" s="36"/>
      <c r="D25" s="117" t="s">
        <v>34</v>
      </c>
      <c r="E25" s="36"/>
      <c r="F25" s="36"/>
      <c r="G25" s="36"/>
      <c r="H25" s="36"/>
      <c r="I25" s="120" t="s">
        <v>26</v>
      </c>
      <c r="J25" s="105" t="s">
        <v>19</v>
      </c>
      <c r="K25" s="36"/>
      <c r="L25" s="119"/>
      <c r="S25" s="36"/>
      <c r="T25" s="36"/>
      <c r="U25" s="36"/>
      <c r="V25" s="36"/>
      <c r="W25" s="36"/>
      <c r="X25" s="36"/>
      <c r="Y25" s="36"/>
      <c r="Z25" s="36"/>
      <c r="AA25" s="36"/>
      <c r="AB25" s="36"/>
      <c r="AC25" s="36"/>
      <c r="AD25" s="36"/>
      <c r="AE25" s="36"/>
    </row>
    <row r="26" spans="1:31" s="2" customFormat="1" ht="12.75">
      <c r="A26" s="36"/>
      <c r="B26" s="41"/>
      <c r="C26" s="36"/>
      <c r="D26" s="36"/>
      <c r="E26" s="105" t="s">
        <v>35</v>
      </c>
      <c r="F26" s="36"/>
      <c r="G26" s="36"/>
      <c r="H26" s="36"/>
      <c r="I26" s="120" t="s">
        <v>28</v>
      </c>
      <c r="J26" s="105" t="s">
        <v>19</v>
      </c>
      <c r="K26" s="36"/>
      <c r="L26" s="119"/>
      <c r="S26" s="36"/>
      <c r="T26" s="36"/>
      <c r="U26" s="36"/>
      <c r="V26" s="36"/>
      <c r="W26" s="36"/>
      <c r="X26" s="36"/>
      <c r="Y26" s="36"/>
      <c r="Z26" s="36"/>
      <c r="AA26" s="36"/>
      <c r="AB26" s="36"/>
      <c r="AC26" s="36"/>
      <c r="AD26" s="36"/>
      <c r="AE26" s="36"/>
    </row>
    <row r="27" spans="1:31" s="2" customFormat="1" ht="12">
      <c r="A27" s="36"/>
      <c r="B27" s="41"/>
      <c r="C27" s="36"/>
      <c r="D27" s="36"/>
      <c r="E27" s="36"/>
      <c r="F27" s="36"/>
      <c r="G27" s="36"/>
      <c r="H27" s="36"/>
      <c r="I27" s="118"/>
      <c r="J27" s="36"/>
      <c r="K27" s="36"/>
      <c r="L27" s="119"/>
      <c r="S27" s="36"/>
      <c r="T27" s="36"/>
      <c r="U27" s="36"/>
      <c r="V27" s="36"/>
      <c r="W27" s="36"/>
      <c r="X27" s="36"/>
      <c r="Y27" s="36"/>
      <c r="Z27" s="36"/>
      <c r="AA27" s="36"/>
      <c r="AB27" s="36"/>
      <c r="AC27" s="36"/>
      <c r="AD27" s="36"/>
      <c r="AE27" s="36"/>
    </row>
    <row r="28" spans="1:31" s="2" customFormat="1" ht="12.75">
      <c r="A28" s="36"/>
      <c r="B28" s="41"/>
      <c r="C28" s="36"/>
      <c r="D28" s="117" t="s">
        <v>36</v>
      </c>
      <c r="E28" s="36"/>
      <c r="F28" s="36"/>
      <c r="G28" s="36"/>
      <c r="H28" s="36"/>
      <c r="I28" s="118"/>
      <c r="J28" s="36"/>
      <c r="K28" s="36"/>
      <c r="L28" s="119"/>
      <c r="S28" s="36"/>
      <c r="T28" s="36"/>
      <c r="U28" s="36"/>
      <c r="V28" s="36"/>
      <c r="W28" s="36"/>
      <c r="X28" s="36"/>
      <c r="Y28" s="36"/>
      <c r="Z28" s="36"/>
      <c r="AA28" s="36"/>
      <c r="AB28" s="36"/>
      <c r="AC28" s="36"/>
      <c r="AD28" s="36"/>
      <c r="AE28" s="36"/>
    </row>
    <row r="29" spans="1:31" s="8" customFormat="1" ht="12.75">
      <c r="A29" s="122"/>
      <c r="B29" s="123"/>
      <c r="C29" s="122"/>
      <c r="D29" s="122"/>
      <c r="E29" s="423" t="s">
        <v>19</v>
      </c>
      <c r="F29" s="423"/>
      <c r="G29" s="423"/>
      <c r="H29" s="423"/>
      <c r="I29" s="124"/>
      <c r="J29" s="122"/>
      <c r="K29" s="122"/>
      <c r="L29" s="125"/>
      <c r="S29" s="122"/>
      <c r="T29" s="122"/>
      <c r="U29" s="122"/>
      <c r="V29" s="122"/>
      <c r="W29" s="122"/>
      <c r="X29" s="122"/>
      <c r="Y29" s="122"/>
      <c r="Z29" s="122"/>
      <c r="AA29" s="122"/>
      <c r="AB29" s="122"/>
      <c r="AC29" s="122"/>
      <c r="AD29" s="122"/>
      <c r="AE29" s="122"/>
    </row>
    <row r="30" spans="1:31" s="2" customFormat="1" ht="12">
      <c r="A30" s="36"/>
      <c r="B30" s="41"/>
      <c r="C30" s="36"/>
      <c r="D30" s="36"/>
      <c r="E30" s="36"/>
      <c r="F30" s="36"/>
      <c r="G30" s="36"/>
      <c r="H30" s="36"/>
      <c r="I30" s="118"/>
      <c r="J30" s="36"/>
      <c r="K30" s="36"/>
      <c r="L30" s="119"/>
      <c r="S30" s="36"/>
      <c r="T30" s="36"/>
      <c r="U30" s="36"/>
      <c r="V30" s="36"/>
      <c r="W30" s="36"/>
      <c r="X30" s="36"/>
      <c r="Y30" s="36"/>
      <c r="Z30" s="36"/>
      <c r="AA30" s="36"/>
      <c r="AB30" s="36"/>
      <c r="AC30" s="36"/>
      <c r="AD30" s="36"/>
      <c r="AE30" s="36"/>
    </row>
    <row r="31" spans="1:31" s="2" customFormat="1" ht="12">
      <c r="A31" s="36"/>
      <c r="B31" s="41"/>
      <c r="C31" s="36"/>
      <c r="D31" s="126"/>
      <c r="E31" s="126"/>
      <c r="F31" s="126"/>
      <c r="G31" s="126"/>
      <c r="H31" s="126"/>
      <c r="I31" s="127"/>
      <c r="J31" s="126"/>
      <c r="K31" s="126"/>
      <c r="L31" s="119"/>
      <c r="S31" s="36"/>
      <c r="T31" s="36"/>
      <c r="U31" s="36"/>
      <c r="V31" s="36"/>
      <c r="W31" s="36"/>
      <c r="X31" s="36"/>
      <c r="Y31" s="36"/>
      <c r="Z31" s="36"/>
      <c r="AA31" s="36"/>
      <c r="AB31" s="36"/>
      <c r="AC31" s="36"/>
      <c r="AD31" s="36"/>
      <c r="AE31" s="36"/>
    </row>
    <row r="32" spans="1:31" s="2" customFormat="1" ht="15.75">
      <c r="A32" s="36"/>
      <c r="B32" s="41"/>
      <c r="C32" s="36"/>
      <c r="D32" s="128" t="s">
        <v>38</v>
      </c>
      <c r="E32" s="36"/>
      <c r="F32" s="36"/>
      <c r="G32" s="36"/>
      <c r="H32" s="36"/>
      <c r="I32" s="118"/>
      <c r="J32" s="129">
        <f>ROUND(J92,2)</f>
        <v>0</v>
      </c>
      <c r="K32" s="36"/>
      <c r="L32" s="119"/>
      <c r="S32" s="36"/>
      <c r="T32" s="36"/>
      <c r="U32" s="36"/>
      <c r="V32" s="36"/>
      <c r="W32" s="36"/>
      <c r="X32" s="36"/>
      <c r="Y32" s="36"/>
      <c r="Z32" s="36"/>
      <c r="AA32" s="36"/>
      <c r="AB32" s="36"/>
      <c r="AC32" s="36"/>
      <c r="AD32" s="36"/>
      <c r="AE32" s="36"/>
    </row>
    <row r="33" spans="1:31" s="2" customFormat="1" ht="12">
      <c r="A33" s="36"/>
      <c r="B33" s="41"/>
      <c r="C33" s="36"/>
      <c r="D33" s="126"/>
      <c r="E33" s="126"/>
      <c r="F33" s="126"/>
      <c r="G33" s="126"/>
      <c r="H33" s="126"/>
      <c r="I33" s="127"/>
      <c r="J33" s="126"/>
      <c r="K33" s="126"/>
      <c r="L33" s="119"/>
      <c r="S33" s="36"/>
      <c r="T33" s="36"/>
      <c r="U33" s="36"/>
      <c r="V33" s="36"/>
      <c r="W33" s="36"/>
      <c r="X33" s="36"/>
      <c r="Y33" s="36"/>
      <c r="Z33" s="36"/>
      <c r="AA33" s="36"/>
      <c r="AB33" s="36"/>
      <c r="AC33" s="36"/>
      <c r="AD33" s="36"/>
      <c r="AE33" s="36"/>
    </row>
    <row r="34" spans="1:31" s="2" customFormat="1" ht="12.75">
      <c r="A34" s="36"/>
      <c r="B34" s="41"/>
      <c r="C34" s="36"/>
      <c r="D34" s="36"/>
      <c r="E34" s="36"/>
      <c r="F34" s="130" t="s">
        <v>40</v>
      </c>
      <c r="G34" s="36"/>
      <c r="H34" s="36"/>
      <c r="I34" s="131" t="s">
        <v>39</v>
      </c>
      <c r="J34" s="130" t="s">
        <v>41</v>
      </c>
      <c r="K34" s="36"/>
      <c r="L34" s="119"/>
      <c r="S34" s="36"/>
      <c r="T34" s="36"/>
      <c r="U34" s="36"/>
      <c r="V34" s="36"/>
      <c r="W34" s="36"/>
      <c r="X34" s="36"/>
      <c r="Y34" s="36"/>
      <c r="Z34" s="36"/>
      <c r="AA34" s="36"/>
      <c r="AB34" s="36"/>
      <c r="AC34" s="36"/>
      <c r="AD34" s="36"/>
      <c r="AE34" s="36"/>
    </row>
    <row r="35" spans="1:31" s="2" customFormat="1" ht="12.75">
      <c r="A35" s="36"/>
      <c r="B35" s="41"/>
      <c r="C35" s="36"/>
      <c r="D35" s="132" t="s">
        <v>42</v>
      </c>
      <c r="E35" s="117" t="s">
        <v>43</v>
      </c>
      <c r="F35" s="133">
        <f>ROUND((SUM(BE92:BE171)),2)</f>
        <v>0</v>
      </c>
      <c r="G35" s="36"/>
      <c r="H35" s="36"/>
      <c r="I35" s="134">
        <v>0.21</v>
      </c>
      <c r="J35" s="133">
        <f>ROUND(((SUM(BE92:BE171))*I35),2)</f>
        <v>0</v>
      </c>
      <c r="K35" s="36"/>
      <c r="L35" s="119"/>
      <c r="S35" s="36"/>
      <c r="T35" s="36"/>
      <c r="U35" s="36"/>
      <c r="V35" s="36"/>
      <c r="W35" s="36"/>
      <c r="X35" s="36"/>
      <c r="Y35" s="36"/>
      <c r="Z35" s="36"/>
      <c r="AA35" s="36"/>
      <c r="AB35" s="36"/>
      <c r="AC35" s="36"/>
      <c r="AD35" s="36"/>
      <c r="AE35" s="36"/>
    </row>
    <row r="36" spans="1:31" s="2" customFormat="1" ht="12.75">
      <c r="A36" s="36"/>
      <c r="B36" s="41"/>
      <c r="C36" s="36"/>
      <c r="D36" s="36"/>
      <c r="E36" s="117" t="s">
        <v>44</v>
      </c>
      <c r="F36" s="133">
        <f>ROUND((SUM(BF92:BF171)),2)</f>
        <v>0</v>
      </c>
      <c r="G36" s="36"/>
      <c r="H36" s="36"/>
      <c r="I36" s="134">
        <v>0.15</v>
      </c>
      <c r="J36" s="133">
        <f>ROUND(((SUM(BF92:BF171))*I36),2)</f>
        <v>0</v>
      </c>
      <c r="K36" s="36"/>
      <c r="L36" s="119"/>
      <c r="S36" s="36"/>
      <c r="T36" s="36"/>
      <c r="U36" s="36"/>
      <c r="V36" s="36"/>
      <c r="W36" s="36"/>
      <c r="X36" s="36"/>
      <c r="Y36" s="36"/>
      <c r="Z36" s="36"/>
      <c r="AA36" s="36"/>
      <c r="AB36" s="36"/>
      <c r="AC36" s="36"/>
      <c r="AD36" s="36"/>
      <c r="AE36" s="36"/>
    </row>
    <row r="37" spans="1:31" s="2" customFormat="1" ht="12.75">
      <c r="A37" s="36"/>
      <c r="B37" s="41"/>
      <c r="C37" s="36"/>
      <c r="D37" s="36"/>
      <c r="E37" s="117" t="s">
        <v>45</v>
      </c>
      <c r="F37" s="133">
        <f>ROUND((SUM(BG92:BG171)),2)</f>
        <v>0</v>
      </c>
      <c r="G37" s="36"/>
      <c r="H37" s="36"/>
      <c r="I37" s="134">
        <v>0.21</v>
      </c>
      <c r="J37" s="133">
        <f>0</f>
        <v>0</v>
      </c>
      <c r="K37" s="36"/>
      <c r="L37" s="119"/>
      <c r="S37" s="36"/>
      <c r="T37" s="36"/>
      <c r="U37" s="36"/>
      <c r="V37" s="36"/>
      <c r="W37" s="36"/>
      <c r="X37" s="36"/>
      <c r="Y37" s="36"/>
      <c r="Z37" s="36"/>
      <c r="AA37" s="36"/>
      <c r="AB37" s="36"/>
      <c r="AC37" s="36"/>
      <c r="AD37" s="36"/>
      <c r="AE37" s="36"/>
    </row>
    <row r="38" spans="1:31" s="2" customFormat="1" ht="12.75">
      <c r="A38" s="36"/>
      <c r="B38" s="41"/>
      <c r="C38" s="36"/>
      <c r="D38" s="36"/>
      <c r="E38" s="117" t="s">
        <v>46</v>
      </c>
      <c r="F38" s="133">
        <f>ROUND((SUM(BH92:BH171)),2)</f>
        <v>0</v>
      </c>
      <c r="G38" s="36"/>
      <c r="H38" s="36"/>
      <c r="I38" s="134">
        <v>0.15</v>
      </c>
      <c r="J38" s="133">
        <f>0</f>
        <v>0</v>
      </c>
      <c r="K38" s="36"/>
      <c r="L38" s="119"/>
      <c r="S38" s="36"/>
      <c r="T38" s="36"/>
      <c r="U38" s="36"/>
      <c r="V38" s="36"/>
      <c r="W38" s="36"/>
      <c r="X38" s="36"/>
      <c r="Y38" s="36"/>
      <c r="Z38" s="36"/>
      <c r="AA38" s="36"/>
      <c r="AB38" s="36"/>
      <c r="AC38" s="36"/>
      <c r="AD38" s="36"/>
      <c r="AE38" s="36"/>
    </row>
    <row r="39" spans="1:31" s="2" customFormat="1" ht="12.75">
      <c r="A39" s="36"/>
      <c r="B39" s="41"/>
      <c r="C39" s="36"/>
      <c r="D39" s="36"/>
      <c r="E39" s="117" t="s">
        <v>47</v>
      </c>
      <c r="F39" s="133">
        <f>ROUND((SUM(BI92:BI171)),2)</f>
        <v>0</v>
      </c>
      <c r="G39" s="36"/>
      <c r="H39" s="36"/>
      <c r="I39" s="134">
        <v>0</v>
      </c>
      <c r="J39" s="133">
        <f>0</f>
        <v>0</v>
      </c>
      <c r="K39" s="36"/>
      <c r="L39" s="119"/>
      <c r="S39" s="36"/>
      <c r="T39" s="36"/>
      <c r="U39" s="36"/>
      <c r="V39" s="36"/>
      <c r="W39" s="36"/>
      <c r="X39" s="36"/>
      <c r="Y39" s="36"/>
      <c r="Z39" s="36"/>
      <c r="AA39" s="36"/>
      <c r="AB39" s="36"/>
      <c r="AC39" s="36"/>
      <c r="AD39" s="36"/>
      <c r="AE39" s="36"/>
    </row>
    <row r="40" spans="1:31" s="2" customFormat="1" ht="12">
      <c r="A40" s="36"/>
      <c r="B40" s="41"/>
      <c r="C40" s="36"/>
      <c r="D40" s="36"/>
      <c r="E40" s="36"/>
      <c r="F40" s="36"/>
      <c r="G40" s="36"/>
      <c r="H40" s="36"/>
      <c r="I40" s="118"/>
      <c r="J40" s="36"/>
      <c r="K40" s="36"/>
      <c r="L40" s="119"/>
      <c r="S40" s="36"/>
      <c r="T40" s="36"/>
      <c r="U40" s="36"/>
      <c r="V40" s="36"/>
      <c r="W40" s="36"/>
      <c r="X40" s="36"/>
      <c r="Y40" s="36"/>
      <c r="Z40" s="36"/>
      <c r="AA40" s="36"/>
      <c r="AB40" s="36"/>
      <c r="AC40" s="36"/>
      <c r="AD40" s="36"/>
      <c r="AE40" s="36"/>
    </row>
    <row r="41" spans="1:31" s="2" customFormat="1" ht="15.75">
      <c r="A41" s="36"/>
      <c r="B41" s="41"/>
      <c r="C41" s="135"/>
      <c r="D41" s="136" t="s">
        <v>48</v>
      </c>
      <c r="E41" s="137"/>
      <c r="F41" s="137"/>
      <c r="G41" s="138" t="s">
        <v>49</v>
      </c>
      <c r="H41" s="139" t="s">
        <v>50</v>
      </c>
      <c r="I41" s="140"/>
      <c r="J41" s="141">
        <f>SUM(J32:J39)</f>
        <v>0</v>
      </c>
      <c r="K41" s="142"/>
      <c r="L41" s="119"/>
      <c r="S41" s="36"/>
      <c r="T41" s="36"/>
      <c r="U41" s="36"/>
      <c r="V41" s="36"/>
      <c r="W41" s="36"/>
      <c r="X41" s="36"/>
      <c r="Y41" s="36"/>
      <c r="Z41" s="36"/>
      <c r="AA41" s="36"/>
      <c r="AB41" s="36"/>
      <c r="AC41" s="36"/>
      <c r="AD41" s="36"/>
      <c r="AE41" s="36"/>
    </row>
    <row r="42" spans="1:31" s="2" customFormat="1" ht="12">
      <c r="A42" s="36"/>
      <c r="B42" s="143"/>
      <c r="C42" s="144"/>
      <c r="D42" s="144"/>
      <c r="E42" s="144"/>
      <c r="F42" s="144"/>
      <c r="G42" s="144"/>
      <c r="H42" s="144"/>
      <c r="I42" s="145"/>
      <c r="J42" s="144"/>
      <c r="K42" s="144"/>
      <c r="L42" s="119"/>
      <c r="S42" s="36"/>
      <c r="T42" s="36"/>
      <c r="U42" s="36"/>
      <c r="V42" s="36"/>
      <c r="W42" s="36"/>
      <c r="X42" s="36"/>
      <c r="Y42" s="36"/>
      <c r="Z42" s="36"/>
      <c r="AA42" s="36"/>
      <c r="AB42" s="36"/>
      <c r="AC42" s="36"/>
      <c r="AD42" s="36"/>
      <c r="AE42" s="36"/>
    </row>
    <row r="46" spans="1:31" s="2" customFormat="1" ht="12">
      <c r="A46" s="36"/>
      <c r="B46" s="146"/>
      <c r="C46" s="147"/>
      <c r="D46" s="147"/>
      <c r="E46" s="147"/>
      <c r="F46" s="147"/>
      <c r="G46" s="147"/>
      <c r="H46" s="147"/>
      <c r="I46" s="148"/>
      <c r="J46" s="147"/>
      <c r="K46" s="147"/>
      <c r="L46" s="119"/>
      <c r="S46" s="36"/>
      <c r="T46" s="36"/>
      <c r="U46" s="36"/>
      <c r="V46" s="36"/>
      <c r="W46" s="36"/>
      <c r="X46" s="36"/>
      <c r="Y46" s="36"/>
      <c r="Z46" s="36"/>
      <c r="AA46" s="36"/>
      <c r="AB46" s="36"/>
      <c r="AC46" s="36"/>
      <c r="AD46" s="36"/>
      <c r="AE46" s="36"/>
    </row>
    <row r="47" spans="1:31" s="2" customFormat="1" ht="18">
      <c r="A47" s="36"/>
      <c r="B47" s="37"/>
      <c r="C47" s="25" t="s">
        <v>163</v>
      </c>
      <c r="D47" s="38"/>
      <c r="E47" s="38"/>
      <c r="F47" s="38"/>
      <c r="G47" s="38"/>
      <c r="H47" s="38"/>
      <c r="I47" s="118"/>
      <c r="J47" s="38"/>
      <c r="K47" s="38"/>
      <c r="L47" s="119"/>
      <c r="S47" s="36"/>
      <c r="T47" s="36"/>
      <c r="U47" s="36"/>
      <c r="V47" s="36"/>
      <c r="W47" s="36"/>
      <c r="X47" s="36"/>
      <c r="Y47" s="36"/>
      <c r="Z47" s="36"/>
      <c r="AA47" s="36"/>
      <c r="AB47" s="36"/>
      <c r="AC47" s="36"/>
      <c r="AD47" s="36"/>
      <c r="AE47" s="36"/>
    </row>
    <row r="48" spans="1:31" s="2" customFormat="1" ht="12">
      <c r="A48" s="36"/>
      <c r="B48" s="37"/>
      <c r="C48" s="38"/>
      <c r="D48" s="38"/>
      <c r="E48" s="38"/>
      <c r="F48" s="38"/>
      <c r="G48" s="38"/>
      <c r="H48" s="38"/>
      <c r="I48" s="118"/>
      <c r="J48" s="38"/>
      <c r="K48" s="38"/>
      <c r="L48" s="119"/>
      <c r="S48" s="36"/>
      <c r="T48" s="36"/>
      <c r="U48" s="36"/>
      <c r="V48" s="36"/>
      <c r="W48" s="36"/>
      <c r="X48" s="36"/>
      <c r="Y48" s="36"/>
      <c r="Z48" s="36"/>
      <c r="AA48" s="36"/>
      <c r="AB48" s="36"/>
      <c r="AC48" s="36"/>
      <c r="AD48" s="36"/>
      <c r="AE48" s="36"/>
    </row>
    <row r="49" spans="1:31" s="2" customFormat="1" ht="12.75">
      <c r="A49" s="36"/>
      <c r="B49" s="37"/>
      <c r="C49" s="31" t="s">
        <v>16</v>
      </c>
      <c r="D49" s="38"/>
      <c r="E49" s="38"/>
      <c r="F49" s="38"/>
      <c r="G49" s="38"/>
      <c r="H49" s="38"/>
      <c r="I49" s="118"/>
      <c r="J49" s="38"/>
      <c r="K49" s="38"/>
      <c r="L49" s="119"/>
      <c r="S49" s="36"/>
      <c r="T49" s="36"/>
      <c r="U49" s="36"/>
      <c r="V49" s="36"/>
      <c r="W49" s="36"/>
      <c r="X49" s="36"/>
      <c r="Y49" s="36"/>
      <c r="Z49" s="36"/>
      <c r="AA49" s="36"/>
      <c r="AB49" s="36"/>
      <c r="AC49" s="36"/>
      <c r="AD49" s="36"/>
      <c r="AE49" s="36"/>
    </row>
    <row r="50" spans="1:31" s="2" customFormat="1" ht="12.75">
      <c r="A50" s="36"/>
      <c r="B50" s="37"/>
      <c r="C50" s="38"/>
      <c r="D50" s="38"/>
      <c r="E50" s="415" t="str">
        <f>E7</f>
        <v>HULICE - ČERPACÍ STANICE PEVAK</v>
      </c>
      <c r="F50" s="416"/>
      <c r="G50" s="416"/>
      <c r="H50" s="416"/>
      <c r="I50" s="118"/>
      <c r="J50" s="38"/>
      <c r="K50" s="38"/>
      <c r="L50" s="119"/>
      <c r="S50" s="36"/>
      <c r="T50" s="36"/>
      <c r="U50" s="36"/>
      <c r="V50" s="36"/>
      <c r="W50" s="36"/>
      <c r="X50" s="36"/>
      <c r="Y50" s="36"/>
      <c r="Z50" s="36"/>
      <c r="AA50" s="36"/>
      <c r="AB50" s="36"/>
      <c r="AC50" s="36"/>
      <c r="AD50" s="36"/>
      <c r="AE50" s="36"/>
    </row>
    <row r="51" spans="2:12" s="1" customFormat="1" ht="12.75">
      <c r="B51" s="23"/>
      <c r="C51" s="31" t="s">
        <v>159</v>
      </c>
      <c r="D51" s="24"/>
      <c r="E51" s="24"/>
      <c r="F51" s="24"/>
      <c r="G51" s="24"/>
      <c r="H51" s="24"/>
      <c r="I51" s="110"/>
      <c r="J51" s="24"/>
      <c r="K51" s="24"/>
      <c r="L51" s="22"/>
    </row>
    <row r="52" spans="1:31" s="2" customFormat="1" ht="12">
      <c r="A52" s="36"/>
      <c r="B52" s="37"/>
      <c r="C52" s="38"/>
      <c r="D52" s="38"/>
      <c r="E52" s="415" t="s">
        <v>160</v>
      </c>
      <c r="F52" s="414"/>
      <c r="G52" s="414"/>
      <c r="H52" s="414"/>
      <c r="I52" s="118"/>
      <c r="J52" s="38"/>
      <c r="K52" s="38"/>
      <c r="L52" s="119"/>
      <c r="S52" s="36"/>
      <c r="T52" s="36"/>
      <c r="U52" s="36"/>
      <c r="V52" s="36"/>
      <c r="W52" s="36"/>
      <c r="X52" s="36"/>
      <c r="Y52" s="36"/>
      <c r="Z52" s="36"/>
      <c r="AA52" s="36"/>
      <c r="AB52" s="36"/>
      <c r="AC52" s="36"/>
      <c r="AD52" s="36"/>
      <c r="AE52" s="36"/>
    </row>
    <row r="53" spans="1:31" s="2" customFormat="1" ht="12.75">
      <c r="A53" s="36"/>
      <c r="B53" s="37"/>
      <c r="C53" s="31" t="s">
        <v>161</v>
      </c>
      <c r="D53" s="38"/>
      <c r="E53" s="38"/>
      <c r="F53" s="38"/>
      <c r="G53" s="38"/>
      <c r="H53" s="38"/>
      <c r="I53" s="118"/>
      <c r="J53" s="38"/>
      <c r="K53" s="38"/>
      <c r="L53" s="119"/>
      <c r="S53" s="36"/>
      <c r="T53" s="36"/>
      <c r="U53" s="36"/>
      <c r="V53" s="36"/>
      <c r="W53" s="36"/>
      <c r="X53" s="36"/>
      <c r="Y53" s="36"/>
      <c r="Z53" s="36"/>
      <c r="AA53" s="36"/>
      <c r="AB53" s="36"/>
      <c r="AC53" s="36"/>
      <c r="AD53" s="36"/>
      <c r="AE53" s="36"/>
    </row>
    <row r="54" spans="1:31" s="2" customFormat="1" ht="12">
      <c r="A54" s="36"/>
      <c r="B54" s="37"/>
      <c r="C54" s="38"/>
      <c r="D54" s="38"/>
      <c r="E54" s="402" t="str">
        <f>E11</f>
        <v>02 - DSO 01.2 – Oplocení a terénní úpravy</v>
      </c>
      <c r="F54" s="414"/>
      <c r="G54" s="414"/>
      <c r="H54" s="414"/>
      <c r="I54" s="118"/>
      <c r="J54" s="38"/>
      <c r="K54" s="38"/>
      <c r="L54" s="119"/>
      <c r="S54" s="36"/>
      <c r="T54" s="36"/>
      <c r="U54" s="36"/>
      <c r="V54" s="36"/>
      <c r="W54" s="36"/>
      <c r="X54" s="36"/>
      <c r="Y54" s="36"/>
      <c r="Z54" s="36"/>
      <c r="AA54" s="36"/>
      <c r="AB54" s="36"/>
      <c r="AC54" s="36"/>
      <c r="AD54" s="36"/>
      <c r="AE54" s="36"/>
    </row>
    <row r="55" spans="1:31" s="2" customFormat="1" ht="12">
      <c r="A55" s="36"/>
      <c r="B55" s="37"/>
      <c r="C55" s="38"/>
      <c r="D55" s="38"/>
      <c r="E55" s="38"/>
      <c r="F55" s="38"/>
      <c r="G55" s="38"/>
      <c r="H55" s="38"/>
      <c r="I55" s="118"/>
      <c r="J55" s="38"/>
      <c r="K55" s="38"/>
      <c r="L55" s="119"/>
      <c r="S55" s="36"/>
      <c r="T55" s="36"/>
      <c r="U55" s="36"/>
      <c r="V55" s="36"/>
      <c r="W55" s="36"/>
      <c r="X55" s="36"/>
      <c r="Y55" s="36"/>
      <c r="Z55" s="36"/>
      <c r="AA55" s="36"/>
      <c r="AB55" s="36"/>
      <c r="AC55" s="36"/>
      <c r="AD55" s="36"/>
      <c r="AE55" s="36"/>
    </row>
    <row r="56" spans="1:31" s="2" customFormat="1" ht="12.75">
      <c r="A56" s="36"/>
      <c r="B56" s="37"/>
      <c r="C56" s="31" t="s">
        <v>21</v>
      </c>
      <c r="D56" s="38"/>
      <c r="E56" s="38"/>
      <c r="F56" s="29" t="str">
        <f>F14</f>
        <v>Hulice</v>
      </c>
      <c r="G56" s="38"/>
      <c r="H56" s="38"/>
      <c r="I56" s="120" t="s">
        <v>23</v>
      </c>
      <c r="J56" s="61" t="str">
        <f>IF(J14="","",J14)</f>
        <v>12. 5. 2020</v>
      </c>
      <c r="K56" s="38"/>
      <c r="L56" s="119"/>
      <c r="S56" s="36"/>
      <c r="T56" s="36"/>
      <c r="U56" s="36"/>
      <c r="V56" s="36"/>
      <c r="W56" s="36"/>
      <c r="X56" s="36"/>
      <c r="Y56" s="36"/>
      <c r="Z56" s="36"/>
      <c r="AA56" s="36"/>
      <c r="AB56" s="36"/>
      <c r="AC56" s="36"/>
      <c r="AD56" s="36"/>
      <c r="AE56" s="36"/>
    </row>
    <row r="57" spans="1:31" s="2" customFormat="1" ht="12">
      <c r="A57" s="36"/>
      <c r="B57" s="37"/>
      <c r="C57" s="38"/>
      <c r="D57" s="38"/>
      <c r="E57" s="38"/>
      <c r="F57" s="38"/>
      <c r="G57" s="38"/>
      <c r="H57" s="38"/>
      <c r="I57" s="118"/>
      <c r="J57" s="38"/>
      <c r="K57" s="38"/>
      <c r="L57" s="119"/>
      <c r="S57" s="36"/>
      <c r="T57" s="36"/>
      <c r="U57" s="36"/>
      <c r="V57" s="36"/>
      <c r="W57" s="36"/>
      <c r="X57" s="36"/>
      <c r="Y57" s="36"/>
      <c r="Z57" s="36"/>
      <c r="AA57" s="36"/>
      <c r="AB57" s="36"/>
      <c r="AC57" s="36"/>
      <c r="AD57" s="36"/>
      <c r="AE57" s="36"/>
    </row>
    <row r="58" spans="1:31" s="2" customFormat="1" ht="38.25">
      <c r="A58" s="36"/>
      <c r="B58" s="37"/>
      <c r="C58" s="31" t="s">
        <v>25</v>
      </c>
      <c r="D58" s="38"/>
      <c r="E58" s="38"/>
      <c r="F58" s="29" t="str">
        <f>E17</f>
        <v>PEVAK Pelhřimov</v>
      </c>
      <c r="G58" s="38"/>
      <c r="H58" s="38"/>
      <c r="I58" s="120" t="s">
        <v>31</v>
      </c>
      <c r="J58" s="34" t="str">
        <f>E23</f>
        <v>Vodohospodářské inženýrské služby a.s.</v>
      </c>
      <c r="K58" s="38"/>
      <c r="L58" s="119"/>
      <c r="S58" s="36"/>
      <c r="T58" s="36"/>
      <c r="U58" s="36"/>
      <c r="V58" s="36"/>
      <c r="W58" s="36"/>
      <c r="X58" s="36"/>
      <c r="Y58" s="36"/>
      <c r="Z58" s="36"/>
      <c r="AA58" s="36"/>
      <c r="AB58" s="36"/>
      <c r="AC58" s="36"/>
      <c r="AD58" s="36"/>
      <c r="AE58" s="36"/>
    </row>
    <row r="59" spans="1:31" s="2" customFormat="1" ht="12.75">
      <c r="A59" s="36"/>
      <c r="B59" s="37"/>
      <c r="C59" s="31" t="s">
        <v>29</v>
      </c>
      <c r="D59" s="38"/>
      <c r="E59" s="38"/>
      <c r="F59" s="29" t="str">
        <f>IF(E20="","",E20)</f>
        <v>Vyplň údaj</v>
      </c>
      <c r="G59" s="38"/>
      <c r="H59" s="38"/>
      <c r="I59" s="120" t="s">
        <v>34</v>
      </c>
      <c r="J59" s="34" t="str">
        <f>E26</f>
        <v>Ing.Josef Němeček</v>
      </c>
      <c r="K59" s="38"/>
      <c r="L59" s="119"/>
      <c r="S59" s="36"/>
      <c r="T59" s="36"/>
      <c r="U59" s="36"/>
      <c r="V59" s="36"/>
      <c r="W59" s="36"/>
      <c r="X59" s="36"/>
      <c r="Y59" s="36"/>
      <c r="Z59" s="36"/>
      <c r="AA59" s="36"/>
      <c r="AB59" s="36"/>
      <c r="AC59" s="36"/>
      <c r="AD59" s="36"/>
      <c r="AE59" s="36"/>
    </row>
    <row r="60" spans="1:31" s="2" customFormat="1" ht="12">
      <c r="A60" s="36"/>
      <c r="B60" s="37"/>
      <c r="C60" s="38"/>
      <c r="D60" s="38"/>
      <c r="E60" s="38"/>
      <c r="F60" s="38"/>
      <c r="G60" s="38"/>
      <c r="H60" s="38"/>
      <c r="I60" s="118"/>
      <c r="J60" s="38"/>
      <c r="K60" s="38"/>
      <c r="L60" s="119"/>
      <c r="S60" s="36"/>
      <c r="T60" s="36"/>
      <c r="U60" s="36"/>
      <c r="V60" s="36"/>
      <c r="W60" s="36"/>
      <c r="X60" s="36"/>
      <c r="Y60" s="36"/>
      <c r="Z60" s="36"/>
      <c r="AA60" s="36"/>
      <c r="AB60" s="36"/>
      <c r="AC60" s="36"/>
      <c r="AD60" s="36"/>
      <c r="AE60" s="36"/>
    </row>
    <row r="61" spans="1:31" s="2" customFormat="1" ht="12">
      <c r="A61" s="36"/>
      <c r="B61" s="37"/>
      <c r="C61" s="149" t="s">
        <v>164</v>
      </c>
      <c r="D61" s="150"/>
      <c r="E61" s="150"/>
      <c r="F61" s="150"/>
      <c r="G61" s="150"/>
      <c r="H61" s="150"/>
      <c r="I61" s="151"/>
      <c r="J61" s="152" t="s">
        <v>165</v>
      </c>
      <c r="K61" s="150"/>
      <c r="L61" s="119"/>
      <c r="S61" s="36"/>
      <c r="T61" s="36"/>
      <c r="U61" s="36"/>
      <c r="V61" s="36"/>
      <c r="W61" s="36"/>
      <c r="X61" s="36"/>
      <c r="Y61" s="36"/>
      <c r="Z61" s="36"/>
      <c r="AA61" s="36"/>
      <c r="AB61" s="36"/>
      <c r="AC61" s="36"/>
      <c r="AD61" s="36"/>
      <c r="AE61" s="36"/>
    </row>
    <row r="62" spans="1:31" s="2" customFormat="1" ht="12">
      <c r="A62" s="36"/>
      <c r="B62" s="37"/>
      <c r="C62" s="38"/>
      <c r="D62" s="38"/>
      <c r="E62" s="38"/>
      <c r="F62" s="38"/>
      <c r="G62" s="38"/>
      <c r="H62" s="38"/>
      <c r="I62" s="118"/>
      <c r="J62" s="38"/>
      <c r="K62" s="38"/>
      <c r="L62" s="119"/>
      <c r="S62" s="36"/>
      <c r="T62" s="36"/>
      <c r="U62" s="36"/>
      <c r="V62" s="36"/>
      <c r="W62" s="36"/>
      <c r="X62" s="36"/>
      <c r="Y62" s="36"/>
      <c r="Z62" s="36"/>
      <c r="AA62" s="36"/>
      <c r="AB62" s="36"/>
      <c r="AC62" s="36"/>
      <c r="AD62" s="36"/>
      <c r="AE62" s="36"/>
    </row>
    <row r="63" spans="1:47" s="2" customFormat="1" ht="15.75">
      <c r="A63" s="36"/>
      <c r="B63" s="37"/>
      <c r="C63" s="153" t="s">
        <v>70</v>
      </c>
      <c r="D63" s="38"/>
      <c r="E63" s="38"/>
      <c r="F63" s="38"/>
      <c r="G63" s="38"/>
      <c r="H63" s="38"/>
      <c r="I63" s="118"/>
      <c r="J63" s="79">
        <f>J92</f>
        <v>0</v>
      </c>
      <c r="K63" s="38"/>
      <c r="L63" s="119"/>
      <c r="S63" s="36"/>
      <c r="T63" s="36"/>
      <c r="U63" s="36"/>
      <c r="V63" s="36"/>
      <c r="W63" s="36"/>
      <c r="X63" s="36"/>
      <c r="Y63" s="36"/>
      <c r="Z63" s="36"/>
      <c r="AA63" s="36"/>
      <c r="AB63" s="36"/>
      <c r="AC63" s="36"/>
      <c r="AD63" s="36"/>
      <c r="AE63" s="36"/>
      <c r="AU63" s="19" t="s">
        <v>166</v>
      </c>
    </row>
    <row r="64" spans="2:12" s="9" customFormat="1" ht="15">
      <c r="B64" s="154"/>
      <c r="C64" s="155"/>
      <c r="D64" s="156" t="s">
        <v>167</v>
      </c>
      <c r="E64" s="157"/>
      <c r="F64" s="157"/>
      <c r="G64" s="157"/>
      <c r="H64" s="157"/>
      <c r="I64" s="158"/>
      <c r="J64" s="159">
        <f>J93</f>
        <v>0</v>
      </c>
      <c r="K64" s="155"/>
      <c r="L64" s="160"/>
    </row>
    <row r="65" spans="2:12" s="10" customFormat="1" ht="12.75">
      <c r="B65" s="161"/>
      <c r="C65" s="99"/>
      <c r="D65" s="162" t="s">
        <v>168</v>
      </c>
      <c r="E65" s="163"/>
      <c r="F65" s="163"/>
      <c r="G65" s="163"/>
      <c r="H65" s="163"/>
      <c r="I65" s="164"/>
      <c r="J65" s="165">
        <f>J94</f>
        <v>0</v>
      </c>
      <c r="K65" s="99"/>
      <c r="L65" s="166"/>
    </row>
    <row r="66" spans="2:12" s="10" customFormat="1" ht="12.75">
      <c r="B66" s="161"/>
      <c r="C66" s="99"/>
      <c r="D66" s="162" t="s">
        <v>169</v>
      </c>
      <c r="E66" s="163"/>
      <c r="F66" s="163"/>
      <c r="G66" s="163"/>
      <c r="H66" s="163"/>
      <c r="I66" s="164"/>
      <c r="J66" s="165">
        <f>J119</f>
        <v>0</v>
      </c>
      <c r="K66" s="99"/>
      <c r="L66" s="166"/>
    </row>
    <row r="67" spans="2:12" s="10" customFormat="1" ht="12.75">
      <c r="B67" s="161"/>
      <c r="C67" s="99"/>
      <c r="D67" s="162" t="s">
        <v>170</v>
      </c>
      <c r="E67" s="163"/>
      <c r="F67" s="163"/>
      <c r="G67" s="163"/>
      <c r="H67" s="163"/>
      <c r="I67" s="164"/>
      <c r="J67" s="165">
        <f>J134</f>
        <v>0</v>
      </c>
      <c r="K67" s="99"/>
      <c r="L67" s="166"/>
    </row>
    <row r="68" spans="2:12" s="10" customFormat="1" ht="12.75">
      <c r="B68" s="161"/>
      <c r="C68" s="99"/>
      <c r="D68" s="162" t="s">
        <v>1215</v>
      </c>
      <c r="E68" s="163"/>
      <c r="F68" s="163"/>
      <c r="G68" s="163"/>
      <c r="H68" s="163"/>
      <c r="I68" s="164"/>
      <c r="J68" s="165">
        <f>J160</f>
        <v>0</v>
      </c>
      <c r="K68" s="99"/>
      <c r="L68" s="166"/>
    </row>
    <row r="69" spans="2:12" s="10" customFormat="1" ht="12.75">
      <c r="B69" s="161"/>
      <c r="C69" s="99"/>
      <c r="D69" s="162" t="s">
        <v>1216</v>
      </c>
      <c r="E69" s="163"/>
      <c r="F69" s="163"/>
      <c r="G69" s="163"/>
      <c r="H69" s="163"/>
      <c r="I69" s="164"/>
      <c r="J69" s="165">
        <f>J166</f>
        <v>0</v>
      </c>
      <c r="K69" s="99"/>
      <c r="L69" s="166"/>
    </row>
    <row r="70" spans="2:12" s="10" customFormat="1" ht="12.75">
      <c r="B70" s="161"/>
      <c r="C70" s="99"/>
      <c r="D70" s="162" t="s">
        <v>174</v>
      </c>
      <c r="E70" s="163"/>
      <c r="F70" s="163"/>
      <c r="G70" s="163"/>
      <c r="H70" s="163"/>
      <c r="I70" s="164"/>
      <c r="J70" s="165">
        <f>J170</f>
        <v>0</v>
      </c>
      <c r="K70" s="99"/>
      <c r="L70" s="166"/>
    </row>
    <row r="71" spans="1:31" s="2" customFormat="1" ht="12">
      <c r="A71" s="36"/>
      <c r="B71" s="37"/>
      <c r="C71" s="38"/>
      <c r="D71" s="38"/>
      <c r="E71" s="38"/>
      <c r="F71" s="38"/>
      <c r="G71" s="38"/>
      <c r="H71" s="38"/>
      <c r="I71" s="118"/>
      <c r="J71" s="38"/>
      <c r="K71" s="38"/>
      <c r="L71" s="119"/>
      <c r="S71" s="36"/>
      <c r="T71" s="36"/>
      <c r="U71" s="36"/>
      <c r="V71" s="36"/>
      <c r="W71" s="36"/>
      <c r="X71" s="36"/>
      <c r="Y71" s="36"/>
      <c r="Z71" s="36"/>
      <c r="AA71" s="36"/>
      <c r="AB71" s="36"/>
      <c r="AC71" s="36"/>
      <c r="AD71" s="36"/>
      <c r="AE71" s="36"/>
    </row>
    <row r="72" spans="1:31" s="2" customFormat="1" ht="12">
      <c r="A72" s="36"/>
      <c r="B72" s="49"/>
      <c r="C72" s="50"/>
      <c r="D72" s="50"/>
      <c r="E72" s="50"/>
      <c r="F72" s="50"/>
      <c r="G72" s="50"/>
      <c r="H72" s="50"/>
      <c r="I72" s="145"/>
      <c r="J72" s="50"/>
      <c r="K72" s="50"/>
      <c r="L72" s="119"/>
      <c r="S72" s="36"/>
      <c r="T72" s="36"/>
      <c r="U72" s="36"/>
      <c r="V72" s="36"/>
      <c r="W72" s="36"/>
      <c r="X72" s="36"/>
      <c r="Y72" s="36"/>
      <c r="Z72" s="36"/>
      <c r="AA72" s="36"/>
      <c r="AB72" s="36"/>
      <c r="AC72" s="36"/>
      <c r="AD72" s="36"/>
      <c r="AE72" s="36"/>
    </row>
    <row r="76" spans="1:31" s="2" customFormat="1" ht="12">
      <c r="A76" s="36"/>
      <c r="B76" s="51"/>
      <c r="C76" s="52"/>
      <c r="D76" s="52"/>
      <c r="E76" s="52"/>
      <c r="F76" s="52"/>
      <c r="G76" s="52"/>
      <c r="H76" s="52"/>
      <c r="I76" s="148"/>
      <c r="J76" s="52"/>
      <c r="K76" s="52"/>
      <c r="L76" s="119"/>
      <c r="S76" s="36"/>
      <c r="T76" s="36"/>
      <c r="U76" s="36"/>
      <c r="V76" s="36"/>
      <c r="W76" s="36"/>
      <c r="X76" s="36"/>
      <c r="Y76" s="36"/>
      <c r="Z76" s="36"/>
      <c r="AA76" s="36"/>
      <c r="AB76" s="36"/>
      <c r="AC76" s="36"/>
      <c r="AD76" s="36"/>
      <c r="AE76" s="36"/>
    </row>
    <row r="77" spans="1:31" s="2" customFormat="1" ht="18">
      <c r="A77" s="36"/>
      <c r="B77" s="37"/>
      <c r="C77" s="25" t="s">
        <v>192</v>
      </c>
      <c r="D77" s="38"/>
      <c r="E77" s="38"/>
      <c r="F77" s="38"/>
      <c r="G77" s="38"/>
      <c r="H77" s="38"/>
      <c r="I77" s="118"/>
      <c r="J77" s="38"/>
      <c r="K77" s="38"/>
      <c r="L77" s="119"/>
      <c r="S77" s="36"/>
      <c r="T77" s="36"/>
      <c r="U77" s="36"/>
      <c r="V77" s="36"/>
      <c r="W77" s="36"/>
      <c r="X77" s="36"/>
      <c r="Y77" s="36"/>
      <c r="Z77" s="36"/>
      <c r="AA77" s="36"/>
      <c r="AB77" s="36"/>
      <c r="AC77" s="36"/>
      <c r="AD77" s="36"/>
      <c r="AE77" s="36"/>
    </row>
    <row r="78" spans="1:31" s="2" customFormat="1" ht="12">
      <c r="A78" s="36"/>
      <c r="B78" s="37"/>
      <c r="C78" s="38"/>
      <c r="D78" s="38"/>
      <c r="E78" s="38"/>
      <c r="F78" s="38"/>
      <c r="G78" s="38"/>
      <c r="H78" s="38"/>
      <c r="I78" s="118"/>
      <c r="J78" s="38"/>
      <c r="K78" s="38"/>
      <c r="L78" s="119"/>
      <c r="S78" s="36"/>
      <c r="T78" s="36"/>
      <c r="U78" s="36"/>
      <c r="V78" s="36"/>
      <c r="W78" s="36"/>
      <c r="X78" s="36"/>
      <c r="Y78" s="36"/>
      <c r="Z78" s="36"/>
      <c r="AA78" s="36"/>
      <c r="AB78" s="36"/>
      <c r="AC78" s="36"/>
      <c r="AD78" s="36"/>
      <c r="AE78" s="36"/>
    </row>
    <row r="79" spans="1:31" s="2" customFormat="1" ht="12.75">
      <c r="A79" s="36"/>
      <c r="B79" s="37"/>
      <c r="C79" s="31" t="s">
        <v>16</v>
      </c>
      <c r="D79" s="38"/>
      <c r="E79" s="38"/>
      <c r="F79" s="38"/>
      <c r="G79" s="38"/>
      <c r="H79" s="38"/>
      <c r="I79" s="118"/>
      <c r="J79" s="38"/>
      <c r="K79" s="38"/>
      <c r="L79" s="119"/>
      <c r="S79" s="36"/>
      <c r="T79" s="36"/>
      <c r="U79" s="36"/>
      <c r="V79" s="36"/>
      <c r="W79" s="36"/>
      <c r="X79" s="36"/>
      <c r="Y79" s="36"/>
      <c r="Z79" s="36"/>
      <c r="AA79" s="36"/>
      <c r="AB79" s="36"/>
      <c r="AC79" s="36"/>
      <c r="AD79" s="36"/>
      <c r="AE79" s="36"/>
    </row>
    <row r="80" spans="1:31" s="2" customFormat="1" ht="12.75">
      <c r="A80" s="36"/>
      <c r="B80" s="37"/>
      <c r="C80" s="38"/>
      <c r="D80" s="38"/>
      <c r="E80" s="415" t="str">
        <f>E7</f>
        <v>HULICE - ČERPACÍ STANICE PEVAK</v>
      </c>
      <c r="F80" s="416"/>
      <c r="G80" s="416"/>
      <c r="H80" s="416"/>
      <c r="I80" s="118"/>
      <c r="J80" s="38"/>
      <c r="K80" s="38"/>
      <c r="L80" s="119"/>
      <c r="S80" s="36"/>
      <c r="T80" s="36"/>
      <c r="U80" s="36"/>
      <c r="V80" s="36"/>
      <c r="W80" s="36"/>
      <c r="X80" s="36"/>
      <c r="Y80" s="36"/>
      <c r="Z80" s="36"/>
      <c r="AA80" s="36"/>
      <c r="AB80" s="36"/>
      <c r="AC80" s="36"/>
      <c r="AD80" s="36"/>
      <c r="AE80" s="36"/>
    </row>
    <row r="81" spans="2:12" s="1" customFormat="1" ht="12.75">
      <c r="B81" s="23"/>
      <c r="C81" s="31" t="s">
        <v>159</v>
      </c>
      <c r="D81" s="24"/>
      <c r="E81" s="24"/>
      <c r="F81" s="24"/>
      <c r="G81" s="24"/>
      <c r="H81" s="24"/>
      <c r="I81" s="110"/>
      <c r="J81" s="24"/>
      <c r="K81" s="24"/>
      <c r="L81" s="22"/>
    </row>
    <row r="82" spans="1:31" s="2" customFormat="1" ht="12">
      <c r="A82" s="36"/>
      <c r="B82" s="37"/>
      <c r="C82" s="38"/>
      <c r="D82" s="38"/>
      <c r="E82" s="415" t="s">
        <v>160</v>
      </c>
      <c r="F82" s="414"/>
      <c r="G82" s="414"/>
      <c r="H82" s="414"/>
      <c r="I82" s="118"/>
      <c r="J82" s="38"/>
      <c r="K82" s="38"/>
      <c r="L82" s="119"/>
      <c r="S82" s="36"/>
      <c r="T82" s="36"/>
      <c r="U82" s="36"/>
      <c r="V82" s="36"/>
      <c r="W82" s="36"/>
      <c r="X82" s="36"/>
      <c r="Y82" s="36"/>
      <c r="Z82" s="36"/>
      <c r="AA82" s="36"/>
      <c r="AB82" s="36"/>
      <c r="AC82" s="36"/>
      <c r="AD82" s="36"/>
      <c r="AE82" s="36"/>
    </row>
    <row r="83" spans="1:31" s="2" customFormat="1" ht="12.75">
      <c r="A83" s="36"/>
      <c r="B83" s="37"/>
      <c r="C83" s="31" t="s">
        <v>161</v>
      </c>
      <c r="D83" s="38"/>
      <c r="E83" s="38"/>
      <c r="F83" s="38"/>
      <c r="G83" s="38"/>
      <c r="H83" s="38"/>
      <c r="I83" s="118"/>
      <c r="J83" s="38"/>
      <c r="K83" s="38"/>
      <c r="L83" s="119"/>
      <c r="S83" s="36"/>
      <c r="T83" s="36"/>
      <c r="U83" s="36"/>
      <c r="V83" s="36"/>
      <c r="W83" s="36"/>
      <c r="X83" s="36"/>
      <c r="Y83" s="36"/>
      <c r="Z83" s="36"/>
      <c r="AA83" s="36"/>
      <c r="AB83" s="36"/>
      <c r="AC83" s="36"/>
      <c r="AD83" s="36"/>
      <c r="AE83" s="36"/>
    </row>
    <row r="84" spans="1:31" s="2" customFormat="1" ht="12">
      <c r="A84" s="36"/>
      <c r="B84" s="37"/>
      <c r="C84" s="38"/>
      <c r="D84" s="38"/>
      <c r="E84" s="402" t="str">
        <f>E11</f>
        <v>02 - DSO 01.2 – Oplocení a terénní úpravy</v>
      </c>
      <c r="F84" s="414"/>
      <c r="G84" s="414"/>
      <c r="H84" s="414"/>
      <c r="I84" s="118"/>
      <c r="J84" s="38"/>
      <c r="K84" s="38"/>
      <c r="L84" s="119"/>
      <c r="S84" s="36"/>
      <c r="T84" s="36"/>
      <c r="U84" s="36"/>
      <c r="V84" s="36"/>
      <c r="W84" s="36"/>
      <c r="X84" s="36"/>
      <c r="Y84" s="36"/>
      <c r="Z84" s="36"/>
      <c r="AA84" s="36"/>
      <c r="AB84" s="36"/>
      <c r="AC84" s="36"/>
      <c r="AD84" s="36"/>
      <c r="AE84" s="36"/>
    </row>
    <row r="85" spans="1:31" s="2" customFormat="1" ht="12">
      <c r="A85" s="36"/>
      <c r="B85" s="37"/>
      <c r="C85" s="38"/>
      <c r="D85" s="38"/>
      <c r="E85" s="38"/>
      <c r="F85" s="38"/>
      <c r="G85" s="38"/>
      <c r="H85" s="38"/>
      <c r="I85" s="118"/>
      <c r="J85" s="38"/>
      <c r="K85" s="38"/>
      <c r="L85" s="119"/>
      <c r="S85" s="36"/>
      <c r="T85" s="36"/>
      <c r="U85" s="36"/>
      <c r="V85" s="36"/>
      <c r="W85" s="36"/>
      <c r="X85" s="36"/>
      <c r="Y85" s="36"/>
      <c r="Z85" s="36"/>
      <c r="AA85" s="36"/>
      <c r="AB85" s="36"/>
      <c r="AC85" s="36"/>
      <c r="AD85" s="36"/>
      <c r="AE85" s="36"/>
    </row>
    <row r="86" spans="1:31" s="2" customFormat="1" ht="12.75">
      <c r="A86" s="36"/>
      <c r="B86" s="37"/>
      <c r="C86" s="31" t="s">
        <v>21</v>
      </c>
      <c r="D86" s="38"/>
      <c r="E86" s="38"/>
      <c r="F86" s="29" t="str">
        <f>F14</f>
        <v>Hulice</v>
      </c>
      <c r="G86" s="38"/>
      <c r="H86" s="38"/>
      <c r="I86" s="120" t="s">
        <v>23</v>
      </c>
      <c r="J86" s="61" t="str">
        <f>IF(J14="","",J14)</f>
        <v>12. 5. 2020</v>
      </c>
      <c r="K86" s="38"/>
      <c r="L86" s="119"/>
      <c r="S86" s="36"/>
      <c r="T86" s="36"/>
      <c r="U86" s="36"/>
      <c r="V86" s="36"/>
      <c r="W86" s="36"/>
      <c r="X86" s="36"/>
      <c r="Y86" s="36"/>
      <c r="Z86" s="36"/>
      <c r="AA86" s="36"/>
      <c r="AB86" s="36"/>
      <c r="AC86" s="36"/>
      <c r="AD86" s="36"/>
      <c r="AE86" s="36"/>
    </row>
    <row r="87" spans="1:31" s="2" customFormat="1" ht="12">
      <c r="A87" s="36"/>
      <c r="B87" s="37"/>
      <c r="C87" s="38"/>
      <c r="D87" s="38"/>
      <c r="E87" s="38"/>
      <c r="F87" s="38"/>
      <c r="G87" s="38"/>
      <c r="H87" s="38"/>
      <c r="I87" s="118"/>
      <c r="J87" s="38"/>
      <c r="K87" s="38"/>
      <c r="L87" s="119"/>
      <c r="S87" s="36"/>
      <c r="T87" s="36"/>
      <c r="U87" s="36"/>
      <c r="V87" s="36"/>
      <c r="W87" s="36"/>
      <c r="X87" s="36"/>
      <c r="Y87" s="36"/>
      <c r="Z87" s="36"/>
      <c r="AA87" s="36"/>
      <c r="AB87" s="36"/>
      <c r="AC87" s="36"/>
      <c r="AD87" s="36"/>
      <c r="AE87" s="36"/>
    </row>
    <row r="88" spans="1:31" s="2" customFormat="1" ht="38.25">
      <c r="A88" s="36"/>
      <c r="B88" s="37"/>
      <c r="C88" s="31" t="s">
        <v>25</v>
      </c>
      <c r="D88" s="38"/>
      <c r="E88" s="38"/>
      <c r="F88" s="29" t="str">
        <f>E17</f>
        <v>PEVAK Pelhřimov</v>
      </c>
      <c r="G88" s="38"/>
      <c r="H88" s="38"/>
      <c r="I88" s="120" t="s">
        <v>31</v>
      </c>
      <c r="J88" s="34" t="str">
        <f>E23</f>
        <v>Vodohospodářské inženýrské služby a.s.</v>
      </c>
      <c r="K88" s="38"/>
      <c r="L88" s="119"/>
      <c r="S88" s="36"/>
      <c r="T88" s="36"/>
      <c r="U88" s="36"/>
      <c r="V88" s="36"/>
      <c r="W88" s="36"/>
      <c r="X88" s="36"/>
      <c r="Y88" s="36"/>
      <c r="Z88" s="36"/>
      <c r="AA88" s="36"/>
      <c r="AB88" s="36"/>
      <c r="AC88" s="36"/>
      <c r="AD88" s="36"/>
      <c r="AE88" s="36"/>
    </row>
    <row r="89" spans="1:31" s="2" customFormat="1" ht="12.75">
      <c r="A89" s="36"/>
      <c r="B89" s="37"/>
      <c r="C89" s="31" t="s">
        <v>29</v>
      </c>
      <c r="D89" s="38"/>
      <c r="E89" s="38"/>
      <c r="F89" s="29" t="str">
        <f>IF(E20="","",E20)</f>
        <v>Vyplň údaj</v>
      </c>
      <c r="G89" s="38"/>
      <c r="H89" s="38"/>
      <c r="I89" s="120" t="s">
        <v>34</v>
      </c>
      <c r="J89" s="34" t="str">
        <f>E26</f>
        <v>Ing.Josef Němeček</v>
      </c>
      <c r="K89" s="38"/>
      <c r="L89" s="119"/>
      <c r="S89" s="36"/>
      <c r="T89" s="36"/>
      <c r="U89" s="36"/>
      <c r="V89" s="36"/>
      <c r="W89" s="36"/>
      <c r="X89" s="36"/>
      <c r="Y89" s="36"/>
      <c r="Z89" s="36"/>
      <c r="AA89" s="36"/>
      <c r="AB89" s="36"/>
      <c r="AC89" s="36"/>
      <c r="AD89" s="36"/>
      <c r="AE89" s="36"/>
    </row>
    <row r="90" spans="1:31" s="2" customFormat="1" ht="12">
      <c r="A90" s="36"/>
      <c r="B90" s="37"/>
      <c r="C90" s="38"/>
      <c r="D90" s="38"/>
      <c r="E90" s="38"/>
      <c r="F90" s="38"/>
      <c r="G90" s="38"/>
      <c r="H90" s="38"/>
      <c r="I90" s="118"/>
      <c r="J90" s="38"/>
      <c r="K90" s="38"/>
      <c r="L90" s="119"/>
      <c r="S90" s="36"/>
      <c r="T90" s="36"/>
      <c r="U90" s="36"/>
      <c r="V90" s="36"/>
      <c r="W90" s="36"/>
      <c r="X90" s="36"/>
      <c r="Y90" s="36"/>
      <c r="Z90" s="36"/>
      <c r="AA90" s="36"/>
      <c r="AB90" s="36"/>
      <c r="AC90" s="36"/>
      <c r="AD90" s="36"/>
      <c r="AE90" s="36"/>
    </row>
    <row r="91" spans="1:31" s="11" customFormat="1" ht="24">
      <c r="A91" s="167"/>
      <c r="B91" s="168"/>
      <c r="C91" s="169" t="s">
        <v>193</v>
      </c>
      <c r="D91" s="170" t="s">
        <v>57</v>
      </c>
      <c r="E91" s="170" t="s">
        <v>53</v>
      </c>
      <c r="F91" s="170" t="s">
        <v>54</v>
      </c>
      <c r="G91" s="170" t="s">
        <v>194</v>
      </c>
      <c r="H91" s="170" t="s">
        <v>195</v>
      </c>
      <c r="I91" s="171" t="s">
        <v>196</v>
      </c>
      <c r="J91" s="170" t="s">
        <v>165</v>
      </c>
      <c r="K91" s="172" t="s">
        <v>197</v>
      </c>
      <c r="L91" s="173"/>
      <c r="M91" s="70" t="s">
        <v>19</v>
      </c>
      <c r="N91" s="71" t="s">
        <v>42</v>
      </c>
      <c r="O91" s="71" t="s">
        <v>198</v>
      </c>
      <c r="P91" s="71" t="s">
        <v>199</v>
      </c>
      <c r="Q91" s="71" t="s">
        <v>200</v>
      </c>
      <c r="R91" s="71" t="s">
        <v>201</v>
      </c>
      <c r="S91" s="71" t="s">
        <v>202</v>
      </c>
      <c r="T91" s="72" t="s">
        <v>203</v>
      </c>
      <c r="U91" s="167"/>
      <c r="V91" s="167"/>
      <c r="W91" s="167"/>
      <c r="X91" s="167"/>
      <c r="Y91" s="167"/>
      <c r="Z91" s="167"/>
      <c r="AA91" s="167"/>
      <c r="AB91" s="167"/>
      <c r="AC91" s="167"/>
      <c r="AD91" s="167"/>
      <c r="AE91" s="167"/>
    </row>
    <row r="92" spans="1:63" s="2" customFormat="1" ht="15.75">
      <c r="A92" s="36"/>
      <c r="B92" s="37"/>
      <c r="C92" s="77" t="s">
        <v>204</v>
      </c>
      <c r="D92" s="38"/>
      <c r="E92" s="38"/>
      <c r="F92" s="38"/>
      <c r="G92" s="38"/>
      <c r="H92" s="38"/>
      <c r="I92" s="118"/>
      <c r="J92" s="174">
        <f>BK92</f>
        <v>0</v>
      </c>
      <c r="K92" s="38"/>
      <c r="L92" s="41"/>
      <c r="M92" s="73"/>
      <c r="N92" s="175"/>
      <c r="O92" s="74"/>
      <c r="P92" s="176">
        <f>P93</f>
        <v>0</v>
      </c>
      <c r="Q92" s="74"/>
      <c r="R92" s="176">
        <f>R93</f>
        <v>254.87071383</v>
      </c>
      <c r="S92" s="74"/>
      <c r="T92" s="177">
        <f>T93</f>
        <v>0</v>
      </c>
      <c r="U92" s="36"/>
      <c r="V92" s="36"/>
      <c r="W92" s="36"/>
      <c r="X92" s="36"/>
      <c r="Y92" s="36"/>
      <c r="Z92" s="36"/>
      <c r="AA92" s="36"/>
      <c r="AB92" s="36"/>
      <c r="AC92" s="36"/>
      <c r="AD92" s="36"/>
      <c r="AE92" s="36"/>
      <c r="AT92" s="19" t="s">
        <v>71</v>
      </c>
      <c r="AU92" s="19" t="s">
        <v>166</v>
      </c>
      <c r="BK92" s="178">
        <f>BK93</f>
        <v>0</v>
      </c>
    </row>
    <row r="93" spans="2:63" s="12" customFormat="1" ht="15">
      <c r="B93" s="179"/>
      <c r="C93" s="180"/>
      <c r="D93" s="181" t="s">
        <v>71</v>
      </c>
      <c r="E93" s="182" t="s">
        <v>205</v>
      </c>
      <c r="F93" s="182" t="s">
        <v>206</v>
      </c>
      <c r="G93" s="180"/>
      <c r="H93" s="180"/>
      <c r="I93" s="183"/>
      <c r="J93" s="184">
        <f>BK93</f>
        <v>0</v>
      </c>
      <c r="K93" s="180"/>
      <c r="L93" s="185"/>
      <c r="M93" s="186"/>
      <c r="N93" s="187"/>
      <c r="O93" s="187"/>
      <c r="P93" s="188">
        <f>P94+P119+P134+P160+P166+P170</f>
        <v>0</v>
      </c>
      <c r="Q93" s="187"/>
      <c r="R93" s="188">
        <f>R94+R119+R134+R160+R166+R170</f>
        <v>254.87071383</v>
      </c>
      <c r="S93" s="187"/>
      <c r="T93" s="189">
        <f>T94+T119+T134+T160+T166+T170</f>
        <v>0</v>
      </c>
      <c r="AR93" s="190" t="s">
        <v>79</v>
      </c>
      <c r="AT93" s="191" t="s">
        <v>71</v>
      </c>
      <c r="AU93" s="191" t="s">
        <v>72</v>
      </c>
      <c r="AY93" s="190" t="s">
        <v>207</v>
      </c>
      <c r="BK93" s="192">
        <f>BK94+BK119+BK134+BK160+BK166+BK170</f>
        <v>0</v>
      </c>
    </row>
    <row r="94" spans="2:63" s="12" customFormat="1" ht="12.75">
      <c r="B94" s="179"/>
      <c r="C94" s="180"/>
      <c r="D94" s="181" t="s">
        <v>71</v>
      </c>
      <c r="E94" s="193" t="s">
        <v>79</v>
      </c>
      <c r="F94" s="193" t="s">
        <v>208</v>
      </c>
      <c r="G94" s="180"/>
      <c r="H94" s="180"/>
      <c r="I94" s="183"/>
      <c r="J94" s="194">
        <f>BK94</f>
        <v>0</v>
      </c>
      <c r="K94" s="180"/>
      <c r="L94" s="185"/>
      <c r="M94" s="186"/>
      <c r="N94" s="187"/>
      <c r="O94" s="187"/>
      <c r="P94" s="188">
        <f>SUM(P95:P118)</f>
        <v>0</v>
      </c>
      <c r="Q94" s="187"/>
      <c r="R94" s="188">
        <f>SUM(R95:R118)</f>
        <v>168.6799</v>
      </c>
      <c r="S94" s="187"/>
      <c r="T94" s="189">
        <f>SUM(T95:T118)</f>
        <v>0</v>
      </c>
      <c r="AR94" s="190" t="s">
        <v>79</v>
      </c>
      <c r="AT94" s="191" t="s">
        <v>71</v>
      </c>
      <c r="AU94" s="191" t="s">
        <v>79</v>
      </c>
      <c r="AY94" s="190" t="s">
        <v>207</v>
      </c>
      <c r="BK94" s="192">
        <f>SUM(BK95:BK118)</f>
        <v>0</v>
      </c>
    </row>
    <row r="95" spans="1:65" s="2" customFormat="1" ht="24">
      <c r="A95" s="36"/>
      <c r="B95" s="37"/>
      <c r="C95" s="195" t="s">
        <v>79</v>
      </c>
      <c r="D95" s="195" t="s">
        <v>209</v>
      </c>
      <c r="E95" s="196" t="s">
        <v>1217</v>
      </c>
      <c r="F95" s="197" t="s">
        <v>1218</v>
      </c>
      <c r="G95" s="198" t="s">
        <v>151</v>
      </c>
      <c r="H95" s="199">
        <v>13.2</v>
      </c>
      <c r="I95" s="200"/>
      <c r="J95" s="201">
        <f>ROUND(I95*H95,2)</f>
        <v>0</v>
      </c>
      <c r="K95" s="197" t="s">
        <v>212</v>
      </c>
      <c r="L95" s="41"/>
      <c r="M95" s="202" t="s">
        <v>19</v>
      </c>
      <c r="N95" s="203" t="s">
        <v>43</v>
      </c>
      <c r="O95" s="66"/>
      <c r="P95" s="204">
        <f>O95*H95</f>
        <v>0</v>
      </c>
      <c r="Q95" s="204">
        <v>0</v>
      </c>
      <c r="R95" s="204">
        <f>Q95*H95</f>
        <v>0</v>
      </c>
      <c r="S95" s="204">
        <v>0</v>
      </c>
      <c r="T95" s="205">
        <f>S95*H95</f>
        <v>0</v>
      </c>
      <c r="U95" s="36"/>
      <c r="V95" s="36"/>
      <c r="W95" s="36"/>
      <c r="X95" s="36"/>
      <c r="Y95" s="36"/>
      <c r="Z95" s="36"/>
      <c r="AA95" s="36"/>
      <c r="AB95" s="36"/>
      <c r="AC95" s="36"/>
      <c r="AD95" s="36"/>
      <c r="AE95" s="36"/>
      <c r="AR95" s="206" t="s">
        <v>213</v>
      </c>
      <c r="AT95" s="206" t="s">
        <v>209</v>
      </c>
      <c r="AU95" s="206" t="s">
        <v>81</v>
      </c>
      <c r="AY95" s="19" t="s">
        <v>207</v>
      </c>
      <c r="BE95" s="207">
        <f>IF(N95="základní",J95,0)</f>
        <v>0</v>
      </c>
      <c r="BF95" s="207">
        <f>IF(N95="snížená",J95,0)</f>
        <v>0</v>
      </c>
      <c r="BG95" s="207">
        <f>IF(N95="zákl. přenesená",J95,0)</f>
        <v>0</v>
      </c>
      <c r="BH95" s="207">
        <f>IF(N95="sníž. přenesená",J95,0)</f>
        <v>0</v>
      </c>
      <c r="BI95" s="207">
        <f>IF(N95="nulová",J95,0)</f>
        <v>0</v>
      </c>
      <c r="BJ95" s="19" t="s">
        <v>79</v>
      </c>
      <c r="BK95" s="207">
        <f>ROUND(I95*H95,2)</f>
        <v>0</v>
      </c>
      <c r="BL95" s="19" t="s">
        <v>213</v>
      </c>
      <c r="BM95" s="206" t="s">
        <v>1219</v>
      </c>
    </row>
    <row r="96" spans="2:51" s="13" customFormat="1" ht="12">
      <c r="B96" s="208"/>
      <c r="C96" s="209"/>
      <c r="D96" s="210" t="s">
        <v>215</v>
      </c>
      <c r="E96" s="211" t="s">
        <v>19</v>
      </c>
      <c r="F96" s="212" t="s">
        <v>1220</v>
      </c>
      <c r="G96" s="209"/>
      <c r="H96" s="213">
        <v>13.2</v>
      </c>
      <c r="I96" s="214"/>
      <c r="J96" s="209"/>
      <c r="K96" s="209"/>
      <c r="L96" s="215"/>
      <c r="M96" s="216"/>
      <c r="N96" s="217"/>
      <c r="O96" s="217"/>
      <c r="P96" s="217"/>
      <c r="Q96" s="217"/>
      <c r="R96" s="217"/>
      <c r="S96" s="217"/>
      <c r="T96" s="218"/>
      <c r="AT96" s="219" t="s">
        <v>215</v>
      </c>
      <c r="AU96" s="219" t="s">
        <v>81</v>
      </c>
      <c r="AV96" s="13" t="s">
        <v>81</v>
      </c>
      <c r="AW96" s="13" t="s">
        <v>33</v>
      </c>
      <c r="AX96" s="13" t="s">
        <v>79</v>
      </c>
      <c r="AY96" s="219" t="s">
        <v>207</v>
      </c>
    </row>
    <row r="97" spans="1:65" s="2" customFormat="1" ht="36">
      <c r="A97" s="36"/>
      <c r="B97" s="37"/>
      <c r="C97" s="195" t="s">
        <v>81</v>
      </c>
      <c r="D97" s="195" t="s">
        <v>209</v>
      </c>
      <c r="E97" s="196" t="s">
        <v>1221</v>
      </c>
      <c r="F97" s="197" t="s">
        <v>1222</v>
      </c>
      <c r="G97" s="198" t="s">
        <v>151</v>
      </c>
      <c r="H97" s="199">
        <v>4.778</v>
      </c>
      <c r="I97" s="200"/>
      <c r="J97" s="201">
        <f>ROUND(I97*H97,2)</f>
        <v>0</v>
      </c>
      <c r="K97" s="197" t="s">
        <v>212</v>
      </c>
      <c r="L97" s="41"/>
      <c r="M97" s="202" t="s">
        <v>19</v>
      </c>
      <c r="N97" s="203" t="s">
        <v>43</v>
      </c>
      <c r="O97" s="66"/>
      <c r="P97" s="204">
        <f>O97*H97</f>
        <v>0</v>
      </c>
      <c r="Q97" s="204">
        <v>0</v>
      </c>
      <c r="R97" s="204">
        <f>Q97*H97</f>
        <v>0</v>
      </c>
      <c r="S97" s="204">
        <v>0</v>
      </c>
      <c r="T97" s="205">
        <f>S97*H97</f>
        <v>0</v>
      </c>
      <c r="U97" s="36"/>
      <c r="V97" s="36"/>
      <c r="W97" s="36"/>
      <c r="X97" s="36"/>
      <c r="Y97" s="36"/>
      <c r="Z97" s="36"/>
      <c r="AA97" s="36"/>
      <c r="AB97" s="36"/>
      <c r="AC97" s="36"/>
      <c r="AD97" s="36"/>
      <c r="AE97" s="36"/>
      <c r="AR97" s="206" t="s">
        <v>213</v>
      </c>
      <c r="AT97" s="206" t="s">
        <v>209</v>
      </c>
      <c r="AU97" s="206" t="s">
        <v>81</v>
      </c>
      <c r="AY97" s="19" t="s">
        <v>207</v>
      </c>
      <c r="BE97" s="207">
        <f>IF(N97="základní",J97,0)</f>
        <v>0</v>
      </c>
      <c r="BF97" s="207">
        <f>IF(N97="snížená",J97,0)</f>
        <v>0</v>
      </c>
      <c r="BG97" s="207">
        <f>IF(N97="zákl. přenesená",J97,0)</f>
        <v>0</v>
      </c>
      <c r="BH97" s="207">
        <f>IF(N97="sníž. přenesená",J97,0)</f>
        <v>0</v>
      </c>
      <c r="BI97" s="207">
        <f>IF(N97="nulová",J97,0)</f>
        <v>0</v>
      </c>
      <c r="BJ97" s="19" t="s">
        <v>79</v>
      </c>
      <c r="BK97" s="207">
        <f>ROUND(I97*H97,2)</f>
        <v>0</v>
      </c>
      <c r="BL97" s="19" t="s">
        <v>213</v>
      </c>
      <c r="BM97" s="206" t="s">
        <v>1223</v>
      </c>
    </row>
    <row r="98" spans="2:51" s="13" customFormat="1" ht="12">
      <c r="B98" s="208"/>
      <c r="C98" s="209"/>
      <c r="D98" s="210" t="s">
        <v>215</v>
      </c>
      <c r="E98" s="211" t="s">
        <v>19</v>
      </c>
      <c r="F98" s="212" t="s">
        <v>1224</v>
      </c>
      <c r="G98" s="209"/>
      <c r="H98" s="213">
        <v>2.633</v>
      </c>
      <c r="I98" s="214"/>
      <c r="J98" s="209"/>
      <c r="K98" s="209"/>
      <c r="L98" s="215"/>
      <c r="M98" s="216"/>
      <c r="N98" s="217"/>
      <c r="O98" s="217"/>
      <c r="P98" s="217"/>
      <c r="Q98" s="217"/>
      <c r="R98" s="217"/>
      <c r="S98" s="217"/>
      <c r="T98" s="218"/>
      <c r="AT98" s="219" t="s">
        <v>215</v>
      </c>
      <c r="AU98" s="219" t="s">
        <v>81</v>
      </c>
      <c r="AV98" s="13" t="s">
        <v>81</v>
      </c>
      <c r="AW98" s="13" t="s">
        <v>33</v>
      </c>
      <c r="AX98" s="13" t="s">
        <v>72</v>
      </c>
      <c r="AY98" s="219" t="s">
        <v>207</v>
      </c>
    </row>
    <row r="99" spans="2:51" s="13" customFormat="1" ht="12">
      <c r="B99" s="208"/>
      <c r="C99" s="209"/>
      <c r="D99" s="210" t="s">
        <v>215</v>
      </c>
      <c r="E99" s="211" t="s">
        <v>19</v>
      </c>
      <c r="F99" s="212" t="s">
        <v>1225</v>
      </c>
      <c r="G99" s="209"/>
      <c r="H99" s="213">
        <v>2.145</v>
      </c>
      <c r="I99" s="214"/>
      <c r="J99" s="209"/>
      <c r="K99" s="209"/>
      <c r="L99" s="215"/>
      <c r="M99" s="216"/>
      <c r="N99" s="217"/>
      <c r="O99" s="217"/>
      <c r="P99" s="217"/>
      <c r="Q99" s="217"/>
      <c r="R99" s="217"/>
      <c r="S99" s="217"/>
      <c r="T99" s="218"/>
      <c r="AT99" s="219" t="s">
        <v>215</v>
      </c>
      <c r="AU99" s="219" t="s">
        <v>81</v>
      </c>
      <c r="AV99" s="13" t="s">
        <v>81</v>
      </c>
      <c r="AW99" s="13" t="s">
        <v>33</v>
      </c>
      <c r="AX99" s="13" t="s">
        <v>72</v>
      </c>
      <c r="AY99" s="219" t="s">
        <v>207</v>
      </c>
    </row>
    <row r="100" spans="2:51" s="14" customFormat="1" ht="12">
      <c r="B100" s="220"/>
      <c r="C100" s="221"/>
      <c r="D100" s="210" t="s">
        <v>215</v>
      </c>
      <c r="E100" s="222" t="s">
        <v>19</v>
      </c>
      <c r="F100" s="223" t="s">
        <v>228</v>
      </c>
      <c r="G100" s="221"/>
      <c r="H100" s="224">
        <v>4.778</v>
      </c>
      <c r="I100" s="225"/>
      <c r="J100" s="221"/>
      <c r="K100" s="221"/>
      <c r="L100" s="226"/>
      <c r="M100" s="227"/>
      <c r="N100" s="228"/>
      <c r="O100" s="228"/>
      <c r="P100" s="228"/>
      <c r="Q100" s="228"/>
      <c r="R100" s="228"/>
      <c r="S100" s="228"/>
      <c r="T100" s="229"/>
      <c r="AT100" s="230" t="s">
        <v>215</v>
      </c>
      <c r="AU100" s="230" t="s">
        <v>81</v>
      </c>
      <c r="AV100" s="14" t="s">
        <v>213</v>
      </c>
      <c r="AW100" s="14" t="s">
        <v>33</v>
      </c>
      <c r="AX100" s="14" t="s">
        <v>79</v>
      </c>
      <c r="AY100" s="230" t="s">
        <v>207</v>
      </c>
    </row>
    <row r="101" spans="1:65" s="2" customFormat="1" ht="36">
      <c r="A101" s="36"/>
      <c r="B101" s="37"/>
      <c r="C101" s="195" t="s">
        <v>221</v>
      </c>
      <c r="D101" s="195" t="s">
        <v>209</v>
      </c>
      <c r="E101" s="196" t="s">
        <v>1226</v>
      </c>
      <c r="F101" s="197" t="s">
        <v>1227</v>
      </c>
      <c r="G101" s="198" t="s">
        <v>151</v>
      </c>
      <c r="H101" s="199">
        <v>2.099</v>
      </c>
      <c r="I101" s="200"/>
      <c r="J101" s="201">
        <f>ROUND(I101*H101,2)</f>
        <v>0</v>
      </c>
      <c r="K101" s="197" t="s">
        <v>212</v>
      </c>
      <c r="L101" s="41"/>
      <c r="M101" s="202" t="s">
        <v>19</v>
      </c>
      <c r="N101" s="203" t="s">
        <v>43</v>
      </c>
      <c r="O101" s="66"/>
      <c r="P101" s="204">
        <f>O101*H101</f>
        <v>0</v>
      </c>
      <c r="Q101" s="204">
        <v>0</v>
      </c>
      <c r="R101" s="204">
        <f>Q101*H101</f>
        <v>0</v>
      </c>
      <c r="S101" s="204">
        <v>0</v>
      </c>
      <c r="T101" s="205">
        <f>S101*H101</f>
        <v>0</v>
      </c>
      <c r="U101" s="36"/>
      <c r="V101" s="36"/>
      <c r="W101" s="36"/>
      <c r="X101" s="36"/>
      <c r="Y101" s="36"/>
      <c r="Z101" s="36"/>
      <c r="AA101" s="36"/>
      <c r="AB101" s="36"/>
      <c r="AC101" s="36"/>
      <c r="AD101" s="36"/>
      <c r="AE101" s="36"/>
      <c r="AR101" s="206" t="s">
        <v>213</v>
      </c>
      <c r="AT101" s="206" t="s">
        <v>209</v>
      </c>
      <c r="AU101" s="206" t="s">
        <v>81</v>
      </c>
      <c r="AY101" s="19" t="s">
        <v>207</v>
      </c>
      <c r="BE101" s="207">
        <f>IF(N101="základní",J101,0)</f>
        <v>0</v>
      </c>
      <c r="BF101" s="207">
        <f>IF(N101="snížená",J101,0)</f>
        <v>0</v>
      </c>
      <c r="BG101" s="207">
        <f>IF(N101="zákl. přenesená",J101,0)</f>
        <v>0</v>
      </c>
      <c r="BH101" s="207">
        <f>IF(N101="sníž. přenesená",J101,0)</f>
        <v>0</v>
      </c>
      <c r="BI101" s="207">
        <f>IF(N101="nulová",J101,0)</f>
        <v>0</v>
      </c>
      <c r="BJ101" s="19" t="s">
        <v>79</v>
      </c>
      <c r="BK101" s="207">
        <f>ROUND(I101*H101,2)</f>
        <v>0</v>
      </c>
      <c r="BL101" s="19" t="s">
        <v>213</v>
      </c>
      <c r="BM101" s="206" t="s">
        <v>1228</v>
      </c>
    </row>
    <row r="102" spans="2:51" s="13" customFormat="1" ht="12">
      <c r="B102" s="208"/>
      <c r="C102" s="209"/>
      <c r="D102" s="210" t="s">
        <v>215</v>
      </c>
      <c r="E102" s="211" t="s">
        <v>19</v>
      </c>
      <c r="F102" s="212" t="s">
        <v>1229</v>
      </c>
      <c r="G102" s="209"/>
      <c r="H102" s="213">
        <v>1.149</v>
      </c>
      <c r="I102" s="214"/>
      <c r="J102" s="209"/>
      <c r="K102" s="209"/>
      <c r="L102" s="215"/>
      <c r="M102" s="216"/>
      <c r="N102" s="217"/>
      <c r="O102" s="217"/>
      <c r="P102" s="217"/>
      <c r="Q102" s="217"/>
      <c r="R102" s="217"/>
      <c r="S102" s="217"/>
      <c r="T102" s="218"/>
      <c r="AT102" s="219" t="s">
        <v>215</v>
      </c>
      <c r="AU102" s="219" t="s">
        <v>81</v>
      </c>
      <c r="AV102" s="13" t="s">
        <v>81</v>
      </c>
      <c r="AW102" s="13" t="s">
        <v>33</v>
      </c>
      <c r="AX102" s="13" t="s">
        <v>72</v>
      </c>
      <c r="AY102" s="219" t="s">
        <v>207</v>
      </c>
    </row>
    <row r="103" spans="2:51" s="13" customFormat="1" ht="12">
      <c r="B103" s="208"/>
      <c r="C103" s="209"/>
      <c r="D103" s="210" t="s">
        <v>215</v>
      </c>
      <c r="E103" s="211" t="s">
        <v>19</v>
      </c>
      <c r="F103" s="212" t="s">
        <v>1230</v>
      </c>
      <c r="G103" s="209"/>
      <c r="H103" s="213">
        <v>0.95</v>
      </c>
      <c r="I103" s="214"/>
      <c r="J103" s="209"/>
      <c r="K103" s="209"/>
      <c r="L103" s="215"/>
      <c r="M103" s="216"/>
      <c r="N103" s="217"/>
      <c r="O103" s="217"/>
      <c r="P103" s="217"/>
      <c r="Q103" s="217"/>
      <c r="R103" s="217"/>
      <c r="S103" s="217"/>
      <c r="T103" s="218"/>
      <c r="AT103" s="219" t="s">
        <v>215</v>
      </c>
      <c r="AU103" s="219" t="s">
        <v>81</v>
      </c>
      <c r="AV103" s="13" t="s">
        <v>81</v>
      </c>
      <c r="AW103" s="13" t="s">
        <v>33</v>
      </c>
      <c r="AX103" s="13" t="s">
        <v>72</v>
      </c>
      <c r="AY103" s="219" t="s">
        <v>207</v>
      </c>
    </row>
    <row r="104" spans="2:51" s="14" customFormat="1" ht="12">
      <c r="B104" s="220"/>
      <c r="C104" s="221"/>
      <c r="D104" s="210" t="s">
        <v>215</v>
      </c>
      <c r="E104" s="222" t="s">
        <v>19</v>
      </c>
      <c r="F104" s="223" t="s">
        <v>228</v>
      </c>
      <c r="G104" s="221"/>
      <c r="H104" s="224">
        <v>2.099</v>
      </c>
      <c r="I104" s="225"/>
      <c r="J104" s="221"/>
      <c r="K104" s="221"/>
      <c r="L104" s="226"/>
      <c r="M104" s="227"/>
      <c r="N104" s="228"/>
      <c r="O104" s="228"/>
      <c r="P104" s="228"/>
      <c r="Q104" s="228"/>
      <c r="R104" s="228"/>
      <c r="S104" s="228"/>
      <c r="T104" s="229"/>
      <c r="AT104" s="230" t="s">
        <v>215</v>
      </c>
      <c r="AU104" s="230" t="s">
        <v>81</v>
      </c>
      <c r="AV104" s="14" t="s">
        <v>213</v>
      </c>
      <c r="AW104" s="14" t="s">
        <v>33</v>
      </c>
      <c r="AX104" s="14" t="s">
        <v>79</v>
      </c>
      <c r="AY104" s="230" t="s">
        <v>207</v>
      </c>
    </row>
    <row r="105" spans="1:65" s="2" customFormat="1" ht="60">
      <c r="A105" s="36"/>
      <c r="B105" s="37"/>
      <c r="C105" s="195" t="s">
        <v>213</v>
      </c>
      <c r="D105" s="195" t="s">
        <v>209</v>
      </c>
      <c r="E105" s="196" t="s">
        <v>267</v>
      </c>
      <c r="F105" s="197" t="s">
        <v>268</v>
      </c>
      <c r="G105" s="198" t="s">
        <v>151</v>
      </c>
      <c r="H105" s="199">
        <v>20.077</v>
      </c>
      <c r="I105" s="200"/>
      <c r="J105" s="201">
        <f>ROUND(I105*H105,2)</f>
        <v>0</v>
      </c>
      <c r="K105" s="197" t="s">
        <v>212</v>
      </c>
      <c r="L105" s="41"/>
      <c r="M105" s="202" t="s">
        <v>19</v>
      </c>
      <c r="N105" s="203" t="s">
        <v>43</v>
      </c>
      <c r="O105" s="66"/>
      <c r="P105" s="204">
        <f>O105*H105</f>
        <v>0</v>
      </c>
      <c r="Q105" s="204">
        <v>0</v>
      </c>
      <c r="R105" s="204">
        <f>Q105*H105</f>
        <v>0</v>
      </c>
      <c r="S105" s="204">
        <v>0</v>
      </c>
      <c r="T105" s="205">
        <f>S105*H105</f>
        <v>0</v>
      </c>
      <c r="U105" s="36"/>
      <c r="V105" s="36"/>
      <c r="W105" s="36"/>
      <c r="X105" s="36"/>
      <c r="Y105" s="36"/>
      <c r="Z105" s="36"/>
      <c r="AA105" s="36"/>
      <c r="AB105" s="36"/>
      <c r="AC105" s="36"/>
      <c r="AD105" s="36"/>
      <c r="AE105" s="36"/>
      <c r="AR105" s="206" t="s">
        <v>213</v>
      </c>
      <c r="AT105" s="206" t="s">
        <v>209</v>
      </c>
      <c r="AU105" s="206" t="s">
        <v>81</v>
      </c>
      <c r="AY105" s="19" t="s">
        <v>207</v>
      </c>
      <c r="BE105" s="207">
        <f>IF(N105="základní",J105,0)</f>
        <v>0</v>
      </c>
      <c r="BF105" s="207">
        <f>IF(N105="snížená",J105,0)</f>
        <v>0</v>
      </c>
      <c r="BG105" s="207">
        <f>IF(N105="zákl. přenesená",J105,0)</f>
        <v>0</v>
      </c>
      <c r="BH105" s="207">
        <f>IF(N105="sníž. přenesená",J105,0)</f>
        <v>0</v>
      </c>
      <c r="BI105" s="207">
        <f>IF(N105="nulová",J105,0)</f>
        <v>0</v>
      </c>
      <c r="BJ105" s="19" t="s">
        <v>79</v>
      </c>
      <c r="BK105" s="207">
        <f>ROUND(I105*H105,2)</f>
        <v>0</v>
      </c>
      <c r="BL105" s="19" t="s">
        <v>213</v>
      </c>
      <c r="BM105" s="206" t="s">
        <v>1231</v>
      </c>
    </row>
    <row r="106" spans="2:51" s="13" customFormat="1" ht="12">
      <c r="B106" s="208"/>
      <c r="C106" s="209"/>
      <c r="D106" s="210" t="s">
        <v>215</v>
      </c>
      <c r="E106" s="211" t="s">
        <v>19</v>
      </c>
      <c r="F106" s="212" t="s">
        <v>1232</v>
      </c>
      <c r="G106" s="209"/>
      <c r="H106" s="213">
        <v>20.077</v>
      </c>
      <c r="I106" s="214"/>
      <c r="J106" s="209"/>
      <c r="K106" s="209"/>
      <c r="L106" s="215"/>
      <c r="M106" s="216"/>
      <c r="N106" s="217"/>
      <c r="O106" s="217"/>
      <c r="P106" s="217"/>
      <c r="Q106" s="217"/>
      <c r="R106" s="217"/>
      <c r="S106" s="217"/>
      <c r="T106" s="218"/>
      <c r="AT106" s="219" t="s">
        <v>215</v>
      </c>
      <c r="AU106" s="219" t="s">
        <v>81</v>
      </c>
      <c r="AV106" s="13" t="s">
        <v>81</v>
      </c>
      <c r="AW106" s="13" t="s">
        <v>33</v>
      </c>
      <c r="AX106" s="13" t="s">
        <v>79</v>
      </c>
      <c r="AY106" s="219" t="s">
        <v>207</v>
      </c>
    </row>
    <row r="107" spans="1:65" s="2" customFormat="1" ht="60">
      <c r="A107" s="36"/>
      <c r="B107" s="37"/>
      <c r="C107" s="195" t="s">
        <v>234</v>
      </c>
      <c r="D107" s="195" t="s">
        <v>209</v>
      </c>
      <c r="E107" s="196" t="s">
        <v>273</v>
      </c>
      <c r="F107" s="197" t="s">
        <v>274</v>
      </c>
      <c r="G107" s="198" t="s">
        <v>151</v>
      </c>
      <c r="H107" s="199">
        <v>105</v>
      </c>
      <c r="I107" s="200"/>
      <c r="J107" s="201">
        <f>ROUND(I107*H107,2)</f>
        <v>0</v>
      </c>
      <c r="K107" s="197" t="s">
        <v>212</v>
      </c>
      <c r="L107" s="41"/>
      <c r="M107" s="202" t="s">
        <v>19</v>
      </c>
      <c r="N107" s="203" t="s">
        <v>43</v>
      </c>
      <c r="O107" s="66"/>
      <c r="P107" s="204">
        <f>O107*H107</f>
        <v>0</v>
      </c>
      <c r="Q107" s="204">
        <v>0</v>
      </c>
      <c r="R107" s="204">
        <f>Q107*H107</f>
        <v>0</v>
      </c>
      <c r="S107" s="204">
        <v>0</v>
      </c>
      <c r="T107" s="205">
        <f>S107*H107</f>
        <v>0</v>
      </c>
      <c r="U107" s="36"/>
      <c r="V107" s="36"/>
      <c r="W107" s="36"/>
      <c r="X107" s="36"/>
      <c r="Y107" s="36"/>
      <c r="Z107" s="36"/>
      <c r="AA107" s="36"/>
      <c r="AB107" s="36"/>
      <c r="AC107" s="36"/>
      <c r="AD107" s="36"/>
      <c r="AE107" s="36"/>
      <c r="AR107" s="206" t="s">
        <v>213</v>
      </c>
      <c r="AT107" s="206" t="s">
        <v>209</v>
      </c>
      <c r="AU107" s="206" t="s">
        <v>81</v>
      </c>
      <c r="AY107" s="19" t="s">
        <v>207</v>
      </c>
      <c r="BE107" s="207">
        <f>IF(N107="základní",J107,0)</f>
        <v>0</v>
      </c>
      <c r="BF107" s="207">
        <f>IF(N107="snížená",J107,0)</f>
        <v>0</v>
      </c>
      <c r="BG107" s="207">
        <f>IF(N107="zákl. přenesená",J107,0)</f>
        <v>0</v>
      </c>
      <c r="BH107" s="207">
        <f>IF(N107="sníž. přenesená",J107,0)</f>
        <v>0</v>
      </c>
      <c r="BI107" s="207">
        <f>IF(N107="nulová",J107,0)</f>
        <v>0</v>
      </c>
      <c r="BJ107" s="19" t="s">
        <v>79</v>
      </c>
      <c r="BK107" s="207">
        <f>ROUND(I107*H107,2)</f>
        <v>0</v>
      </c>
      <c r="BL107" s="19" t="s">
        <v>213</v>
      </c>
      <c r="BM107" s="206" t="s">
        <v>1233</v>
      </c>
    </row>
    <row r="108" spans="2:51" s="13" customFormat="1" ht="12">
      <c r="B108" s="208"/>
      <c r="C108" s="209"/>
      <c r="D108" s="210" t="s">
        <v>215</v>
      </c>
      <c r="E108" s="211" t="s">
        <v>19</v>
      </c>
      <c r="F108" s="212" t="s">
        <v>1234</v>
      </c>
      <c r="G108" s="209"/>
      <c r="H108" s="213">
        <v>105</v>
      </c>
      <c r="I108" s="214"/>
      <c r="J108" s="209"/>
      <c r="K108" s="209"/>
      <c r="L108" s="215"/>
      <c r="M108" s="216"/>
      <c r="N108" s="217"/>
      <c r="O108" s="217"/>
      <c r="P108" s="217"/>
      <c r="Q108" s="217"/>
      <c r="R108" s="217"/>
      <c r="S108" s="217"/>
      <c r="T108" s="218"/>
      <c r="AT108" s="219" t="s">
        <v>215</v>
      </c>
      <c r="AU108" s="219" t="s">
        <v>81</v>
      </c>
      <c r="AV108" s="13" t="s">
        <v>81</v>
      </c>
      <c r="AW108" s="13" t="s">
        <v>33</v>
      </c>
      <c r="AX108" s="13" t="s">
        <v>79</v>
      </c>
      <c r="AY108" s="219" t="s">
        <v>207</v>
      </c>
    </row>
    <row r="109" spans="1:65" s="2" customFormat="1" ht="12">
      <c r="A109" s="36"/>
      <c r="B109" s="37"/>
      <c r="C109" s="231" t="s">
        <v>238</v>
      </c>
      <c r="D109" s="231" t="s">
        <v>249</v>
      </c>
      <c r="E109" s="232" t="s">
        <v>1235</v>
      </c>
      <c r="F109" s="233" t="s">
        <v>1236</v>
      </c>
      <c r="G109" s="234" t="s">
        <v>252</v>
      </c>
      <c r="H109" s="235">
        <v>168</v>
      </c>
      <c r="I109" s="236"/>
      <c r="J109" s="237">
        <f>ROUND(I109*H109,2)</f>
        <v>0</v>
      </c>
      <c r="K109" s="233" t="s">
        <v>212</v>
      </c>
      <c r="L109" s="238"/>
      <c r="M109" s="239" t="s">
        <v>19</v>
      </c>
      <c r="N109" s="240" t="s">
        <v>43</v>
      </c>
      <c r="O109" s="66"/>
      <c r="P109" s="204">
        <f>O109*H109</f>
        <v>0</v>
      </c>
      <c r="Q109" s="204">
        <v>1</v>
      </c>
      <c r="R109" s="204">
        <f>Q109*H109</f>
        <v>168</v>
      </c>
      <c r="S109" s="204">
        <v>0</v>
      </c>
      <c r="T109" s="205">
        <f>S109*H109</f>
        <v>0</v>
      </c>
      <c r="U109" s="36"/>
      <c r="V109" s="36"/>
      <c r="W109" s="36"/>
      <c r="X109" s="36"/>
      <c r="Y109" s="36"/>
      <c r="Z109" s="36"/>
      <c r="AA109" s="36"/>
      <c r="AB109" s="36"/>
      <c r="AC109" s="36"/>
      <c r="AD109" s="36"/>
      <c r="AE109" s="36"/>
      <c r="AR109" s="206" t="s">
        <v>248</v>
      </c>
      <c r="AT109" s="206" t="s">
        <v>249</v>
      </c>
      <c r="AU109" s="206" t="s">
        <v>81</v>
      </c>
      <c r="AY109" s="19" t="s">
        <v>207</v>
      </c>
      <c r="BE109" s="207">
        <f>IF(N109="základní",J109,0)</f>
        <v>0</v>
      </c>
      <c r="BF109" s="207">
        <f>IF(N109="snížená",J109,0)</f>
        <v>0</v>
      </c>
      <c r="BG109" s="207">
        <f>IF(N109="zákl. přenesená",J109,0)</f>
        <v>0</v>
      </c>
      <c r="BH109" s="207">
        <f>IF(N109="sníž. přenesená",J109,0)</f>
        <v>0</v>
      </c>
      <c r="BI109" s="207">
        <f>IF(N109="nulová",J109,0)</f>
        <v>0</v>
      </c>
      <c r="BJ109" s="19" t="s">
        <v>79</v>
      </c>
      <c r="BK109" s="207">
        <f>ROUND(I109*H109,2)</f>
        <v>0</v>
      </c>
      <c r="BL109" s="19" t="s">
        <v>213</v>
      </c>
      <c r="BM109" s="206" t="s">
        <v>1237</v>
      </c>
    </row>
    <row r="110" spans="2:51" s="13" customFormat="1" ht="12">
      <c r="B110" s="208"/>
      <c r="C110" s="209"/>
      <c r="D110" s="210" t="s">
        <v>215</v>
      </c>
      <c r="E110" s="209"/>
      <c r="F110" s="212" t="s">
        <v>1238</v>
      </c>
      <c r="G110" s="209"/>
      <c r="H110" s="213">
        <v>168</v>
      </c>
      <c r="I110" s="214"/>
      <c r="J110" s="209"/>
      <c r="K110" s="209"/>
      <c r="L110" s="215"/>
      <c r="M110" s="216"/>
      <c r="N110" s="217"/>
      <c r="O110" s="217"/>
      <c r="P110" s="217"/>
      <c r="Q110" s="217"/>
      <c r="R110" s="217"/>
      <c r="S110" s="217"/>
      <c r="T110" s="218"/>
      <c r="AT110" s="219" t="s">
        <v>215</v>
      </c>
      <c r="AU110" s="219" t="s">
        <v>81</v>
      </c>
      <c r="AV110" s="13" t="s">
        <v>81</v>
      </c>
      <c r="AW110" s="13" t="s">
        <v>4</v>
      </c>
      <c r="AX110" s="13" t="s">
        <v>79</v>
      </c>
      <c r="AY110" s="219" t="s">
        <v>207</v>
      </c>
    </row>
    <row r="111" spans="1:65" s="2" customFormat="1" ht="36">
      <c r="A111" s="36"/>
      <c r="B111" s="37"/>
      <c r="C111" s="195" t="s">
        <v>243</v>
      </c>
      <c r="D111" s="195" t="s">
        <v>209</v>
      </c>
      <c r="E111" s="196" t="s">
        <v>1239</v>
      </c>
      <c r="F111" s="197" t="s">
        <v>1240</v>
      </c>
      <c r="G111" s="198" t="s">
        <v>144</v>
      </c>
      <c r="H111" s="199">
        <v>523</v>
      </c>
      <c r="I111" s="200"/>
      <c r="J111" s="201">
        <f>ROUND(I111*H111,2)</f>
        <v>0</v>
      </c>
      <c r="K111" s="197" t="s">
        <v>212</v>
      </c>
      <c r="L111" s="41"/>
      <c r="M111" s="202" t="s">
        <v>19</v>
      </c>
      <c r="N111" s="203" t="s">
        <v>43</v>
      </c>
      <c r="O111" s="66"/>
      <c r="P111" s="204">
        <f>O111*H111</f>
        <v>0</v>
      </c>
      <c r="Q111" s="204">
        <v>0</v>
      </c>
      <c r="R111" s="204">
        <f>Q111*H111</f>
        <v>0</v>
      </c>
      <c r="S111" s="204">
        <v>0</v>
      </c>
      <c r="T111" s="205">
        <f>S111*H111</f>
        <v>0</v>
      </c>
      <c r="U111" s="36"/>
      <c r="V111" s="36"/>
      <c r="W111" s="36"/>
      <c r="X111" s="36"/>
      <c r="Y111" s="36"/>
      <c r="Z111" s="36"/>
      <c r="AA111" s="36"/>
      <c r="AB111" s="36"/>
      <c r="AC111" s="36"/>
      <c r="AD111" s="36"/>
      <c r="AE111" s="36"/>
      <c r="AR111" s="206" t="s">
        <v>213</v>
      </c>
      <c r="AT111" s="206" t="s">
        <v>209</v>
      </c>
      <c r="AU111" s="206" t="s">
        <v>81</v>
      </c>
      <c r="AY111" s="19" t="s">
        <v>207</v>
      </c>
      <c r="BE111" s="207">
        <f>IF(N111="základní",J111,0)</f>
        <v>0</v>
      </c>
      <c r="BF111" s="207">
        <f>IF(N111="snížená",J111,0)</f>
        <v>0</v>
      </c>
      <c r="BG111" s="207">
        <f>IF(N111="zákl. přenesená",J111,0)</f>
        <v>0</v>
      </c>
      <c r="BH111" s="207">
        <f>IF(N111="sníž. přenesená",J111,0)</f>
        <v>0</v>
      </c>
      <c r="BI111" s="207">
        <f>IF(N111="nulová",J111,0)</f>
        <v>0</v>
      </c>
      <c r="BJ111" s="19" t="s">
        <v>79</v>
      </c>
      <c r="BK111" s="207">
        <f>ROUND(I111*H111,2)</f>
        <v>0</v>
      </c>
      <c r="BL111" s="19" t="s">
        <v>213</v>
      </c>
      <c r="BM111" s="206" t="s">
        <v>1241</v>
      </c>
    </row>
    <row r="112" spans="1:65" s="2" customFormat="1" ht="24">
      <c r="A112" s="36"/>
      <c r="B112" s="37"/>
      <c r="C112" s="195" t="s">
        <v>248</v>
      </c>
      <c r="D112" s="195" t="s">
        <v>209</v>
      </c>
      <c r="E112" s="196" t="s">
        <v>1242</v>
      </c>
      <c r="F112" s="197" t="s">
        <v>1243</v>
      </c>
      <c r="G112" s="198" t="s">
        <v>144</v>
      </c>
      <c r="H112" s="199">
        <v>523</v>
      </c>
      <c r="I112" s="200"/>
      <c r="J112" s="201">
        <f>ROUND(I112*H112,2)</f>
        <v>0</v>
      </c>
      <c r="K112" s="197" t="s">
        <v>212</v>
      </c>
      <c r="L112" s="41"/>
      <c r="M112" s="202" t="s">
        <v>19</v>
      </c>
      <c r="N112" s="203" t="s">
        <v>43</v>
      </c>
      <c r="O112" s="66"/>
      <c r="P112" s="204">
        <f>O112*H112</f>
        <v>0</v>
      </c>
      <c r="Q112" s="204">
        <v>0</v>
      </c>
      <c r="R112" s="204">
        <f>Q112*H112</f>
        <v>0</v>
      </c>
      <c r="S112" s="204">
        <v>0</v>
      </c>
      <c r="T112" s="205">
        <f>S112*H112</f>
        <v>0</v>
      </c>
      <c r="U112" s="36"/>
      <c r="V112" s="36"/>
      <c r="W112" s="36"/>
      <c r="X112" s="36"/>
      <c r="Y112" s="36"/>
      <c r="Z112" s="36"/>
      <c r="AA112" s="36"/>
      <c r="AB112" s="36"/>
      <c r="AC112" s="36"/>
      <c r="AD112" s="36"/>
      <c r="AE112" s="36"/>
      <c r="AR112" s="206" t="s">
        <v>213</v>
      </c>
      <c r="AT112" s="206" t="s">
        <v>209</v>
      </c>
      <c r="AU112" s="206" t="s">
        <v>81</v>
      </c>
      <c r="AY112" s="19" t="s">
        <v>207</v>
      </c>
      <c r="BE112" s="207">
        <f>IF(N112="základní",J112,0)</f>
        <v>0</v>
      </c>
      <c r="BF112" s="207">
        <f>IF(N112="snížená",J112,0)</f>
        <v>0</v>
      </c>
      <c r="BG112" s="207">
        <f>IF(N112="zákl. přenesená",J112,0)</f>
        <v>0</v>
      </c>
      <c r="BH112" s="207">
        <f>IF(N112="sníž. přenesená",J112,0)</f>
        <v>0</v>
      </c>
      <c r="BI112" s="207">
        <f>IF(N112="nulová",J112,0)</f>
        <v>0</v>
      </c>
      <c r="BJ112" s="19" t="s">
        <v>79</v>
      </c>
      <c r="BK112" s="207">
        <f>ROUND(I112*H112,2)</f>
        <v>0</v>
      </c>
      <c r="BL112" s="19" t="s">
        <v>213</v>
      </c>
      <c r="BM112" s="206" t="s">
        <v>1244</v>
      </c>
    </row>
    <row r="113" spans="1:65" s="2" customFormat="1" ht="12">
      <c r="A113" s="36"/>
      <c r="B113" s="37"/>
      <c r="C113" s="195" t="s">
        <v>255</v>
      </c>
      <c r="D113" s="195" t="s">
        <v>209</v>
      </c>
      <c r="E113" s="196" t="s">
        <v>1245</v>
      </c>
      <c r="F113" s="197" t="s">
        <v>1246</v>
      </c>
      <c r="G113" s="198" t="s">
        <v>144</v>
      </c>
      <c r="H113" s="199">
        <v>523</v>
      </c>
      <c r="I113" s="200"/>
      <c r="J113" s="201">
        <f>ROUND(I113*H113,2)</f>
        <v>0</v>
      </c>
      <c r="K113" s="197" t="s">
        <v>212</v>
      </c>
      <c r="L113" s="41"/>
      <c r="M113" s="202" t="s">
        <v>19</v>
      </c>
      <c r="N113" s="203" t="s">
        <v>43</v>
      </c>
      <c r="O113" s="66"/>
      <c r="P113" s="204">
        <f>O113*H113</f>
        <v>0</v>
      </c>
      <c r="Q113" s="204">
        <v>0.00127</v>
      </c>
      <c r="R113" s="204">
        <f>Q113*H113</f>
        <v>0.6642100000000001</v>
      </c>
      <c r="S113" s="204">
        <v>0</v>
      </c>
      <c r="T113" s="205">
        <f>S113*H113</f>
        <v>0</v>
      </c>
      <c r="U113" s="36"/>
      <c r="V113" s="36"/>
      <c r="W113" s="36"/>
      <c r="X113" s="36"/>
      <c r="Y113" s="36"/>
      <c r="Z113" s="36"/>
      <c r="AA113" s="36"/>
      <c r="AB113" s="36"/>
      <c r="AC113" s="36"/>
      <c r="AD113" s="36"/>
      <c r="AE113" s="36"/>
      <c r="AR113" s="206" t="s">
        <v>213</v>
      </c>
      <c r="AT113" s="206" t="s">
        <v>209</v>
      </c>
      <c r="AU113" s="206" t="s">
        <v>81</v>
      </c>
      <c r="AY113" s="19" t="s">
        <v>207</v>
      </c>
      <c r="BE113" s="207">
        <f>IF(N113="základní",J113,0)</f>
        <v>0</v>
      </c>
      <c r="BF113" s="207">
        <f>IF(N113="snížená",J113,0)</f>
        <v>0</v>
      </c>
      <c r="BG113" s="207">
        <f>IF(N113="zákl. přenesená",J113,0)</f>
        <v>0</v>
      </c>
      <c r="BH113" s="207">
        <f>IF(N113="sníž. přenesená",J113,0)</f>
        <v>0</v>
      </c>
      <c r="BI113" s="207">
        <f>IF(N113="nulová",J113,0)</f>
        <v>0</v>
      </c>
      <c r="BJ113" s="19" t="s">
        <v>79</v>
      </c>
      <c r="BK113" s="207">
        <f>ROUND(I113*H113,2)</f>
        <v>0</v>
      </c>
      <c r="BL113" s="19" t="s">
        <v>213</v>
      </c>
      <c r="BM113" s="206" t="s">
        <v>1247</v>
      </c>
    </row>
    <row r="114" spans="2:51" s="15" customFormat="1" ht="12">
      <c r="B114" s="241"/>
      <c r="C114" s="242"/>
      <c r="D114" s="210" t="s">
        <v>215</v>
      </c>
      <c r="E114" s="243" t="s">
        <v>19</v>
      </c>
      <c r="F114" s="244" t="s">
        <v>1248</v>
      </c>
      <c r="G114" s="242"/>
      <c r="H114" s="243" t="s">
        <v>19</v>
      </c>
      <c r="I114" s="245"/>
      <c r="J114" s="242"/>
      <c r="K114" s="242"/>
      <c r="L114" s="246"/>
      <c r="M114" s="247"/>
      <c r="N114" s="248"/>
      <c r="O114" s="248"/>
      <c r="P114" s="248"/>
      <c r="Q114" s="248"/>
      <c r="R114" s="248"/>
      <c r="S114" s="248"/>
      <c r="T114" s="249"/>
      <c r="AT114" s="250" t="s">
        <v>215</v>
      </c>
      <c r="AU114" s="250" t="s">
        <v>81</v>
      </c>
      <c r="AV114" s="15" t="s">
        <v>79</v>
      </c>
      <c r="AW114" s="15" t="s">
        <v>33</v>
      </c>
      <c r="AX114" s="15" t="s">
        <v>72</v>
      </c>
      <c r="AY114" s="250" t="s">
        <v>207</v>
      </c>
    </row>
    <row r="115" spans="2:51" s="13" customFormat="1" ht="12">
      <c r="B115" s="208"/>
      <c r="C115" s="209"/>
      <c r="D115" s="210" t="s">
        <v>215</v>
      </c>
      <c r="E115" s="211" t="s">
        <v>19</v>
      </c>
      <c r="F115" s="212" t="s">
        <v>1249</v>
      </c>
      <c r="G115" s="209"/>
      <c r="H115" s="213">
        <v>523</v>
      </c>
      <c r="I115" s="214"/>
      <c r="J115" s="209"/>
      <c r="K115" s="209"/>
      <c r="L115" s="215"/>
      <c r="M115" s="216"/>
      <c r="N115" s="217"/>
      <c r="O115" s="217"/>
      <c r="P115" s="217"/>
      <c r="Q115" s="217"/>
      <c r="R115" s="217"/>
      <c r="S115" s="217"/>
      <c r="T115" s="218"/>
      <c r="AT115" s="219" t="s">
        <v>215</v>
      </c>
      <c r="AU115" s="219" t="s">
        <v>81</v>
      </c>
      <c r="AV115" s="13" t="s">
        <v>81</v>
      </c>
      <c r="AW115" s="13" t="s">
        <v>33</v>
      </c>
      <c r="AX115" s="13" t="s">
        <v>79</v>
      </c>
      <c r="AY115" s="219" t="s">
        <v>207</v>
      </c>
    </row>
    <row r="116" spans="1:65" s="2" customFormat="1" ht="12">
      <c r="A116" s="36"/>
      <c r="B116" s="37"/>
      <c r="C116" s="231" t="s">
        <v>261</v>
      </c>
      <c r="D116" s="231" t="s">
        <v>249</v>
      </c>
      <c r="E116" s="232" t="s">
        <v>1250</v>
      </c>
      <c r="F116" s="233" t="s">
        <v>1251</v>
      </c>
      <c r="G116" s="234" t="s">
        <v>810</v>
      </c>
      <c r="H116" s="235">
        <v>15.69</v>
      </c>
      <c r="I116" s="236"/>
      <c r="J116" s="237">
        <f>ROUND(I116*H116,2)</f>
        <v>0</v>
      </c>
      <c r="K116" s="233" t="s">
        <v>212</v>
      </c>
      <c r="L116" s="238"/>
      <c r="M116" s="239" t="s">
        <v>19</v>
      </c>
      <c r="N116" s="240" t="s">
        <v>43</v>
      </c>
      <c r="O116" s="66"/>
      <c r="P116" s="204">
        <f>O116*H116</f>
        <v>0</v>
      </c>
      <c r="Q116" s="204">
        <v>0.001</v>
      </c>
      <c r="R116" s="204">
        <f>Q116*H116</f>
        <v>0.01569</v>
      </c>
      <c r="S116" s="204">
        <v>0</v>
      </c>
      <c r="T116" s="205">
        <f>S116*H116</f>
        <v>0</v>
      </c>
      <c r="U116" s="36"/>
      <c r="V116" s="36"/>
      <c r="W116" s="36"/>
      <c r="X116" s="36"/>
      <c r="Y116" s="36"/>
      <c r="Z116" s="36"/>
      <c r="AA116" s="36"/>
      <c r="AB116" s="36"/>
      <c r="AC116" s="36"/>
      <c r="AD116" s="36"/>
      <c r="AE116" s="36"/>
      <c r="AR116" s="206" t="s">
        <v>248</v>
      </c>
      <c r="AT116" s="206" t="s">
        <v>249</v>
      </c>
      <c r="AU116" s="206" t="s">
        <v>81</v>
      </c>
      <c r="AY116" s="19" t="s">
        <v>207</v>
      </c>
      <c r="BE116" s="207">
        <f>IF(N116="základní",J116,0)</f>
        <v>0</v>
      </c>
      <c r="BF116" s="207">
        <f>IF(N116="snížená",J116,0)</f>
        <v>0</v>
      </c>
      <c r="BG116" s="207">
        <f>IF(N116="zákl. přenesená",J116,0)</f>
        <v>0</v>
      </c>
      <c r="BH116" s="207">
        <f>IF(N116="sníž. přenesená",J116,0)</f>
        <v>0</v>
      </c>
      <c r="BI116" s="207">
        <f>IF(N116="nulová",J116,0)</f>
        <v>0</v>
      </c>
      <c r="BJ116" s="19" t="s">
        <v>79</v>
      </c>
      <c r="BK116" s="207">
        <f>ROUND(I116*H116,2)</f>
        <v>0</v>
      </c>
      <c r="BL116" s="19" t="s">
        <v>213</v>
      </c>
      <c r="BM116" s="206" t="s">
        <v>1252</v>
      </c>
    </row>
    <row r="117" spans="2:51" s="13" customFormat="1" ht="12">
      <c r="B117" s="208"/>
      <c r="C117" s="209"/>
      <c r="D117" s="210" t="s">
        <v>215</v>
      </c>
      <c r="E117" s="209"/>
      <c r="F117" s="212" t="s">
        <v>1253</v>
      </c>
      <c r="G117" s="209"/>
      <c r="H117" s="213">
        <v>15.69</v>
      </c>
      <c r="I117" s="214"/>
      <c r="J117" s="209"/>
      <c r="K117" s="209"/>
      <c r="L117" s="215"/>
      <c r="M117" s="216"/>
      <c r="N117" s="217"/>
      <c r="O117" s="217"/>
      <c r="P117" s="217"/>
      <c r="Q117" s="217"/>
      <c r="R117" s="217"/>
      <c r="S117" s="217"/>
      <c r="T117" s="218"/>
      <c r="AT117" s="219" t="s">
        <v>215</v>
      </c>
      <c r="AU117" s="219" t="s">
        <v>81</v>
      </c>
      <c r="AV117" s="13" t="s">
        <v>81</v>
      </c>
      <c r="AW117" s="13" t="s">
        <v>4</v>
      </c>
      <c r="AX117" s="13" t="s">
        <v>79</v>
      </c>
      <c r="AY117" s="219" t="s">
        <v>207</v>
      </c>
    </row>
    <row r="118" spans="1:65" s="2" customFormat="1" ht="24">
      <c r="A118" s="36"/>
      <c r="B118" s="37"/>
      <c r="C118" s="195" t="s">
        <v>117</v>
      </c>
      <c r="D118" s="195" t="s">
        <v>209</v>
      </c>
      <c r="E118" s="196" t="s">
        <v>1254</v>
      </c>
      <c r="F118" s="197" t="s">
        <v>1255</v>
      </c>
      <c r="G118" s="198" t="s">
        <v>144</v>
      </c>
      <c r="H118" s="199">
        <v>523</v>
      </c>
      <c r="I118" s="200"/>
      <c r="J118" s="201">
        <f>ROUND(I118*H118,2)</f>
        <v>0</v>
      </c>
      <c r="K118" s="197" t="s">
        <v>212</v>
      </c>
      <c r="L118" s="41"/>
      <c r="M118" s="202" t="s">
        <v>19</v>
      </c>
      <c r="N118" s="203" t="s">
        <v>43</v>
      </c>
      <c r="O118" s="66"/>
      <c r="P118" s="204">
        <f>O118*H118</f>
        <v>0</v>
      </c>
      <c r="Q118" s="204">
        <v>0</v>
      </c>
      <c r="R118" s="204">
        <f>Q118*H118</f>
        <v>0</v>
      </c>
      <c r="S118" s="204">
        <v>0</v>
      </c>
      <c r="T118" s="205">
        <f>S118*H118</f>
        <v>0</v>
      </c>
      <c r="U118" s="36"/>
      <c r="V118" s="36"/>
      <c r="W118" s="36"/>
      <c r="X118" s="36"/>
      <c r="Y118" s="36"/>
      <c r="Z118" s="36"/>
      <c r="AA118" s="36"/>
      <c r="AB118" s="36"/>
      <c r="AC118" s="36"/>
      <c r="AD118" s="36"/>
      <c r="AE118" s="36"/>
      <c r="AR118" s="206" t="s">
        <v>213</v>
      </c>
      <c r="AT118" s="206" t="s">
        <v>209</v>
      </c>
      <c r="AU118" s="206" t="s">
        <v>81</v>
      </c>
      <c r="AY118" s="19" t="s">
        <v>207</v>
      </c>
      <c r="BE118" s="207">
        <f>IF(N118="základní",J118,0)</f>
        <v>0</v>
      </c>
      <c r="BF118" s="207">
        <f>IF(N118="snížená",J118,0)</f>
        <v>0</v>
      </c>
      <c r="BG118" s="207">
        <f>IF(N118="zákl. přenesená",J118,0)</f>
        <v>0</v>
      </c>
      <c r="BH118" s="207">
        <f>IF(N118="sníž. přenesená",J118,0)</f>
        <v>0</v>
      </c>
      <c r="BI118" s="207">
        <f>IF(N118="nulová",J118,0)</f>
        <v>0</v>
      </c>
      <c r="BJ118" s="19" t="s">
        <v>79</v>
      </c>
      <c r="BK118" s="207">
        <f>ROUND(I118*H118,2)</f>
        <v>0</v>
      </c>
      <c r="BL118" s="19" t="s">
        <v>213</v>
      </c>
      <c r="BM118" s="206" t="s">
        <v>1256</v>
      </c>
    </row>
    <row r="119" spans="2:63" s="12" customFormat="1" ht="12.75">
      <c r="B119" s="179"/>
      <c r="C119" s="180"/>
      <c r="D119" s="181" t="s">
        <v>71</v>
      </c>
      <c r="E119" s="193" t="s">
        <v>81</v>
      </c>
      <c r="F119" s="193" t="s">
        <v>302</v>
      </c>
      <c r="G119" s="180"/>
      <c r="H119" s="180"/>
      <c r="I119" s="183"/>
      <c r="J119" s="194">
        <f>BK119</f>
        <v>0</v>
      </c>
      <c r="K119" s="180"/>
      <c r="L119" s="185"/>
      <c r="M119" s="186"/>
      <c r="N119" s="187"/>
      <c r="O119" s="187"/>
      <c r="P119" s="188">
        <f>SUM(P120:P133)</f>
        <v>0</v>
      </c>
      <c r="Q119" s="187"/>
      <c r="R119" s="188">
        <f>SUM(R120:R133)</f>
        <v>16.42060583</v>
      </c>
      <c r="S119" s="187"/>
      <c r="T119" s="189">
        <f>SUM(T120:T133)</f>
        <v>0</v>
      </c>
      <c r="AR119" s="190" t="s">
        <v>79</v>
      </c>
      <c r="AT119" s="191" t="s">
        <v>71</v>
      </c>
      <c r="AU119" s="191" t="s">
        <v>79</v>
      </c>
      <c r="AY119" s="190" t="s">
        <v>207</v>
      </c>
      <c r="BK119" s="192">
        <f>SUM(BK120:BK133)</f>
        <v>0</v>
      </c>
    </row>
    <row r="120" spans="1:65" s="2" customFormat="1" ht="24">
      <c r="A120" s="36"/>
      <c r="B120" s="37"/>
      <c r="C120" s="195" t="s">
        <v>134</v>
      </c>
      <c r="D120" s="195" t="s">
        <v>209</v>
      </c>
      <c r="E120" s="196" t="s">
        <v>1257</v>
      </c>
      <c r="F120" s="197" t="s">
        <v>1258</v>
      </c>
      <c r="G120" s="198" t="s">
        <v>151</v>
      </c>
      <c r="H120" s="199">
        <v>1.149</v>
      </c>
      <c r="I120" s="200"/>
      <c r="J120" s="201">
        <f>ROUND(I120*H120,2)</f>
        <v>0</v>
      </c>
      <c r="K120" s="197" t="s">
        <v>212</v>
      </c>
      <c r="L120" s="41"/>
      <c r="M120" s="202" t="s">
        <v>19</v>
      </c>
      <c r="N120" s="203" t="s">
        <v>43</v>
      </c>
      <c r="O120" s="66"/>
      <c r="P120" s="204">
        <f>O120*H120</f>
        <v>0</v>
      </c>
      <c r="Q120" s="204">
        <v>2.45329</v>
      </c>
      <c r="R120" s="204">
        <f>Q120*H120</f>
        <v>2.8188302100000002</v>
      </c>
      <c r="S120" s="204">
        <v>0</v>
      </c>
      <c r="T120" s="205">
        <f>S120*H120</f>
        <v>0</v>
      </c>
      <c r="U120" s="36"/>
      <c r="V120" s="36"/>
      <c r="W120" s="36"/>
      <c r="X120" s="36"/>
      <c r="Y120" s="36"/>
      <c r="Z120" s="36"/>
      <c r="AA120" s="36"/>
      <c r="AB120" s="36"/>
      <c r="AC120" s="36"/>
      <c r="AD120" s="36"/>
      <c r="AE120" s="36"/>
      <c r="AR120" s="206" t="s">
        <v>213</v>
      </c>
      <c r="AT120" s="206" t="s">
        <v>209</v>
      </c>
      <c r="AU120" s="206" t="s">
        <v>81</v>
      </c>
      <c r="AY120" s="19" t="s">
        <v>207</v>
      </c>
      <c r="BE120" s="207">
        <f>IF(N120="základní",J120,0)</f>
        <v>0</v>
      </c>
      <c r="BF120" s="207">
        <f>IF(N120="snížená",J120,0)</f>
        <v>0</v>
      </c>
      <c r="BG120" s="207">
        <f>IF(N120="zákl. přenesená",J120,0)</f>
        <v>0</v>
      </c>
      <c r="BH120" s="207">
        <f>IF(N120="sníž. přenesená",J120,0)</f>
        <v>0</v>
      </c>
      <c r="BI120" s="207">
        <f>IF(N120="nulová",J120,0)</f>
        <v>0</v>
      </c>
      <c r="BJ120" s="19" t="s">
        <v>79</v>
      </c>
      <c r="BK120" s="207">
        <f>ROUND(I120*H120,2)</f>
        <v>0</v>
      </c>
      <c r="BL120" s="19" t="s">
        <v>213</v>
      </c>
      <c r="BM120" s="206" t="s">
        <v>1259</v>
      </c>
    </row>
    <row r="121" spans="2:51" s="13" customFormat="1" ht="12">
      <c r="B121" s="208"/>
      <c r="C121" s="209"/>
      <c r="D121" s="210" t="s">
        <v>215</v>
      </c>
      <c r="E121" s="211" t="s">
        <v>19</v>
      </c>
      <c r="F121" s="212" t="s">
        <v>1260</v>
      </c>
      <c r="G121" s="209"/>
      <c r="H121" s="213">
        <v>1.149</v>
      </c>
      <c r="I121" s="214"/>
      <c r="J121" s="209"/>
      <c r="K121" s="209"/>
      <c r="L121" s="215"/>
      <c r="M121" s="216"/>
      <c r="N121" s="217"/>
      <c r="O121" s="217"/>
      <c r="P121" s="217"/>
      <c r="Q121" s="217"/>
      <c r="R121" s="217"/>
      <c r="S121" s="217"/>
      <c r="T121" s="218"/>
      <c r="AT121" s="219" t="s">
        <v>215</v>
      </c>
      <c r="AU121" s="219" t="s">
        <v>81</v>
      </c>
      <c r="AV121" s="13" t="s">
        <v>81</v>
      </c>
      <c r="AW121" s="13" t="s">
        <v>33</v>
      </c>
      <c r="AX121" s="13" t="s">
        <v>72</v>
      </c>
      <c r="AY121" s="219" t="s">
        <v>207</v>
      </c>
    </row>
    <row r="122" spans="2:51" s="14" customFormat="1" ht="12">
      <c r="B122" s="220"/>
      <c r="C122" s="221"/>
      <c r="D122" s="210" t="s">
        <v>215</v>
      </c>
      <c r="E122" s="222" t="s">
        <v>19</v>
      </c>
      <c r="F122" s="223" t="s">
        <v>228</v>
      </c>
      <c r="G122" s="221"/>
      <c r="H122" s="224">
        <v>1.149</v>
      </c>
      <c r="I122" s="225"/>
      <c r="J122" s="221"/>
      <c r="K122" s="221"/>
      <c r="L122" s="226"/>
      <c r="M122" s="227"/>
      <c r="N122" s="228"/>
      <c r="O122" s="228"/>
      <c r="P122" s="228"/>
      <c r="Q122" s="228"/>
      <c r="R122" s="228"/>
      <c r="S122" s="228"/>
      <c r="T122" s="229"/>
      <c r="AT122" s="230" t="s">
        <v>215</v>
      </c>
      <c r="AU122" s="230" t="s">
        <v>81</v>
      </c>
      <c r="AV122" s="14" t="s">
        <v>213</v>
      </c>
      <c r="AW122" s="14" t="s">
        <v>33</v>
      </c>
      <c r="AX122" s="14" t="s">
        <v>79</v>
      </c>
      <c r="AY122" s="230" t="s">
        <v>207</v>
      </c>
    </row>
    <row r="123" spans="1:65" s="2" customFormat="1" ht="24">
      <c r="A123" s="36"/>
      <c r="B123" s="37"/>
      <c r="C123" s="195" t="s">
        <v>277</v>
      </c>
      <c r="D123" s="195" t="s">
        <v>209</v>
      </c>
      <c r="E123" s="196" t="s">
        <v>1261</v>
      </c>
      <c r="F123" s="197" t="s">
        <v>1262</v>
      </c>
      <c r="G123" s="198" t="s">
        <v>144</v>
      </c>
      <c r="H123" s="199">
        <v>6.24</v>
      </c>
      <c r="I123" s="200"/>
      <c r="J123" s="201">
        <f>ROUND(I123*H123,2)</f>
        <v>0</v>
      </c>
      <c r="K123" s="197" t="s">
        <v>212</v>
      </c>
      <c r="L123" s="41"/>
      <c r="M123" s="202" t="s">
        <v>19</v>
      </c>
      <c r="N123" s="203" t="s">
        <v>43</v>
      </c>
      <c r="O123" s="66"/>
      <c r="P123" s="204">
        <f>O123*H123</f>
        <v>0</v>
      </c>
      <c r="Q123" s="204">
        <v>0.0351</v>
      </c>
      <c r="R123" s="204">
        <f>Q123*H123</f>
        <v>0.219024</v>
      </c>
      <c r="S123" s="204">
        <v>0</v>
      </c>
      <c r="T123" s="205">
        <f>S123*H123</f>
        <v>0</v>
      </c>
      <c r="U123" s="36"/>
      <c r="V123" s="36"/>
      <c r="W123" s="36"/>
      <c r="X123" s="36"/>
      <c r="Y123" s="36"/>
      <c r="Z123" s="36"/>
      <c r="AA123" s="36"/>
      <c r="AB123" s="36"/>
      <c r="AC123" s="36"/>
      <c r="AD123" s="36"/>
      <c r="AE123" s="36"/>
      <c r="AR123" s="206" t="s">
        <v>213</v>
      </c>
      <c r="AT123" s="206" t="s">
        <v>209</v>
      </c>
      <c r="AU123" s="206" t="s">
        <v>81</v>
      </c>
      <c r="AY123" s="19" t="s">
        <v>207</v>
      </c>
      <c r="BE123" s="207">
        <f>IF(N123="základní",J123,0)</f>
        <v>0</v>
      </c>
      <c r="BF123" s="207">
        <f>IF(N123="snížená",J123,0)</f>
        <v>0</v>
      </c>
      <c r="BG123" s="207">
        <f>IF(N123="zákl. přenesená",J123,0)</f>
        <v>0</v>
      </c>
      <c r="BH123" s="207">
        <f>IF(N123="sníž. přenesená",J123,0)</f>
        <v>0</v>
      </c>
      <c r="BI123" s="207">
        <f>IF(N123="nulová",J123,0)</f>
        <v>0</v>
      </c>
      <c r="BJ123" s="19" t="s">
        <v>79</v>
      </c>
      <c r="BK123" s="207">
        <f>ROUND(I123*H123,2)</f>
        <v>0</v>
      </c>
      <c r="BL123" s="19" t="s">
        <v>213</v>
      </c>
      <c r="BM123" s="206" t="s">
        <v>1263</v>
      </c>
    </row>
    <row r="124" spans="2:51" s="13" customFormat="1" ht="12">
      <c r="B124" s="208"/>
      <c r="C124" s="209"/>
      <c r="D124" s="210" t="s">
        <v>215</v>
      </c>
      <c r="E124" s="211" t="s">
        <v>19</v>
      </c>
      <c r="F124" s="212" t="s">
        <v>1264</v>
      </c>
      <c r="G124" s="209"/>
      <c r="H124" s="213">
        <v>6.24</v>
      </c>
      <c r="I124" s="214"/>
      <c r="J124" s="209"/>
      <c r="K124" s="209"/>
      <c r="L124" s="215"/>
      <c r="M124" s="216"/>
      <c r="N124" s="217"/>
      <c r="O124" s="217"/>
      <c r="P124" s="217"/>
      <c r="Q124" s="217"/>
      <c r="R124" s="217"/>
      <c r="S124" s="217"/>
      <c r="T124" s="218"/>
      <c r="AT124" s="219" t="s">
        <v>215</v>
      </c>
      <c r="AU124" s="219" t="s">
        <v>81</v>
      </c>
      <c r="AV124" s="13" t="s">
        <v>81</v>
      </c>
      <c r="AW124" s="13" t="s">
        <v>33</v>
      </c>
      <c r="AX124" s="13" t="s">
        <v>72</v>
      </c>
      <c r="AY124" s="219" t="s">
        <v>207</v>
      </c>
    </row>
    <row r="125" spans="2:51" s="14" customFormat="1" ht="12">
      <c r="B125" s="220"/>
      <c r="C125" s="221"/>
      <c r="D125" s="210" t="s">
        <v>215</v>
      </c>
      <c r="E125" s="222" t="s">
        <v>19</v>
      </c>
      <c r="F125" s="223" t="s">
        <v>228</v>
      </c>
      <c r="G125" s="221"/>
      <c r="H125" s="224">
        <v>6.24</v>
      </c>
      <c r="I125" s="225"/>
      <c r="J125" s="221"/>
      <c r="K125" s="221"/>
      <c r="L125" s="226"/>
      <c r="M125" s="227"/>
      <c r="N125" s="228"/>
      <c r="O125" s="228"/>
      <c r="P125" s="228"/>
      <c r="Q125" s="228"/>
      <c r="R125" s="228"/>
      <c r="S125" s="228"/>
      <c r="T125" s="229"/>
      <c r="AT125" s="230" t="s">
        <v>215</v>
      </c>
      <c r="AU125" s="230" t="s">
        <v>81</v>
      </c>
      <c r="AV125" s="14" t="s">
        <v>213</v>
      </c>
      <c r="AW125" s="14" t="s">
        <v>33</v>
      </c>
      <c r="AX125" s="14" t="s">
        <v>79</v>
      </c>
      <c r="AY125" s="230" t="s">
        <v>207</v>
      </c>
    </row>
    <row r="126" spans="1:65" s="2" customFormat="1" ht="24">
      <c r="A126" s="36"/>
      <c r="B126" s="37"/>
      <c r="C126" s="195" t="s">
        <v>282</v>
      </c>
      <c r="D126" s="195" t="s">
        <v>209</v>
      </c>
      <c r="E126" s="196" t="s">
        <v>1265</v>
      </c>
      <c r="F126" s="197" t="s">
        <v>1266</v>
      </c>
      <c r="G126" s="198" t="s">
        <v>151</v>
      </c>
      <c r="H126" s="199">
        <v>4.778</v>
      </c>
      <c r="I126" s="200"/>
      <c r="J126" s="201">
        <f>ROUND(I126*H126,2)</f>
        <v>0</v>
      </c>
      <c r="K126" s="197" t="s">
        <v>212</v>
      </c>
      <c r="L126" s="41"/>
      <c r="M126" s="202" t="s">
        <v>19</v>
      </c>
      <c r="N126" s="203" t="s">
        <v>43</v>
      </c>
      <c r="O126" s="66"/>
      <c r="P126" s="204">
        <f>O126*H126</f>
        <v>0</v>
      </c>
      <c r="Q126" s="204">
        <v>2.45329</v>
      </c>
      <c r="R126" s="204">
        <f>Q126*H126</f>
        <v>11.721819619999998</v>
      </c>
      <c r="S126" s="204">
        <v>0</v>
      </c>
      <c r="T126" s="205">
        <f>S126*H126</f>
        <v>0</v>
      </c>
      <c r="U126" s="36"/>
      <c r="V126" s="36"/>
      <c r="W126" s="36"/>
      <c r="X126" s="36"/>
      <c r="Y126" s="36"/>
      <c r="Z126" s="36"/>
      <c r="AA126" s="36"/>
      <c r="AB126" s="36"/>
      <c r="AC126" s="36"/>
      <c r="AD126" s="36"/>
      <c r="AE126" s="36"/>
      <c r="AR126" s="206" t="s">
        <v>213</v>
      </c>
      <c r="AT126" s="206" t="s">
        <v>209</v>
      </c>
      <c r="AU126" s="206" t="s">
        <v>81</v>
      </c>
      <c r="AY126" s="19" t="s">
        <v>207</v>
      </c>
      <c r="BE126" s="207">
        <f>IF(N126="základní",J126,0)</f>
        <v>0</v>
      </c>
      <c r="BF126" s="207">
        <f>IF(N126="snížená",J126,0)</f>
        <v>0</v>
      </c>
      <c r="BG126" s="207">
        <f>IF(N126="zákl. přenesená",J126,0)</f>
        <v>0</v>
      </c>
      <c r="BH126" s="207">
        <f>IF(N126="sníž. přenesená",J126,0)</f>
        <v>0</v>
      </c>
      <c r="BI126" s="207">
        <f>IF(N126="nulová",J126,0)</f>
        <v>0</v>
      </c>
      <c r="BJ126" s="19" t="s">
        <v>79</v>
      </c>
      <c r="BK126" s="207">
        <f>ROUND(I126*H126,2)</f>
        <v>0</v>
      </c>
      <c r="BL126" s="19" t="s">
        <v>213</v>
      </c>
      <c r="BM126" s="206" t="s">
        <v>1267</v>
      </c>
    </row>
    <row r="127" spans="2:51" s="13" customFormat="1" ht="12">
      <c r="B127" s="208"/>
      <c r="C127" s="209"/>
      <c r="D127" s="210" t="s">
        <v>215</v>
      </c>
      <c r="E127" s="211" t="s">
        <v>19</v>
      </c>
      <c r="F127" s="212" t="s">
        <v>1224</v>
      </c>
      <c r="G127" s="209"/>
      <c r="H127" s="213">
        <v>2.633</v>
      </c>
      <c r="I127" s="214"/>
      <c r="J127" s="209"/>
      <c r="K127" s="209"/>
      <c r="L127" s="215"/>
      <c r="M127" s="216"/>
      <c r="N127" s="217"/>
      <c r="O127" s="217"/>
      <c r="P127" s="217"/>
      <c r="Q127" s="217"/>
      <c r="R127" s="217"/>
      <c r="S127" s="217"/>
      <c r="T127" s="218"/>
      <c r="AT127" s="219" t="s">
        <v>215</v>
      </c>
      <c r="AU127" s="219" t="s">
        <v>81</v>
      </c>
      <c r="AV127" s="13" t="s">
        <v>81</v>
      </c>
      <c r="AW127" s="13" t="s">
        <v>33</v>
      </c>
      <c r="AX127" s="13" t="s">
        <v>72</v>
      </c>
      <c r="AY127" s="219" t="s">
        <v>207</v>
      </c>
    </row>
    <row r="128" spans="2:51" s="13" customFormat="1" ht="12">
      <c r="B128" s="208"/>
      <c r="C128" s="209"/>
      <c r="D128" s="210" t="s">
        <v>215</v>
      </c>
      <c r="E128" s="211" t="s">
        <v>19</v>
      </c>
      <c r="F128" s="212" t="s">
        <v>1225</v>
      </c>
      <c r="G128" s="209"/>
      <c r="H128" s="213">
        <v>2.145</v>
      </c>
      <c r="I128" s="214"/>
      <c r="J128" s="209"/>
      <c r="K128" s="209"/>
      <c r="L128" s="215"/>
      <c r="M128" s="216"/>
      <c r="N128" s="217"/>
      <c r="O128" s="217"/>
      <c r="P128" s="217"/>
      <c r="Q128" s="217"/>
      <c r="R128" s="217"/>
      <c r="S128" s="217"/>
      <c r="T128" s="218"/>
      <c r="AT128" s="219" t="s">
        <v>215</v>
      </c>
      <c r="AU128" s="219" t="s">
        <v>81</v>
      </c>
      <c r="AV128" s="13" t="s">
        <v>81</v>
      </c>
      <c r="AW128" s="13" t="s">
        <v>33</v>
      </c>
      <c r="AX128" s="13" t="s">
        <v>72</v>
      </c>
      <c r="AY128" s="219" t="s">
        <v>207</v>
      </c>
    </row>
    <row r="129" spans="2:51" s="14" customFormat="1" ht="12">
      <c r="B129" s="220"/>
      <c r="C129" s="221"/>
      <c r="D129" s="210" t="s">
        <v>215</v>
      </c>
      <c r="E129" s="222" t="s">
        <v>19</v>
      </c>
      <c r="F129" s="223" t="s">
        <v>228</v>
      </c>
      <c r="G129" s="221"/>
      <c r="H129" s="224">
        <v>4.778</v>
      </c>
      <c r="I129" s="225"/>
      <c r="J129" s="221"/>
      <c r="K129" s="221"/>
      <c r="L129" s="226"/>
      <c r="M129" s="227"/>
      <c r="N129" s="228"/>
      <c r="O129" s="228"/>
      <c r="P129" s="228"/>
      <c r="Q129" s="228"/>
      <c r="R129" s="228"/>
      <c r="S129" s="228"/>
      <c r="T129" s="229"/>
      <c r="AT129" s="230" t="s">
        <v>215</v>
      </c>
      <c r="AU129" s="230" t="s">
        <v>81</v>
      </c>
      <c r="AV129" s="14" t="s">
        <v>213</v>
      </c>
      <c r="AW129" s="14" t="s">
        <v>33</v>
      </c>
      <c r="AX129" s="14" t="s">
        <v>79</v>
      </c>
      <c r="AY129" s="230" t="s">
        <v>207</v>
      </c>
    </row>
    <row r="130" spans="1:65" s="2" customFormat="1" ht="24">
      <c r="A130" s="36"/>
      <c r="B130" s="37"/>
      <c r="C130" s="195" t="s">
        <v>8</v>
      </c>
      <c r="D130" s="195" t="s">
        <v>209</v>
      </c>
      <c r="E130" s="196" t="s">
        <v>1268</v>
      </c>
      <c r="F130" s="197" t="s">
        <v>1269</v>
      </c>
      <c r="G130" s="198" t="s">
        <v>144</v>
      </c>
      <c r="H130" s="199">
        <v>47.32</v>
      </c>
      <c r="I130" s="200"/>
      <c r="J130" s="201">
        <f>ROUND(I130*H130,2)</f>
        <v>0</v>
      </c>
      <c r="K130" s="197" t="s">
        <v>212</v>
      </c>
      <c r="L130" s="41"/>
      <c r="M130" s="202" t="s">
        <v>19</v>
      </c>
      <c r="N130" s="203" t="s">
        <v>43</v>
      </c>
      <c r="O130" s="66"/>
      <c r="P130" s="204">
        <f>O130*H130</f>
        <v>0</v>
      </c>
      <c r="Q130" s="204">
        <v>0.0351</v>
      </c>
      <c r="R130" s="204">
        <f>Q130*H130</f>
        <v>1.660932</v>
      </c>
      <c r="S130" s="204">
        <v>0</v>
      </c>
      <c r="T130" s="205">
        <f>S130*H130</f>
        <v>0</v>
      </c>
      <c r="U130" s="36"/>
      <c r="V130" s="36"/>
      <c r="W130" s="36"/>
      <c r="X130" s="36"/>
      <c r="Y130" s="36"/>
      <c r="Z130" s="36"/>
      <c r="AA130" s="36"/>
      <c r="AB130" s="36"/>
      <c r="AC130" s="36"/>
      <c r="AD130" s="36"/>
      <c r="AE130" s="36"/>
      <c r="AR130" s="206" t="s">
        <v>213</v>
      </c>
      <c r="AT130" s="206" t="s">
        <v>209</v>
      </c>
      <c r="AU130" s="206" t="s">
        <v>81</v>
      </c>
      <c r="AY130" s="19" t="s">
        <v>207</v>
      </c>
      <c r="BE130" s="207">
        <f>IF(N130="základní",J130,0)</f>
        <v>0</v>
      </c>
      <c r="BF130" s="207">
        <f>IF(N130="snížená",J130,0)</f>
        <v>0</v>
      </c>
      <c r="BG130" s="207">
        <f>IF(N130="zákl. přenesená",J130,0)</f>
        <v>0</v>
      </c>
      <c r="BH130" s="207">
        <f>IF(N130="sníž. přenesená",J130,0)</f>
        <v>0</v>
      </c>
      <c r="BI130" s="207">
        <f>IF(N130="nulová",J130,0)</f>
        <v>0</v>
      </c>
      <c r="BJ130" s="19" t="s">
        <v>79</v>
      </c>
      <c r="BK130" s="207">
        <f>ROUND(I130*H130,2)</f>
        <v>0</v>
      </c>
      <c r="BL130" s="19" t="s">
        <v>213</v>
      </c>
      <c r="BM130" s="206" t="s">
        <v>1270</v>
      </c>
    </row>
    <row r="131" spans="2:51" s="13" customFormat="1" ht="12">
      <c r="B131" s="208"/>
      <c r="C131" s="209"/>
      <c r="D131" s="210" t="s">
        <v>215</v>
      </c>
      <c r="E131" s="211" t="s">
        <v>19</v>
      </c>
      <c r="F131" s="212" t="s">
        <v>1271</v>
      </c>
      <c r="G131" s="209"/>
      <c r="H131" s="213">
        <v>29.64</v>
      </c>
      <c r="I131" s="214"/>
      <c r="J131" s="209"/>
      <c r="K131" s="209"/>
      <c r="L131" s="215"/>
      <c r="M131" s="216"/>
      <c r="N131" s="217"/>
      <c r="O131" s="217"/>
      <c r="P131" s="217"/>
      <c r="Q131" s="217"/>
      <c r="R131" s="217"/>
      <c r="S131" s="217"/>
      <c r="T131" s="218"/>
      <c r="AT131" s="219" t="s">
        <v>215</v>
      </c>
      <c r="AU131" s="219" t="s">
        <v>81</v>
      </c>
      <c r="AV131" s="13" t="s">
        <v>81</v>
      </c>
      <c r="AW131" s="13" t="s">
        <v>33</v>
      </c>
      <c r="AX131" s="13" t="s">
        <v>72</v>
      </c>
      <c r="AY131" s="219" t="s">
        <v>207</v>
      </c>
    </row>
    <row r="132" spans="2:51" s="13" customFormat="1" ht="12">
      <c r="B132" s="208"/>
      <c r="C132" s="209"/>
      <c r="D132" s="210" t="s">
        <v>215</v>
      </c>
      <c r="E132" s="211" t="s">
        <v>19</v>
      </c>
      <c r="F132" s="212" t="s">
        <v>1272</v>
      </c>
      <c r="G132" s="209"/>
      <c r="H132" s="213">
        <v>17.68</v>
      </c>
      <c r="I132" s="214"/>
      <c r="J132" s="209"/>
      <c r="K132" s="209"/>
      <c r="L132" s="215"/>
      <c r="M132" s="216"/>
      <c r="N132" s="217"/>
      <c r="O132" s="217"/>
      <c r="P132" s="217"/>
      <c r="Q132" s="217"/>
      <c r="R132" s="217"/>
      <c r="S132" s="217"/>
      <c r="T132" s="218"/>
      <c r="AT132" s="219" t="s">
        <v>215</v>
      </c>
      <c r="AU132" s="219" t="s">
        <v>81</v>
      </c>
      <c r="AV132" s="13" t="s">
        <v>81</v>
      </c>
      <c r="AW132" s="13" t="s">
        <v>33</v>
      </c>
      <c r="AX132" s="13" t="s">
        <v>72</v>
      </c>
      <c r="AY132" s="219" t="s">
        <v>207</v>
      </c>
    </row>
    <row r="133" spans="2:51" s="14" customFormat="1" ht="12">
      <c r="B133" s="220"/>
      <c r="C133" s="221"/>
      <c r="D133" s="210" t="s">
        <v>215</v>
      </c>
      <c r="E133" s="222" t="s">
        <v>19</v>
      </c>
      <c r="F133" s="223" t="s">
        <v>228</v>
      </c>
      <c r="G133" s="221"/>
      <c r="H133" s="224">
        <v>47.32</v>
      </c>
      <c r="I133" s="225"/>
      <c r="J133" s="221"/>
      <c r="K133" s="221"/>
      <c r="L133" s="226"/>
      <c r="M133" s="227"/>
      <c r="N133" s="228"/>
      <c r="O133" s="228"/>
      <c r="P133" s="228"/>
      <c r="Q133" s="228"/>
      <c r="R133" s="228"/>
      <c r="S133" s="228"/>
      <c r="T133" s="229"/>
      <c r="AT133" s="230" t="s">
        <v>215</v>
      </c>
      <c r="AU133" s="230" t="s">
        <v>81</v>
      </c>
      <c r="AV133" s="14" t="s">
        <v>213</v>
      </c>
      <c r="AW133" s="14" t="s">
        <v>33</v>
      </c>
      <c r="AX133" s="14" t="s">
        <v>79</v>
      </c>
      <c r="AY133" s="230" t="s">
        <v>207</v>
      </c>
    </row>
    <row r="134" spans="2:63" s="12" customFormat="1" ht="12.75">
      <c r="B134" s="179"/>
      <c r="C134" s="180"/>
      <c r="D134" s="181" t="s">
        <v>71</v>
      </c>
      <c r="E134" s="193" t="s">
        <v>221</v>
      </c>
      <c r="F134" s="193" t="s">
        <v>348</v>
      </c>
      <c r="G134" s="180"/>
      <c r="H134" s="180"/>
      <c r="I134" s="183"/>
      <c r="J134" s="194">
        <f>BK134</f>
        <v>0</v>
      </c>
      <c r="K134" s="180"/>
      <c r="L134" s="185"/>
      <c r="M134" s="186"/>
      <c r="N134" s="187"/>
      <c r="O134" s="187"/>
      <c r="P134" s="188">
        <f>SUM(P135:P159)</f>
        <v>0</v>
      </c>
      <c r="Q134" s="187"/>
      <c r="R134" s="188">
        <f>SUM(R135:R159)</f>
        <v>14.861607999999999</v>
      </c>
      <c r="S134" s="187"/>
      <c r="T134" s="189">
        <f>SUM(T135:T159)</f>
        <v>0</v>
      </c>
      <c r="AR134" s="190" t="s">
        <v>79</v>
      </c>
      <c r="AT134" s="191" t="s">
        <v>71</v>
      </c>
      <c r="AU134" s="191" t="s">
        <v>79</v>
      </c>
      <c r="AY134" s="190" t="s">
        <v>207</v>
      </c>
      <c r="BK134" s="192">
        <f>SUM(BK135:BK159)</f>
        <v>0</v>
      </c>
    </row>
    <row r="135" spans="1:65" s="2" customFormat="1" ht="36">
      <c r="A135" s="36"/>
      <c r="B135" s="37"/>
      <c r="C135" s="195" t="s">
        <v>292</v>
      </c>
      <c r="D135" s="195" t="s">
        <v>209</v>
      </c>
      <c r="E135" s="196" t="s">
        <v>1273</v>
      </c>
      <c r="F135" s="197" t="s">
        <v>1274</v>
      </c>
      <c r="G135" s="198" t="s">
        <v>264</v>
      </c>
      <c r="H135" s="199">
        <v>67</v>
      </c>
      <c r="I135" s="200"/>
      <c r="J135" s="201">
        <f>ROUND(I135*H135,2)</f>
        <v>0</v>
      </c>
      <c r="K135" s="197" t="s">
        <v>212</v>
      </c>
      <c r="L135" s="41"/>
      <c r="M135" s="202" t="s">
        <v>19</v>
      </c>
      <c r="N135" s="203" t="s">
        <v>43</v>
      </c>
      <c r="O135" s="66"/>
      <c r="P135" s="204">
        <f>O135*H135</f>
        <v>0</v>
      </c>
      <c r="Q135" s="204">
        <v>0.17489</v>
      </c>
      <c r="R135" s="204">
        <f>Q135*H135</f>
        <v>11.71763</v>
      </c>
      <c r="S135" s="204">
        <v>0</v>
      </c>
      <c r="T135" s="205">
        <f>S135*H135</f>
        <v>0</v>
      </c>
      <c r="U135" s="36"/>
      <c r="V135" s="36"/>
      <c r="W135" s="36"/>
      <c r="X135" s="36"/>
      <c r="Y135" s="36"/>
      <c r="Z135" s="36"/>
      <c r="AA135" s="36"/>
      <c r="AB135" s="36"/>
      <c r="AC135" s="36"/>
      <c r="AD135" s="36"/>
      <c r="AE135" s="36"/>
      <c r="AR135" s="206" t="s">
        <v>213</v>
      </c>
      <c r="AT135" s="206" t="s">
        <v>209</v>
      </c>
      <c r="AU135" s="206" t="s">
        <v>81</v>
      </c>
      <c r="AY135" s="19" t="s">
        <v>207</v>
      </c>
      <c r="BE135" s="207">
        <f>IF(N135="základní",J135,0)</f>
        <v>0</v>
      </c>
      <c r="BF135" s="207">
        <f>IF(N135="snížená",J135,0)</f>
        <v>0</v>
      </c>
      <c r="BG135" s="207">
        <f>IF(N135="zákl. přenesená",J135,0)</f>
        <v>0</v>
      </c>
      <c r="BH135" s="207">
        <f>IF(N135="sníž. přenesená",J135,0)</f>
        <v>0</v>
      </c>
      <c r="BI135" s="207">
        <f>IF(N135="nulová",J135,0)</f>
        <v>0</v>
      </c>
      <c r="BJ135" s="19" t="s">
        <v>79</v>
      </c>
      <c r="BK135" s="207">
        <f>ROUND(I135*H135,2)</f>
        <v>0</v>
      </c>
      <c r="BL135" s="19" t="s">
        <v>213</v>
      </c>
      <c r="BM135" s="206" t="s">
        <v>1275</v>
      </c>
    </row>
    <row r="136" spans="2:51" s="13" customFormat="1" ht="12">
      <c r="B136" s="208"/>
      <c r="C136" s="209"/>
      <c r="D136" s="210" t="s">
        <v>215</v>
      </c>
      <c r="E136" s="211" t="s">
        <v>19</v>
      </c>
      <c r="F136" s="212" t="s">
        <v>1276</v>
      </c>
      <c r="G136" s="209"/>
      <c r="H136" s="213">
        <v>45</v>
      </c>
      <c r="I136" s="214"/>
      <c r="J136" s="209"/>
      <c r="K136" s="209"/>
      <c r="L136" s="215"/>
      <c r="M136" s="216"/>
      <c r="N136" s="217"/>
      <c r="O136" s="217"/>
      <c r="P136" s="217"/>
      <c r="Q136" s="217"/>
      <c r="R136" s="217"/>
      <c r="S136" s="217"/>
      <c r="T136" s="218"/>
      <c r="AT136" s="219" t="s">
        <v>215</v>
      </c>
      <c r="AU136" s="219" t="s">
        <v>81</v>
      </c>
      <c r="AV136" s="13" t="s">
        <v>81</v>
      </c>
      <c r="AW136" s="13" t="s">
        <v>33</v>
      </c>
      <c r="AX136" s="13" t="s">
        <v>72</v>
      </c>
      <c r="AY136" s="219" t="s">
        <v>207</v>
      </c>
    </row>
    <row r="137" spans="2:51" s="13" customFormat="1" ht="12">
      <c r="B137" s="208"/>
      <c r="C137" s="209"/>
      <c r="D137" s="210" t="s">
        <v>215</v>
      </c>
      <c r="E137" s="211" t="s">
        <v>19</v>
      </c>
      <c r="F137" s="212" t="s">
        <v>1277</v>
      </c>
      <c r="G137" s="209"/>
      <c r="H137" s="213">
        <v>22</v>
      </c>
      <c r="I137" s="214"/>
      <c r="J137" s="209"/>
      <c r="K137" s="209"/>
      <c r="L137" s="215"/>
      <c r="M137" s="216"/>
      <c r="N137" s="217"/>
      <c r="O137" s="217"/>
      <c r="P137" s="217"/>
      <c r="Q137" s="217"/>
      <c r="R137" s="217"/>
      <c r="S137" s="217"/>
      <c r="T137" s="218"/>
      <c r="AT137" s="219" t="s">
        <v>215</v>
      </c>
      <c r="AU137" s="219" t="s">
        <v>81</v>
      </c>
      <c r="AV137" s="13" t="s">
        <v>81</v>
      </c>
      <c r="AW137" s="13" t="s">
        <v>33</v>
      </c>
      <c r="AX137" s="13" t="s">
        <v>72</v>
      </c>
      <c r="AY137" s="219" t="s">
        <v>207</v>
      </c>
    </row>
    <row r="138" spans="2:51" s="14" customFormat="1" ht="12">
      <c r="B138" s="220"/>
      <c r="C138" s="221"/>
      <c r="D138" s="210" t="s">
        <v>215</v>
      </c>
      <c r="E138" s="222" t="s">
        <v>19</v>
      </c>
      <c r="F138" s="223" t="s">
        <v>228</v>
      </c>
      <c r="G138" s="221"/>
      <c r="H138" s="224">
        <v>67</v>
      </c>
      <c r="I138" s="225"/>
      <c r="J138" s="221"/>
      <c r="K138" s="221"/>
      <c r="L138" s="226"/>
      <c r="M138" s="227"/>
      <c r="N138" s="228"/>
      <c r="O138" s="228"/>
      <c r="P138" s="228"/>
      <c r="Q138" s="228"/>
      <c r="R138" s="228"/>
      <c r="S138" s="228"/>
      <c r="T138" s="229"/>
      <c r="AT138" s="230" t="s">
        <v>215</v>
      </c>
      <c r="AU138" s="230" t="s">
        <v>81</v>
      </c>
      <c r="AV138" s="14" t="s">
        <v>213</v>
      </c>
      <c r="AW138" s="14" t="s">
        <v>33</v>
      </c>
      <c r="AX138" s="14" t="s">
        <v>79</v>
      </c>
      <c r="AY138" s="230" t="s">
        <v>207</v>
      </c>
    </row>
    <row r="139" spans="1:65" s="2" customFormat="1" ht="24">
      <c r="A139" s="36"/>
      <c r="B139" s="37"/>
      <c r="C139" s="231" t="s">
        <v>297</v>
      </c>
      <c r="D139" s="231" t="s">
        <v>249</v>
      </c>
      <c r="E139" s="232" t="s">
        <v>1278</v>
      </c>
      <c r="F139" s="233" t="s">
        <v>1279</v>
      </c>
      <c r="G139" s="234" t="s">
        <v>264</v>
      </c>
      <c r="H139" s="235">
        <v>22</v>
      </c>
      <c r="I139" s="236"/>
      <c r="J139" s="237">
        <f>ROUND(I139*H139,2)</f>
        <v>0</v>
      </c>
      <c r="K139" s="233" t="s">
        <v>212</v>
      </c>
      <c r="L139" s="238"/>
      <c r="M139" s="239" t="s">
        <v>19</v>
      </c>
      <c r="N139" s="240" t="s">
        <v>43</v>
      </c>
      <c r="O139" s="66"/>
      <c r="P139" s="204">
        <f>O139*H139</f>
        <v>0</v>
      </c>
      <c r="Q139" s="204">
        <v>0.0034</v>
      </c>
      <c r="R139" s="204">
        <f>Q139*H139</f>
        <v>0.07479999999999999</v>
      </c>
      <c r="S139" s="204">
        <v>0</v>
      </c>
      <c r="T139" s="205">
        <f>S139*H139</f>
        <v>0</v>
      </c>
      <c r="U139" s="36"/>
      <c r="V139" s="36"/>
      <c r="W139" s="36"/>
      <c r="X139" s="36"/>
      <c r="Y139" s="36"/>
      <c r="Z139" s="36"/>
      <c r="AA139" s="36"/>
      <c r="AB139" s="36"/>
      <c r="AC139" s="36"/>
      <c r="AD139" s="36"/>
      <c r="AE139" s="36"/>
      <c r="AR139" s="206" t="s">
        <v>248</v>
      </c>
      <c r="AT139" s="206" t="s">
        <v>249</v>
      </c>
      <c r="AU139" s="206" t="s">
        <v>81</v>
      </c>
      <c r="AY139" s="19" t="s">
        <v>207</v>
      </c>
      <c r="BE139" s="207">
        <f>IF(N139="základní",J139,0)</f>
        <v>0</v>
      </c>
      <c r="BF139" s="207">
        <f>IF(N139="snížená",J139,0)</f>
        <v>0</v>
      </c>
      <c r="BG139" s="207">
        <f>IF(N139="zákl. přenesená",J139,0)</f>
        <v>0</v>
      </c>
      <c r="BH139" s="207">
        <f>IF(N139="sníž. přenesená",J139,0)</f>
        <v>0</v>
      </c>
      <c r="BI139" s="207">
        <f>IF(N139="nulová",J139,0)</f>
        <v>0</v>
      </c>
      <c r="BJ139" s="19" t="s">
        <v>79</v>
      </c>
      <c r="BK139" s="207">
        <f>ROUND(I139*H139,2)</f>
        <v>0</v>
      </c>
      <c r="BL139" s="19" t="s">
        <v>213</v>
      </c>
      <c r="BM139" s="206" t="s">
        <v>1280</v>
      </c>
    </row>
    <row r="140" spans="1:65" s="2" customFormat="1" ht="24">
      <c r="A140" s="36"/>
      <c r="B140" s="37"/>
      <c r="C140" s="231" t="s">
        <v>303</v>
      </c>
      <c r="D140" s="231" t="s">
        <v>249</v>
      </c>
      <c r="E140" s="232" t="s">
        <v>1281</v>
      </c>
      <c r="F140" s="233" t="s">
        <v>1282</v>
      </c>
      <c r="G140" s="234" t="s">
        <v>264</v>
      </c>
      <c r="H140" s="235">
        <v>45</v>
      </c>
      <c r="I140" s="236"/>
      <c r="J140" s="237">
        <f>ROUND(I140*H140,2)</f>
        <v>0</v>
      </c>
      <c r="K140" s="233" t="s">
        <v>212</v>
      </c>
      <c r="L140" s="238"/>
      <c r="M140" s="239" t="s">
        <v>19</v>
      </c>
      <c r="N140" s="240" t="s">
        <v>43</v>
      </c>
      <c r="O140" s="66"/>
      <c r="P140" s="204">
        <f>O140*H140</f>
        <v>0</v>
      </c>
      <c r="Q140" s="204">
        <v>0.0043</v>
      </c>
      <c r="R140" s="204">
        <f>Q140*H140</f>
        <v>0.1935</v>
      </c>
      <c r="S140" s="204">
        <v>0</v>
      </c>
      <c r="T140" s="205">
        <f>S140*H140</f>
        <v>0</v>
      </c>
      <c r="U140" s="36"/>
      <c r="V140" s="36"/>
      <c r="W140" s="36"/>
      <c r="X140" s="36"/>
      <c r="Y140" s="36"/>
      <c r="Z140" s="36"/>
      <c r="AA140" s="36"/>
      <c r="AB140" s="36"/>
      <c r="AC140" s="36"/>
      <c r="AD140" s="36"/>
      <c r="AE140" s="36"/>
      <c r="AR140" s="206" t="s">
        <v>248</v>
      </c>
      <c r="AT140" s="206" t="s">
        <v>249</v>
      </c>
      <c r="AU140" s="206" t="s">
        <v>81</v>
      </c>
      <c r="AY140" s="19" t="s">
        <v>207</v>
      </c>
      <c r="BE140" s="207">
        <f>IF(N140="základní",J140,0)</f>
        <v>0</v>
      </c>
      <c r="BF140" s="207">
        <f>IF(N140="snížená",J140,0)</f>
        <v>0</v>
      </c>
      <c r="BG140" s="207">
        <f>IF(N140="zákl. přenesená",J140,0)</f>
        <v>0</v>
      </c>
      <c r="BH140" s="207">
        <f>IF(N140="sníž. přenesená",J140,0)</f>
        <v>0</v>
      </c>
      <c r="BI140" s="207">
        <f>IF(N140="nulová",J140,0)</f>
        <v>0</v>
      </c>
      <c r="BJ140" s="19" t="s">
        <v>79</v>
      </c>
      <c r="BK140" s="207">
        <f>ROUND(I140*H140,2)</f>
        <v>0</v>
      </c>
      <c r="BL140" s="19" t="s">
        <v>213</v>
      </c>
      <c r="BM140" s="206" t="s">
        <v>1283</v>
      </c>
    </row>
    <row r="141" spans="1:65" s="2" customFormat="1" ht="36">
      <c r="A141" s="36"/>
      <c r="B141" s="37"/>
      <c r="C141" s="195" t="s">
        <v>309</v>
      </c>
      <c r="D141" s="195" t="s">
        <v>209</v>
      </c>
      <c r="E141" s="196" t="s">
        <v>1273</v>
      </c>
      <c r="F141" s="197" t="s">
        <v>1274</v>
      </c>
      <c r="G141" s="198" t="s">
        <v>264</v>
      </c>
      <c r="H141" s="199">
        <v>2</v>
      </c>
      <c r="I141" s="200"/>
      <c r="J141" s="201">
        <f>ROUND(I141*H141,2)</f>
        <v>0</v>
      </c>
      <c r="K141" s="197" t="s">
        <v>212</v>
      </c>
      <c r="L141" s="41"/>
      <c r="M141" s="202" t="s">
        <v>19</v>
      </c>
      <c r="N141" s="203" t="s">
        <v>43</v>
      </c>
      <c r="O141" s="66"/>
      <c r="P141" s="204">
        <f>O141*H141</f>
        <v>0</v>
      </c>
      <c r="Q141" s="204">
        <v>0.17489</v>
      </c>
      <c r="R141" s="204">
        <f>Q141*H141</f>
        <v>0.34978</v>
      </c>
      <c r="S141" s="204">
        <v>0</v>
      </c>
      <c r="T141" s="205">
        <f>S141*H141</f>
        <v>0</v>
      </c>
      <c r="U141" s="36"/>
      <c r="V141" s="36"/>
      <c r="W141" s="36"/>
      <c r="X141" s="36"/>
      <c r="Y141" s="36"/>
      <c r="Z141" s="36"/>
      <c r="AA141" s="36"/>
      <c r="AB141" s="36"/>
      <c r="AC141" s="36"/>
      <c r="AD141" s="36"/>
      <c r="AE141" s="36"/>
      <c r="AR141" s="206" t="s">
        <v>213</v>
      </c>
      <c r="AT141" s="206" t="s">
        <v>209</v>
      </c>
      <c r="AU141" s="206" t="s">
        <v>81</v>
      </c>
      <c r="AY141" s="19" t="s">
        <v>207</v>
      </c>
      <c r="BE141" s="207">
        <f>IF(N141="základní",J141,0)</f>
        <v>0</v>
      </c>
      <c r="BF141" s="207">
        <f>IF(N141="snížená",J141,0)</f>
        <v>0</v>
      </c>
      <c r="BG141" s="207">
        <f>IF(N141="zákl. přenesená",J141,0)</f>
        <v>0</v>
      </c>
      <c r="BH141" s="207">
        <f>IF(N141="sníž. přenesená",J141,0)</f>
        <v>0</v>
      </c>
      <c r="BI141" s="207">
        <f>IF(N141="nulová",J141,0)</f>
        <v>0</v>
      </c>
      <c r="BJ141" s="19" t="s">
        <v>79</v>
      </c>
      <c r="BK141" s="207">
        <f>ROUND(I141*H141,2)</f>
        <v>0</v>
      </c>
      <c r="BL141" s="19" t="s">
        <v>213</v>
      </c>
      <c r="BM141" s="206" t="s">
        <v>1284</v>
      </c>
    </row>
    <row r="142" spans="2:51" s="13" customFormat="1" ht="12">
      <c r="B142" s="208"/>
      <c r="C142" s="209"/>
      <c r="D142" s="210" t="s">
        <v>215</v>
      </c>
      <c r="E142" s="211" t="s">
        <v>19</v>
      </c>
      <c r="F142" s="212" t="s">
        <v>1285</v>
      </c>
      <c r="G142" s="209"/>
      <c r="H142" s="213">
        <v>2</v>
      </c>
      <c r="I142" s="214"/>
      <c r="J142" s="209"/>
      <c r="K142" s="209"/>
      <c r="L142" s="215"/>
      <c r="M142" s="216"/>
      <c r="N142" s="217"/>
      <c r="O142" s="217"/>
      <c r="P142" s="217"/>
      <c r="Q142" s="217"/>
      <c r="R142" s="217"/>
      <c r="S142" s="217"/>
      <c r="T142" s="218"/>
      <c r="AT142" s="219" t="s">
        <v>215</v>
      </c>
      <c r="AU142" s="219" t="s">
        <v>81</v>
      </c>
      <c r="AV142" s="13" t="s">
        <v>81</v>
      </c>
      <c r="AW142" s="13" t="s">
        <v>33</v>
      </c>
      <c r="AX142" s="13" t="s">
        <v>79</v>
      </c>
      <c r="AY142" s="219" t="s">
        <v>207</v>
      </c>
    </row>
    <row r="143" spans="1:65" s="2" customFormat="1" ht="24">
      <c r="A143" s="36"/>
      <c r="B143" s="37"/>
      <c r="C143" s="231" t="s">
        <v>315</v>
      </c>
      <c r="D143" s="231" t="s">
        <v>249</v>
      </c>
      <c r="E143" s="232" t="s">
        <v>1286</v>
      </c>
      <c r="F143" s="233" t="s">
        <v>1287</v>
      </c>
      <c r="G143" s="234" t="s">
        <v>264</v>
      </c>
      <c r="H143" s="235">
        <v>2</v>
      </c>
      <c r="I143" s="236"/>
      <c r="J143" s="237">
        <f>ROUND(I143*H143,2)</f>
        <v>0</v>
      </c>
      <c r="K143" s="233" t="s">
        <v>19</v>
      </c>
      <c r="L143" s="238"/>
      <c r="M143" s="239" t="s">
        <v>19</v>
      </c>
      <c r="N143" s="240" t="s">
        <v>43</v>
      </c>
      <c r="O143" s="66"/>
      <c r="P143" s="204">
        <f>O143*H143</f>
        <v>0</v>
      </c>
      <c r="Q143" s="204">
        <v>0.0094</v>
      </c>
      <c r="R143" s="204">
        <f>Q143*H143</f>
        <v>0.0188</v>
      </c>
      <c r="S143" s="204">
        <v>0</v>
      </c>
      <c r="T143" s="205">
        <f>S143*H143</f>
        <v>0</v>
      </c>
      <c r="U143" s="36"/>
      <c r="V143" s="36"/>
      <c r="W143" s="36"/>
      <c r="X143" s="36"/>
      <c r="Y143" s="36"/>
      <c r="Z143" s="36"/>
      <c r="AA143" s="36"/>
      <c r="AB143" s="36"/>
      <c r="AC143" s="36"/>
      <c r="AD143" s="36"/>
      <c r="AE143" s="36"/>
      <c r="AR143" s="206" t="s">
        <v>248</v>
      </c>
      <c r="AT143" s="206" t="s">
        <v>249</v>
      </c>
      <c r="AU143" s="206" t="s">
        <v>81</v>
      </c>
      <c r="AY143" s="19" t="s">
        <v>207</v>
      </c>
      <c r="BE143" s="207">
        <f>IF(N143="základní",J143,0)</f>
        <v>0</v>
      </c>
      <c r="BF143" s="207">
        <f>IF(N143="snížená",J143,0)</f>
        <v>0</v>
      </c>
      <c r="BG143" s="207">
        <f>IF(N143="zákl. přenesená",J143,0)</f>
        <v>0</v>
      </c>
      <c r="BH143" s="207">
        <f>IF(N143="sníž. přenesená",J143,0)</f>
        <v>0</v>
      </c>
      <c r="BI143" s="207">
        <f>IF(N143="nulová",J143,0)</f>
        <v>0</v>
      </c>
      <c r="BJ143" s="19" t="s">
        <v>79</v>
      </c>
      <c r="BK143" s="207">
        <f>ROUND(I143*H143,2)</f>
        <v>0</v>
      </c>
      <c r="BL143" s="19" t="s">
        <v>213</v>
      </c>
      <c r="BM143" s="206" t="s">
        <v>1288</v>
      </c>
    </row>
    <row r="144" spans="1:65" s="2" customFormat="1" ht="24">
      <c r="A144" s="36"/>
      <c r="B144" s="37"/>
      <c r="C144" s="195" t="s">
        <v>7</v>
      </c>
      <c r="D144" s="195" t="s">
        <v>209</v>
      </c>
      <c r="E144" s="196" t="s">
        <v>1289</v>
      </c>
      <c r="F144" s="197" t="s">
        <v>1290</v>
      </c>
      <c r="G144" s="198" t="s">
        <v>264</v>
      </c>
      <c r="H144" s="199">
        <v>1</v>
      </c>
      <c r="I144" s="200"/>
      <c r="J144" s="201">
        <f>ROUND(I144*H144,2)</f>
        <v>0</v>
      </c>
      <c r="K144" s="197" t="s">
        <v>212</v>
      </c>
      <c r="L144" s="41"/>
      <c r="M144" s="202" t="s">
        <v>19</v>
      </c>
      <c r="N144" s="203" t="s">
        <v>43</v>
      </c>
      <c r="O144" s="66"/>
      <c r="P144" s="204">
        <f>O144*H144</f>
        <v>0</v>
      </c>
      <c r="Q144" s="204">
        <v>0</v>
      </c>
      <c r="R144" s="204">
        <f>Q144*H144</f>
        <v>0</v>
      </c>
      <c r="S144" s="204">
        <v>0</v>
      </c>
      <c r="T144" s="205">
        <f>S144*H144</f>
        <v>0</v>
      </c>
      <c r="U144" s="36"/>
      <c r="V144" s="36"/>
      <c r="W144" s="36"/>
      <c r="X144" s="36"/>
      <c r="Y144" s="36"/>
      <c r="Z144" s="36"/>
      <c r="AA144" s="36"/>
      <c r="AB144" s="36"/>
      <c r="AC144" s="36"/>
      <c r="AD144" s="36"/>
      <c r="AE144" s="36"/>
      <c r="AR144" s="206" t="s">
        <v>213</v>
      </c>
      <c r="AT144" s="206" t="s">
        <v>209</v>
      </c>
      <c r="AU144" s="206" t="s">
        <v>81</v>
      </c>
      <c r="AY144" s="19" t="s">
        <v>207</v>
      </c>
      <c r="BE144" s="207">
        <f>IF(N144="základní",J144,0)</f>
        <v>0</v>
      </c>
      <c r="BF144" s="207">
        <f>IF(N144="snížená",J144,0)</f>
        <v>0</v>
      </c>
      <c r="BG144" s="207">
        <f>IF(N144="zákl. přenesená",J144,0)</f>
        <v>0</v>
      </c>
      <c r="BH144" s="207">
        <f>IF(N144="sníž. přenesená",J144,0)</f>
        <v>0</v>
      </c>
      <c r="BI144" s="207">
        <f>IF(N144="nulová",J144,0)</f>
        <v>0</v>
      </c>
      <c r="BJ144" s="19" t="s">
        <v>79</v>
      </c>
      <c r="BK144" s="207">
        <f>ROUND(I144*H144,2)</f>
        <v>0</v>
      </c>
      <c r="BL144" s="19" t="s">
        <v>213</v>
      </c>
      <c r="BM144" s="206" t="s">
        <v>1291</v>
      </c>
    </row>
    <row r="145" spans="2:51" s="13" customFormat="1" ht="12">
      <c r="B145" s="208"/>
      <c r="C145" s="209"/>
      <c r="D145" s="210" t="s">
        <v>215</v>
      </c>
      <c r="E145" s="211" t="s">
        <v>19</v>
      </c>
      <c r="F145" s="212" t="s">
        <v>1292</v>
      </c>
      <c r="G145" s="209"/>
      <c r="H145" s="213">
        <v>1</v>
      </c>
      <c r="I145" s="214"/>
      <c r="J145" s="209"/>
      <c r="K145" s="209"/>
      <c r="L145" s="215"/>
      <c r="M145" s="216"/>
      <c r="N145" s="217"/>
      <c r="O145" s="217"/>
      <c r="P145" s="217"/>
      <c r="Q145" s="217"/>
      <c r="R145" s="217"/>
      <c r="S145" s="217"/>
      <c r="T145" s="218"/>
      <c r="AT145" s="219" t="s">
        <v>215</v>
      </c>
      <c r="AU145" s="219" t="s">
        <v>81</v>
      </c>
      <c r="AV145" s="13" t="s">
        <v>81</v>
      </c>
      <c r="AW145" s="13" t="s">
        <v>33</v>
      </c>
      <c r="AX145" s="13" t="s">
        <v>79</v>
      </c>
      <c r="AY145" s="219" t="s">
        <v>207</v>
      </c>
    </row>
    <row r="146" spans="1:65" s="2" customFormat="1" ht="24">
      <c r="A146" s="36"/>
      <c r="B146" s="37"/>
      <c r="C146" s="231" t="s">
        <v>325</v>
      </c>
      <c r="D146" s="231" t="s">
        <v>249</v>
      </c>
      <c r="E146" s="232" t="s">
        <v>1293</v>
      </c>
      <c r="F146" s="233" t="s">
        <v>1294</v>
      </c>
      <c r="G146" s="234" t="s">
        <v>264</v>
      </c>
      <c r="H146" s="235">
        <v>1</v>
      </c>
      <c r="I146" s="236"/>
      <c r="J146" s="237">
        <f>ROUND(I146*H146,2)</f>
        <v>0</v>
      </c>
      <c r="K146" s="233" t="s">
        <v>19</v>
      </c>
      <c r="L146" s="238"/>
      <c r="M146" s="239" t="s">
        <v>19</v>
      </c>
      <c r="N146" s="240" t="s">
        <v>43</v>
      </c>
      <c r="O146" s="66"/>
      <c r="P146" s="204">
        <f>O146*H146</f>
        <v>0</v>
      </c>
      <c r="Q146" s="204">
        <v>0</v>
      </c>
      <c r="R146" s="204">
        <f>Q146*H146</f>
        <v>0</v>
      </c>
      <c r="S146" s="204">
        <v>0</v>
      </c>
      <c r="T146" s="205">
        <f>S146*H146</f>
        <v>0</v>
      </c>
      <c r="U146" s="36"/>
      <c r="V146" s="36"/>
      <c r="W146" s="36"/>
      <c r="X146" s="36"/>
      <c r="Y146" s="36"/>
      <c r="Z146" s="36"/>
      <c r="AA146" s="36"/>
      <c r="AB146" s="36"/>
      <c r="AC146" s="36"/>
      <c r="AD146" s="36"/>
      <c r="AE146" s="36"/>
      <c r="AR146" s="206" t="s">
        <v>248</v>
      </c>
      <c r="AT146" s="206" t="s">
        <v>249</v>
      </c>
      <c r="AU146" s="206" t="s">
        <v>81</v>
      </c>
      <c r="AY146" s="19" t="s">
        <v>207</v>
      </c>
      <c r="BE146" s="207">
        <f>IF(N146="základní",J146,0)</f>
        <v>0</v>
      </c>
      <c r="BF146" s="207">
        <f>IF(N146="snížená",J146,0)</f>
        <v>0</v>
      </c>
      <c r="BG146" s="207">
        <f>IF(N146="zákl. přenesená",J146,0)</f>
        <v>0</v>
      </c>
      <c r="BH146" s="207">
        <f>IF(N146="sníž. přenesená",J146,0)</f>
        <v>0</v>
      </c>
      <c r="BI146" s="207">
        <f>IF(N146="nulová",J146,0)</f>
        <v>0</v>
      </c>
      <c r="BJ146" s="19" t="s">
        <v>79</v>
      </c>
      <c r="BK146" s="207">
        <f>ROUND(I146*H146,2)</f>
        <v>0</v>
      </c>
      <c r="BL146" s="19" t="s">
        <v>213</v>
      </c>
      <c r="BM146" s="206" t="s">
        <v>1295</v>
      </c>
    </row>
    <row r="147" spans="1:65" s="2" customFormat="1" ht="24">
      <c r="A147" s="36"/>
      <c r="B147" s="37"/>
      <c r="C147" s="195" t="s">
        <v>330</v>
      </c>
      <c r="D147" s="195" t="s">
        <v>209</v>
      </c>
      <c r="E147" s="196" t="s">
        <v>1296</v>
      </c>
      <c r="F147" s="197" t="s">
        <v>1297</v>
      </c>
      <c r="G147" s="198" t="s">
        <v>264</v>
      </c>
      <c r="H147" s="199">
        <v>31</v>
      </c>
      <c r="I147" s="200"/>
      <c r="J147" s="201">
        <f>ROUND(I147*H147,2)</f>
        <v>0</v>
      </c>
      <c r="K147" s="197" t="s">
        <v>212</v>
      </c>
      <c r="L147" s="41"/>
      <c r="M147" s="202" t="s">
        <v>19</v>
      </c>
      <c r="N147" s="203" t="s">
        <v>43</v>
      </c>
      <c r="O147" s="66"/>
      <c r="P147" s="204">
        <f>O147*H147</f>
        <v>0</v>
      </c>
      <c r="Q147" s="204">
        <v>0.0004</v>
      </c>
      <c r="R147" s="204">
        <f>Q147*H147</f>
        <v>0.012400000000000001</v>
      </c>
      <c r="S147" s="204">
        <v>0</v>
      </c>
      <c r="T147" s="205">
        <f>S147*H147</f>
        <v>0</v>
      </c>
      <c r="U147" s="36"/>
      <c r="V147" s="36"/>
      <c r="W147" s="36"/>
      <c r="X147" s="36"/>
      <c r="Y147" s="36"/>
      <c r="Z147" s="36"/>
      <c r="AA147" s="36"/>
      <c r="AB147" s="36"/>
      <c r="AC147" s="36"/>
      <c r="AD147" s="36"/>
      <c r="AE147" s="36"/>
      <c r="AR147" s="206" t="s">
        <v>213</v>
      </c>
      <c r="AT147" s="206" t="s">
        <v>209</v>
      </c>
      <c r="AU147" s="206" t="s">
        <v>81</v>
      </c>
      <c r="AY147" s="19" t="s">
        <v>207</v>
      </c>
      <c r="BE147" s="207">
        <f>IF(N147="základní",J147,0)</f>
        <v>0</v>
      </c>
      <c r="BF147" s="207">
        <f>IF(N147="snížená",J147,0)</f>
        <v>0</v>
      </c>
      <c r="BG147" s="207">
        <f>IF(N147="zákl. přenesená",J147,0)</f>
        <v>0</v>
      </c>
      <c r="BH147" s="207">
        <f>IF(N147="sníž. přenesená",J147,0)</f>
        <v>0</v>
      </c>
      <c r="BI147" s="207">
        <f>IF(N147="nulová",J147,0)</f>
        <v>0</v>
      </c>
      <c r="BJ147" s="19" t="s">
        <v>79</v>
      </c>
      <c r="BK147" s="207">
        <f>ROUND(I147*H147,2)</f>
        <v>0</v>
      </c>
      <c r="BL147" s="19" t="s">
        <v>213</v>
      </c>
      <c r="BM147" s="206" t="s">
        <v>1298</v>
      </c>
    </row>
    <row r="148" spans="1:65" s="2" customFormat="1" ht="24">
      <c r="A148" s="36"/>
      <c r="B148" s="37"/>
      <c r="C148" s="231" t="s">
        <v>334</v>
      </c>
      <c r="D148" s="231" t="s">
        <v>249</v>
      </c>
      <c r="E148" s="232" t="s">
        <v>1299</v>
      </c>
      <c r="F148" s="233" t="s">
        <v>1300</v>
      </c>
      <c r="G148" s="234" t="s">
        <v>264</v>
      </c>
      <c r="H148" s="235">
        <v>31</v>
      </c>
      <c r="I148" s="236"/>
      <c r="J148" s="237">
        <f>ROUND(I148*H148,2)</f>
        <v>0</v>
      </c>
      <c r="K148" s="233" t="s">
        <v>19</v>
      </c>
      <c r="L148" s="238"/>
      <c r="M148" s="239" t="s">
        <v>19</v>
      </c>
      <c r="N148" s="240" t="s">
        <v>43</v>
      </c>
      <c r="O148" s="66"/>
      <c r="P148" s="204">
        <f>O148*H148</f>
        <v>0</v>
      </c>
      <c r="Q148" s="204">
        <v>0.07</v>
      </c>
      <c r="R148" s="204">
        <f>Q148*H148</f>
        <v>2.1700000000000004</v>
      </c>
      <c r="S148" s="204">
        <v>0</v>
      </c>
      <c r="T148" s="205">
        <f>S148*H148</f>
        <v>0</v>
      </c>
      <c r="U148" s="36"/>
      <c r="V148" s="36"/>
      <c r="W148" s="36"/>
      <c r="X148" s="36"/>
      <c r="Y148" s="36"/>
      <c r="Z148" s="36"/>
      <c r="AA148" s="36"/>
      <c r="AB148" s="36"/>
      <c r="AC148" s="36"/>
      <c r="AD148" s="36"/>
      <c r="AE148" s="36"/>
      <c r="AR148" s="206" t="s">
        <v>248</v>
      </c>
      <c r="AT148" s="206" t="s">
        <v>249</v>
      </c>
      <c r="AU148" s="206" t="s">
        <v>81</v>
      </c>
      <c r="AY148" s="19" t="s">
        <v>207</v>
      </c>
      <c r="BE148" s="207">
        <f>IF(N148="základní",J148,0)</f>
        <v>0</v>
      </c>
      <c r="BF148" s="207">
        <f>IF(N148="snížená",J148,0)</f>
        <v>0</v>
      </c>
      <c r="BG148" s="207">
        <f>IF(N148="zákl. přenesená",J148,0)</f>
        <v>0</v>
      </c>
      <c r="BH148" s="207">
        <f>IF(N148="sníž. přenesená",J148,0)</f>
        <v>0</v>
      </c>
      <c r="BI148" s="207">
        <f>IF(N148="nulová",J148,0)</f>
        <v>0</v>
      </c>
      <c r="BJ148" s="19" t="s">
        <v>79</v>
      </c>
      <c r="BK148" s="207">
        <f>ROUND(I148*H148,2)</f>
        <v>0</v>
      </c>
      <c r="BL148" s="19" t="s">
        <v>213</v>
      </c>
      <c r="BM148" s="206" t="s">
        <v>1301</v>
      </c>
    </row>
    <row r="149" spans="1:65" s="2" customFormat="1" ht="36">
      <c r="A149" s="36"/>
      <c r="B149" s="37"/>
      <c r="C149" s="231" t="s">
        <v>339</v>
      </c>
      <c r="D149" s="231" t="s">
        <v>249</v>
      </c>
      <c r="E149" s="232" t="s">
        <v>1302</v>
      </c>
      <c r="F149" s="233" t="s">
        <v>1303</v>
      </c>
      <c r="G149" s="234" t="s">
        <v>264</v>
      </c>
      <c r="H149" s="235">
        <v>62</v>
      </c>
      <c r="I149" s="236"/>
      <c r="J149" s="237">
        <f>ROUND(I149*H149,2)</f>
        <v>0</v>
      </c>
      <c r="K149" s="233" t="s">
        <v>212</v>
      </c>
      <c r="L149" s="238"/>
      <c r="M149" s="239" t="s">
        <v>19</v>
      </c>
      <c r="N149" s="240" t="s">
        <v>43</v>
      </c>
      <c r="O149" s="66"/>
      <c r="P149" s="204">
        <f>O149*H149</f>
        <v>0</v>
      </c>
      <c r="Q149" s="204">
        <v>0.0028</v>
      </c>
      <c r="R149" s="204">
        <f>Q149*H149</f>
        <v>0.1736</v>
      </c>
      <c r="S149" s="204">
        <v>0</v>
      </c>
      <c r="T149" s="205">
        <f>S149*H149</f>
        <v>0</v>
      </c>
      <c r="U149" s="36"/>
      <c r="V149" s="36"/>
      <c r="W149" s="36"/>
      <c r="X149" s="36"/>
      <c r="Y149" s="36"/>
      <c r="Z149" s="36"/>
      <c r="AA149" s="36"/>
      <c r="AB149" s="36"/>
      <c r="AC149" s="36"/>
      <c r="AD149" s="36"/>
      <c r="AE149" s="36"/>
      <c r="AR149" s="206" t="s">
        <v>248</v>
      </c>
      <c r="AT149" s="206" t="s">
        <v>249</v>
      </c>
      <c r="AU149" s="206" t="s">
        <v>81</v>
      </c>
      <c r="AY149" s="19" t="s">
        <v>207</v>
      </c>
      <c r="BE149" s="207">
        <f>IF(N149="základní",J149,0)</f>
        <v>0</v>
      </c>
      <c r="BF149" s="207">
        <f>IF(N149="snížená",J149,0)</f>
        <v>0</v>
      </c>
      <c r="BG149" s="207">
        <f>IF(N149="zákl. přenesená",J149,0)</f>
        <v>0</v>
      </c>
      <c r="BH149" s="207">
        <f>IF(N149="sníž. přenesená",J149,0)</f>
        <v>0</v>
      </c>
      <c r="BI149" s="207">
        <f>IF(N149="nulová",J149,0)</f>
        <v>0</v>
      </c>
      <c r="BJ149" s="19" t="s">
        <v>79</v>
      </c>
      <c r="BK149" s="207">
        <f>ROUND(I149*H149,2)</f>
        <v>0</v>
      </c>
      <c r="BL149" s="19" t="s">
        <v>213</v>
      </c>
      <c r="BM149" s="206" t="s">
        <v>1304</v>
      </c>
    </row>
    <row r="150" spans="1:65" s="2" customFormat="1" ht="24">
      <c r="A150" s="36"/>
      <c r="B150" s="37"/>
      <c r="C150" s="195" t="s">
        <v>344</v>
      </c>
      <c r="D150" s="195" t="s">
        <v>209</v>
      </c>
      <c r="E150" s="196" t="s">
        <v>1305</v>
      </c>
      <c r="F150" s="197" t="s">
        <v>1306</v>
      </c>
      <c r="G150" s="198" t="s">
        <v>140</v>
      </c>
      <c r="H150" s="199">
        <v>95</v>
      </c>
      <c r="I150" s="200"/>
      <c r="J150" s="201">
        <f>ROUND(I150*H150,2)</f>
        <v>0</v>
      </c>
      <c r="K150" s="197" t="s">
        <v>212</v>
      </c>
      <c r="L150" s="41"/>
      <c r="M150" s="202" t="s">
        <v>19</v>
      </c>
      <c r="N150" s="203" t="s">
        <v>43</v>
      </c>
      <c r="O150" s="66"/>
      <c r="P150" s="204">
        <f>O150*H150</f>
        <v>0</v>
      </c>
      <c r="Q150" s="204">
        <v>0</v>
      </c>
      <c r="R150" s="204">
        <f>Q150*H150</f>
        <v>0</v>
      </c>
      <c r="S150" s="204">
        <v>0</v>
      </c>
      <c r="T150" s="205">
        <f>S150*H150</f>
        <v>0</v>
      </c>
      <c r="U150" s="36"/>
      <c r="V150" s="36"/>
      <c r="W150" s="36"/>
      <c r="X150" s="36"/>
      <c r="Y150" s="36"/>
      <c r="Z150" s="36"/>
      <c r="AA150" s="36"/>
      <c r="AB150" s="36"/>
      <c r="AC150" s="36"/>
      <c r="AD150" s="36"/>
      <c r="AE150" s="36"/>
      <c r="AR150" s="206" t="s">
        <v>213</v>
      </c>
      <c r="AT150" s="206" t="s">
        <v>209</v>
      </c>
      <c r="AU150" s="206" t="s">
        <v>81</v>
      </c>
      <c r="AY150" s="19" t="s">
        <v>207</v>
      </c>
      <c r="BE150" s="207">
        <f>IF(N150="základní",J150,0)</f>
        <v>0</v>
      </c>
      <c r="BF150" s="207">
        <f>IF(N150="snížená",J150,0)</f>
        <v>0</v>
      </c>
      <c r="BG150" s="207">
        <f>IF(N150="zákl. přenesená",J150,0)</f>
        <v>0</v>
      </c>
      <c r="BH150" s="207">
        <f>IF(N150="sníž. přenesená",J150,0)</f>
        <v>0</v>
      </c>
      <c r="BI150" s="207">
        <f>IF(N150="nulová",J150,0)</f>
        <v>0</v>
      </c>
      <c r="BJ150" s="19" t="s">
        <v>79</v>
      </c>
      <c r="BK150" s="207">
        <f>ROUND(I150*H150,2)</f>
        <v>0</v>
      </c>
      <c r="BL150" s="19" t="s">
        <v>213</v>
      </c>
      <c r="BM150" s="206" t="s">
        <v>1307</v>
      </c>
    </row>
    <row r="151" spans="2:51" s="13" customFormat="1" ht="12">
      <c r="B151" s="208"/>
      <c r="C151" s="209"/>
      <c r="D151" s="210" t="s">
        <v>215</v>
      </c>
      <c r="E151" s="211" t="s">
        <v>19</v>
      </c>
      <c r="F151" s="212" t="s">
        <v>1308</v>
      </c>
      <c r="G151" s="209"/>
      <c r="H151" s="213">
        <v>95</v>
      </c>
      <c r="I151" s="214"/>
      <c r="J151" s="209"/>
      <c r="K151" s="209"/>
      <c r="L151" s="215"/>
      <c r="M151" s="216"/>
      <c r="N151" s="217"/>
      <c r="O151" s="217"/>
      <c r="P151" s="217"/>
      <c r="Q151" s="217"/>
      <c r="R151" s="217"/>
      <c r="S151" s="217"/>
      <c r="T151" s="218"/>
      <c r="AT151" s="219" t="s">
        <v>215</v>
      </c>
      <c r="AU151" s="219" t="s">
        <v>81</v>
      </c>
      <c r="AV151" s="13" t="s">
        <v>81</v>
      </c>
      <c r="AW151" s="13" t="s">
        <v>33</v>
      </c>
      <c r="AX151" s="13" t="s">
        <v>72</v>
      </c>
      <c r="AY151" s="219" t="s">
        <v>207</v>
      </c>
    </row>
    <row r="152" spans="2:51" s="14" customFormat="1" ht="12">
      <c r="B152" s="220"/>
      <c r="C152" s="221"/>
      <c r="D152" s="210" t="s">
        <v>215</v>
      </c>
      <c r="E152" s="222" t="s">
        <v>19</v>
      </c>
      <c r="F152" s="223" t="s">
        <v>228</v>
      </c>
      <c r="G152" s="221"/>
      <c r="H152" s="224">
        <v>95</v>
      </c>
      <c r="I152" s="225"/>
      <c r="J152" s="221"/>
      <c r="K152" s="221"/>
      <c r="L152" s="226"/>
      <c r="M152" s="227"/>
      <c r="N152" s="228"/>
      <c r="O152" s="228"/>
      <c r="P152" s="228"/>
      <c r="Q152" s="228"/>
      <c r="R152" s="228"/>
      <c r="S152" s="228"/>
      <c r="T152" s="229"/>
      <c r="AT152" s="230" t="s">
        <v>215</v>
      </c>
      <c r="AU152" s="230" t="s">
        <v>81</v>
      </c>
      <c r="AV152" s="14" t="s">
        <v>213</v>
      </c>
      <c r="AW152" s="14" t="s">
        <v>33</v>
      </c>
      <c r="AX152" s="14" t="s">
        <v>79</v>
      </c>
      <c r="AY152" s="230" t="s">
        <v>207</v>
      </c>
    </row>
    <row r="153" spans="1:65" s="2" customFormat="1" ht="24">
      <c r="A153" s="36"/>
      <c r="B153" s="37"/>
      <c r="C153" s="231" t="s">
        <v>349</v>
      </c>
      <c r="D153" s="231" t="s">
        <v>249</v>
      </c>
      <c r="E153" s="232" t="s">
        <v>1309</v>
      </c>
      <c r="F153" s="233" t="s">
        <v>1310</v>
      </c>
      <c r="G153" s="234" t="s">
        <v>140</v>
      </c>
      <c r="H153" s="235">
        <v>95</v>
      </c>
      <c r="I153" s="236"/>
      <c r="J153" s="237">
        <f>ROUND(I153*H153,2)</f>
        <v>0</v>
      </c>
      <c r="K153" s="233" t="s">
        <v>212</v>
      </c>
      <c r="L153" s="238"/>
      <c r="M153" s="239" t="s">
        <v>19</v>
      </c>
      <c r="N153" s="240" t="s">
        <v>43</v>
      </c>
      <c r="O153" s="66"/>
      <c r="P153" s="204">
        <f>O153*H153</f>
        <v>0</v>
      </c>
      <c r="Q153" s="204">
        <v>0.00131</v>
      </c>
      <c r="R153" s="204">
        <f>Q153*H153</f>
        <v>0.12444999999999999</v>
      </c>
      <c r="S153" s="204">
        <v>0</v>
      </c>
      <c r="T153" s="205">
        <f>S153*H153</f>
        <v>0</v>
      </c>
      <c r="U153" s="36"/>
      <c r="V153" s="36"/>
      <c r="W153" s="36"/>
      <c r="X153" s="36"/>
      <c r="Y153" s="36"/>
      <c r="Z153" s="36"/>
      <c r="AA153" s="36"/>
      <c r="AB153" s="36"/>
      <c r="AC153" s="36"/>
      <c r="AD153" s="36"/>
      <c r="AE153" s="36"/>
      <c r="AR153" s="206" t="s">
        <v>248</v>
      </c>
      <c r="AT153" s="206" t="s">
        <v>249</v>
      </c>
      <c r="AU153" s="206" t="s">
        <v>81</v>
      </c>
      <c r="AY153" s="19" t="s">
        <v>207</v>
      </c>
      <c r="BE153" s="207">
        <f>IF(N153="základní",J153,0)</f>
        <v>0</v>
      </c>
      <c r="BF153" s="207">
        <f>IF(N153="snížená",J153,0)</f>
        <v>0</v>
      </c>
      <c r="BG153" s="207">
        <f>IF(N153="zákl. přenesená",J153,0)</f>
        <v>0</v>
      </c>
      <c r="BH153" s="207">
        <f>IF(N153="sníž. přenesená",J153,0)</f>
        <v>0</v>
      </c>
      <c r="BI153" s="207">
        <f>IF(N153="nulová",J153,0)</f>
        <v>0</v>
      </c>
      <c r="BJ153" s="19" t="s">
        <v>79</v>
      </c>
      <c r="BK153" s="207">
        <f>ROUND(I153*H153,2)</f>
        <v>0</v>
      </c>
      <c r="BL153" s="19" t="s">
        <v>213</v>
      </c>
      <c r="BM153" s="206" t="s">
        <v>1311</v>
      </c>
    </row>
    <row r="154" spans="1:65" s="2" customFormat="1" ht="24">
      <c r="A154" s="36"/>
      <c r="B154" s="37"/>
      <c r="C154" s="195" t="s">
        <v>356</v>
      </c>
      <c r="D154" s="195" t="s">
        <v>209</v>
      </c>
      <c r="E154" s="196" t="s">
        <v>1312</v>
      </c>
      <c r="F154" s="197" t="s">
        <v>1313</v>
      </c>
      <c r="G154" s="198" t="s">
        <v>140</v>
      </c>
      <c r="H154" s="199">
        <v>285</v>
      </c>
      <c r="I154" s="200"/>
      <c r="J154" s="201">
        <f>ROUND(I154*H154,2)</f>
        <v>0</v>
      </c>
      <c r="K154" s="197" t="s">
        <v>212</v>
      </c>
      <c r="L154" s="41"/>
      <c r="M154" s="202" t="s">
        <v>19</v>
      </c>
      <c r="N154" s="203" t="s">
        <v>43</v>
      </c>
      <c r="O154" s="66"/>
      <c r="P154" s="204">
        <f>O154*H154</f>
        <v>0</v>
      </c>
      <c r="Q154" s="204">
        <v>0</v>
      </c>
      <c r="R154" s="204">
        <f>Q154*H154</f>
        <v>0</v>
      </c>
      <c r="S154" s="204">
        <v>0</v>
      </c>
      <c r="T154" s="205">
        <f>S154*H154</f>
        <v>0</v>
      </c>
      <c r="U154" s="36"/>
      <c r="V154" s="36"/>
      <c r="W154" s="36"/>
      <c r="X154" s="36"/>
      <c r="Y154" s="36"/>
      <c r="Z154" s="36"/>
      <c r="AA154" s="36"/>
      <c r="AB154" s="36"/>
      <c r="AC154" s="36"/>
      <c r="AD154" s="36"/>
      <c r="AE154" s="36"/>
      <c r="AR154" s="206" t="s">
        <v>213</v>
      </c>
      <c r="AT154" s="206" t="s">
        <v>209</v>
      </c>
      <c r="AU154" s="206" t="s">
        <v>81</v>
      </c>
      <c r="AY154" s="19" t="s">
        <v>207</v>
      </c>
      <c r="BE154" s="207">
        <f>IF(N154="základní",J154,0)</f>
        <v>0</v>
      </c>
      <c r="BF154" s="207">
        <f>IF(N154="snížená",J154,0)</f>
        <v>0</v>
      </c>
      <c r="BG154" s="207">
        <f>IF(N154="zákl. přenesená",J154,0)</f>
        <v>0</v>
      </c>
      <c r="BH154" s="207">
        <f>IF(N154="sníž. přenesená",J154,0)</f>
        <v>0</v>
      </c>
      <c r="BI154" s="207">
        <f>IF(N154="nulová",J154,0)</f>
        <v>0</v>
      </c>
      <c r="BJ154" s="19" t="s">
        <v>79</v>
      </c>
      <c r="BK154" s="207">
        <f>ROUND(I154*H154,2)</f>
        <v>0</v>
      </c>
      <c r="BL154" s="19" t="s">
        <v>213</v>
      </c>
      <c r="BM154" s="206" t="s">
        <v>1314</v>
      </c>
    </row>
    <row r="155" spans="2:51" s="13" customFormat="1" ht="12">
      <c r="B155" s="208"/>
      <c r="C155" s="209"/>
      <c r="D155" s="210" t="s">
        <v>215</v>
      </c>
      <c r="E155" s="211" t="s">
        <v>19</v>
      </c>
      <c r="F155" s="212" t="s">
        <v>1315</v>
      </c>
      <c r="G155" s="209"/>
      <c r="H155" s="213">
        <v>285</v>
      </c>
      <c r="I155" s="214"/>
      <c r="J155" s="209"/>
      <c r="K155" s="209"/>
      <c r="L155" s="215"/>
      <c r="M155" s="216"/>
      <c r="N155" s="217"/>
      <c r="O155" s="217"/>
      <c r="P155" s="217"/>
      <c r="Q155" s="217"/>
      <c r="R155" s="217"/>
      <c r="S155" s="217"/>
      <c r="T155" s="218"/>
      <c r="AT155" s="219" t="s">
        <v>215</v>
      </c>
      <c r="AU155" s="219" t="s">
        <v>81</v>
      </c>
      <c r="AV155" s="13" t="s">
        <v>81</v>
      </c>
      <c r="AW155" s="13" t="s">
        <v>33</v>
      </c>
      <c r="AX155" s="13" t="s">
        <v>79</v>
      </c>
      <c r="AY155" s="219" t="s">
        <v>207</v>
      </c>
    </row>
    <row r="156" spans="1:65" s="2" customFormat="1" ht="36">
      <c r="A156" s="36"/>
      <c r="B156" s="37"/>
      <c r="C156" s="195" t="s">
        <v>361</v>
      </c>
      <c r="D156" s="195" t="s">
        <v>209</v>
      </c>
      <c r="E156" s="196" t="s">
        <v>1316</v>
      </c>
      <c r="F156" s="197" t="s">
        <v>1317</v>
      </c>
      <c r="G156" s="198" t="s">
        <v>140</v>
      </c>
      <c r="H156" s="199">
        <v>285</v>
      </c>
      <c r="I156" s="200"/>
      <c r="J156" s="201">
        <f>ROUND(I156*H156,2)</f>
        <v>0</v>
      </c>
      <c r="K156" s="197" t="s">
        <v>212</v>
      </c>
      <c r="L156" s="41"/>
      <c r="M156" s="202" t="s">
        <v>19</v>
      </c>
      <c r="N156" s="203" t="s">
        <v>43</v>
      </c>
      <c r="O156" s="66"/>
      <c r="P156" s="204">
        <f>O156*H156</f>
        <v>0</v>
      </c>
      <c r="Q156" s="204">
        <v>0</v>
      </c>
      <c r="R156" s="204">
        <f>Q156*H156</f>
        <v>0</v>
      </c>
      <c r="S156" s="204">
        <v>0</v>
      </c>
      <c r="T156" s="205">
        <f>S156*H156</f>
        <v>0</v>
      </c>
      <c r="U156" s="36"/>
      <c r="V156" s="36"/>
      <c r="W156" s="36"/>
      <c r="X156" s="36"/>
      <c r="Y156" s="36"/>
      <c r="Z156" s="36"/>
      <c r="AA156" s="36"/>
      <c r="AB156" s="36"/>
      <c r="AC156" s="36"/>
      <c r="AD156" s="36"/>
      <c r="AE156" s="36"/>
      <c r="AR156" s="206" t="s">
        <v>213</v>
      </c>
      <c r="AT156" s="206" t="s">
        <v>209</v>
      </c>
      <c r="AU156" s="206" t="s">
        <v>81</v>
      </c>
      <c r="AY156" s="19" t="s">
        <v>207</v>
      </c>
      <c r="BE156" s="207">
        <f>IF(N156="základní",J156,0)</f>
        <v>0</v>
      </c>
      <c r="BF156" s="207">
        <f>IF(N156="snížená",J156,0)</f>
        <v>0</v>
      </c>
      <c r="BG156" s="207">
        <f>IF(N156="zákl. přenesená",J156,0)</f>
        <v>0</v>
      </c>
      <c r="BH156" s="207">
        <f>IF(N156="sníž. přenesená",J156,0)</f>
        <v>0</v>
      </c>
      <c r="BI156" s="207">
        <f>IF(N156="nulová",J156,0)</f>
        <v>0</v>
      </c>
      <c r="BJ156" s="19" t="s">
        <v>79</v>
      </c>
      <c r="BK156" s="207">
        <f>ROUND(I156*H156,2)</f>
        <v>0</v>
      </c>
      <c r="BL156" s="19" t="s">
        <v>213</v>
      </c>
      <c r="BM156" s="206" t="s">
        <v>1318</v>
      </c>
    </row>
    <row r="157" spans="1:65" s="2" customFormat="1" ht="12">
      <c r="A157" s="36"/>
      <c r="B157" s="37"/>
      <c r="C157" s="231" t="s">
        <v>366</v>
      </c>
      <c r="D157" s="231" t="s">
        <v>249</v>
      </c>
      <c r="E157" s="232" t="s">
        <v>1319</v>
      </c>
      <c r="F157" s="233" t="s">
        <v>1320</v>
      </c>
      <c r="G157" s="234" t="s">
        <v>140</v>
      </c>
      <c r="H157" s="235">
        <v>285</v>
      </c>
      <c r="I157" s="236"/>
      <c r="J157" s="237">
        <f>ROUND(I157*H157,2)</f>
        <v>0</v>
      </c>
      <c r="K157" s="233" t="s">
        <v>212</v>
      </c>
      <c r="L157" s="238"/>
      <c r="M157" s="239" t="s">
        <v>19</v>
      </c>
      <c r="N157" s="240" t="s">
        <v>43</v>
      </c>
      <c r="O157" s="66"/>
      <c r="P157" s="204">
        <f>O157*H157</f>
        <v>0</v>
      </c>
      <c r="Q157" s="204">
        <v>4E-05</v>
      </c>
      <c r="R157" s="204">
        <f>Q157*H157</f>
        <v>0.0114</v>
      </c>
      <c r="S157" s="204">
        <v>0</v>
      </c>
      <c r="T157" s="205">
        <f>S157*H157</f>
        <v>0</v>
      </c>
      <c r="U157" s="36"/>
      <c r="V157" s="36"/>
      <c r="W157" s="36"/>
      <c r="X157" s="36"/>
      <c r="Y157" s="36"/>
      <c r="Z157" s="36"/>
      <c r="AA157" s="36"/>
      <c r="AB157" s="36"/>
      <c r="AC157" s="36"/>
      <c r="AD157" s="36"/>
      <c r="AE157" s="36"/>
      <c r="AR157" s="206" t="s">
        <v>380</v>
      </c>
      <c r="AT157" s="206" t="s">
        <v>249</v>
      </c>
      <c r="AU157" s="206" t="s">
        <v>81</v>
      </c>
      <c r="AY157" s="19" t="s">
        <v>207</v>
      </c>
      <c r="BE157" s="207">
        <f>IF(N157="základní",J157,0)</f>
        <v>0</v>
      </c>
      <c r="BF157" s="207">
        <f>IF(N157="snížená",J157,0)</f>
        <v>0</v>
      </c>
      <c r="BG157" s="207">
        <f>IF(N157="zákl. přenesená",J157,0)</f>
        <v>0</v>
      </c>
      <c r="BH157" s="207">
        <f>IF(N157="sníž. přenesená",J157,0)</f>
        <v>0</v>
      </c>
      <c r="BI157" s="207">
        <f>IF(N157="nulová",J157,0)</f>
        <v>0</v>
      </c>
      <c r="BJ157" s="19" t="s">
        <v>79</v>
      </c>
      <c r="BK157" s="207">
        <f>ROUND(I157*H157,2)</f>
        <v>0</v>
      </c>
      <c r="BL157" s="19" t="s">
        <v>292</v>
      </c>
      <c r="BM157" s="206" t="s">
        <v>1321</v>
      </c>
    </row>
    <row r="158" spans="1:65" s="2" customFormat="1" ht="24">
      <c r="A158" s="36"/>
      <c r="B158" s="37"/>
      <c r="C158" s="195" t="s">
        <v>373</v>
      </c>
      <c r="D158" s="195" t="s">
        <v>209</v>
      </c>
      <c r="E158" s="196" t="s">
        <v>1322</v>
      </c>
      <c r="F158" s="197" t="s">
        <v>1323</v>
      </c>
      <c r="G158" s="198" t="s">
        <v>140</v>
      </c>
      <c r="H158" s="199">
        <v>190.6</v>
      </c>
      <c r="I158" s="200"/>
      <c r="J158" s="201">
        <f>ROUND(I158*H158,2)</f>
        <v>0</v>
      </c>
      <c r="K158" s="197" t="s">
        <v>212</v>
      </c>
      <c r="L158" s="41"/>
      <c r="M158" s="202" t="s">
        <v>19</v>
      </c>
      <c r="N158" s="203" t="s">
        <v>43</v>
      </c>
      <c r="O158" s="66"/>
      <c r="P158" s="204">
        <f>O158*H158</f>
        <v>0</v>
      </c>
      <c r="Q158" s="204">
        <v>0</v>
      </c>
      <c r="R158" s="204">
        <f>Q158*H158</f>
        <v>0</v>
      </c>
      <c r="S158" s="204">
        <v>0</v>
      </c>
      <c r="T158" s="205">
        <f>S158*H158</f>
        <v>0</v>
      </c>
      <c r="U158" s="36"/>
      <c r="V158" s="36"/>
      <c r="W158" s="36"/>
      <c r="X158" s="36"/>
      <c r="Y158" s="36"/>
      <c r="Z158" s="36"/>
      <c r="AA158" s="36"/>
      <c r="AB158" s="36"/>
      <c r="AC158" s="36"/>
      <c r="AD158" s="36"/>
      <c r="AE158" s="36"/>
      <c r="AR158" s="206" t="s">
        <v>213</v>
      </c>
      <c r="AT158" s="206" t="s">
        <v>209</v>
      </c>
      <c r="AU158" s="206" t="s">
        <v>81</v>
      </c>
      <c r="AY158" s="19" t="s">
        <v>207</v>
      </c>
      <c r="BE158" s="207">
        <f>IF(N158="základní",J158,0)</f>
        <v>0</v>
      </c>
      <c r="BF158" s="207">
        <f>IF(N158="snížená",J158,0)</f>
        <v>0</v>
      </c>
      <c r="BG158" s="207">
        <f>IF(N158="zákl. přenesená",J158,0)</f>
        <v>0</v>
      </c>
      <c r="BH158" s="207">
        <f>IF(N158="sníž. přenesená",J158,0)</f>
        <v>0</v>
      </c>
      <c r="BI158" s="207">
        <f>IF(N158="nulová",J158,0)</f>
        <v>0</v>
      </c>
      <c r="BJ158" s="19" t="s">
        <v>79</v>
      </c>
      <c r="BK158" s="207">
        <f>ROUND(I158*H158,2)</f>
        <v>0</v>
      </c>
      <c r="BL158" s="19" t="s">
        <v>213</v>
      </c>
      <c r="BM158" s="206" t="s">
        <v>1324</v>
      </c>
    </row>
    <row r="159" spans="1:65" s="2" customFormat="1" ht="12">
      <c r="A159" s="36"/>
      <c r="B159" s="37"/>
      <c r="C159" s="231" t="s">
        <v>380</v>
      </c>
      <c r="D159" s="231" t="s">
        <v>249</v>
      </c>
      <c r="E159" s="232" t="s">
        <v>1325</v>
      </c>
      <c r="F159" s="233" t="s">
        <v>1326</v>
      </c>
      <c r="G159" s="234" t="s">
        <v>264</v>
      </c>
      <c r="H159" s="235">
        <v>1.906</v>
      </c>
      <c r="I159" s="236"/>
      <c r="J159" s="237">
        <f>ROUND(I159*H159,2)</f>
        <v>0</v>
      </c>
      <c r="K159" s="233" t="s">
        <v>212</v>
      </c>
      <c r="L159" s="238"/>
      <c r="M159" s="239" t="s">
        <v>19</v>
      </c>
      <c r="N159" s="240" t="s">
        <v>43</v>
      </c>
      <c r="O159" s="66"/>
      <c r="P159" s="204">
        <f>O159*H159</f>
        <v>0</v>
      </c>
      <c r="Q159" s="204">
        <v>0.008</v>
      </c>
      <c r="R159" s="204">
        <f>Q159*H159</f>
        <v>0.015248</v>
      </c>
      <c r="S159" s="204">
        <v>0</v>
      </c>
      <c r="T159" s="205">
        <f>S159*H159</f>
        <v>0</v>
      </c>
      <c r="U159" s="36"/>
      <c r="V159" s="36"/>
      <c r="W159" s="36"/>
      <c r="X159" s="36"/>
      <c r="Y159" s="36"/>
      <c r="Z159" s="36"/>
      <c r="AA159" s="36"/>
      <c r="AB159" s="36"/>
      <c r="AC159" s="36"/>
      <c r="AD159" s="36"/>
      <c r="AE159" s="36"/>
      <c r="AR159" s="206" t="s">
        <v>248</v>
      </c>
      <c r="AT159" s="206" t="s">
        <v>249</v>
      </c>
      <c r="AU159" s="206" t="s">
        <v>81</v>
      </c>
      <c r="AY159" s="19" t="s">
        <v>207</v>
      </c>
      <c r="BE159" s="207">
        <f>IF(N159="základní",J159,0)</f>
        <v>0</v>
      </c>
      <c r="BF159" s="207">
        <f>IF(N159="snížená",J159,0)</f>
        <v>0</v>
      </c>
      <c r="BG159" s="207">
        <f>IF(N159="zákl. přenesená",J159,0)</f>
        <v>0</v>
      </c>
      <c r="BH159" s="207">
        <f>IF(N159="sníž. přenesená",J159,0)</f>
        <v>0</v>
      </c>
      <c r="BI159" s="207">
        <f>IF(N159="nulová",J159,0)</f>
        <v>0</v>
      </c>
      <c r="BJ159" s="19" t="s">
        <v>79</v>
      </c>
      <c r="BK159" s="207">
        <f>ROUND(I159*H159,2)</f>
        <v>0</v>
      </c>
      <c r="BL159" s="19" t="s">
        <v>213</v>
      </c>
      <c r="BM159" s="206" t="s">
        <v>1327</v>
      </c>
    </row>
    <row r="160" spans="2:63" s="12" customFormat="1" ht="12.75">
      <c r="B160" s="179"/>
      <c r="C160" s="180"/>
      <c r="D160" s="181" t="s">
        <v>71</v>
      </c>
      <c r="E160" s="193" t="s">
        <v>234</v>
      </c>
      <c r="F160" s="193" t="s">
        <v>1328</v>
      </c>
      <c r="G160" s="180"/>
      <c r="H160" s="180"/>
      <c r="I160" s="183"/>
      <c r="J160" s="194">
        <f>BK160</f>
        <v>0</v>
      </c>
      <c r="K160" s="180"/>
      <c r="L160" s="185"/>
      <c r="M160" s="186"/>
      <c r="N160" s="187"/>
      <c r="O160" s="187"/>
      <c r="P160" s="188">
        <f>SUM(P161:P165)</f>
        <v>0</v>
      </c>
      <c r="Q160" s="187"/>
      <c r="R160" s="188">
        <f>SUM(R161:R165)</f>
        <v>51.2285</v>
      </c>
      <c r="S160" s="187"/>
      <c r="T160" s="189">
        <f>SUM(T161:T165)</f>
        <v>0</v>
      </c>
      <c r="AR160" s="190" t="s">
        <v>79</v>
      </c>
      <c r="AT160" s="191" t="s">
        <v>71</v>
      </c>
      <c r="AU160" s="191" t="s">
        <v>79</v>
      </c>
      <c r="AY160" s="190" t="s">
        <v>207</v>
      </c>
      <c r="BK160" s="192">
        <f>SUM(BK161:BK165)</f>
        <v>0</v>
      </c>
    </row>
    <row r="161" spans="1:65" s="2" customFormat="1" ht="36">
      <c r="A161" s="36"/>
      <c r="B161" s="37"/>
      <c r="C161" s="195" t="s">
        <v>384</v>
      </c>
      <c r="D161" s="195" t="s">
        <v>209</v>
      </c>
      <c r="E161" s="196" t="s">
        <v>1329</v>
      </c>
      <c r="F161" s="197" t="s">
        <v>1330</v>
      </c>
      <c r="G161" s="198" t="s">
        <v>144</v>
      </c>
      <c r="H161" s="199">
        <v>13.2</v>
      </c>
      <c r="I161" s="200"/>
      <c r="J161" s="201">
        <f>ROUND(I161*H161,2)</f>
        <v>0</v>
      </c>
      <c r="K161" s="197" t="s">
        <v>212</v>
      </c>
      <c r="L161" s="41"/>
      <c r="M161" s="202" t="s">
        <v>19</v>
      </c>
      <c r="N161" s="203" t="s">
        <v>43</v>
      </c>
      <c r="O161" s="66"/>
      <c r="P161" s="204">
        <f>O161*H161</f>
        <v>0</v>
      </c>
      <c r="Q161" s="204">
        <v>0</v>
      </c>
      <c r="R161" s="204">
        <f>Q161*H161</f>
        <v>0</v>
      </c>
      <c r="S161" s="204">
        <v>0</v>
      </c>
      <c r="T161" s="205">
        <f>S161*H161</f>
        <v>0</v>
      </c>
      <c r="U161" s="36"/>
      <c r="V161" s="36"/>
      <c r="W161" s="36"/>
      <c r="X161" s="36"/>
      <c r="Y161" s="36"/>
      <c r="Z161" s="36"/>
      <c r="AA161" s="36"/>
      <c r="AB161" s="36"/>
      <c r="AC161" s="36"/>
      <c r="AD161" s="36"/>
      <c r="AE161" s="36"/>
      <c r="AR161" s="206" t="s">
        <v>213</v>
      </c>
      <c r="AT161" s="206" t="s">
        <v>209</v>
      </c>
      <c r="AU161" s="206" t="s">
        <v>81</v>
      </c>
      <c r="AY161" s="19" t="s">
        <v>207</v>
      </c>
      <c r="BE161" s="207">
        <f>IF(N161="základní",J161,0)</f>
        <v>0</v>
      </c>
      <c r="BF161" s="207">
        <f>IF(N161="snížená",J161,0)</f>
        <v>0</v>
      </c>
      <c r="BG161" s="207">
        <f>IF(N161="zákl. přenesená",J161,0)</f>
        <v>0</v>
      </c>
      <c r="BH161" s="207">
        <f>IF(N161="sníž. přenesená",J161,0)</f>
        <v>0</v>
      </c>
      <c r="BI161" s="207">
        <f>IF(N161="nulová",J161,0)</f>
        <v>0</v>
      </c>
      <c r="BJ161" s="19" t="s">
        <v>79</v>
      </c>
      <c r="BK161" s="207">
        <f>ROUND(I161*H161,2)</f>
        <v>0</v>
      </c>
      <c r="BL161" s="19" t="s">
        <v>213</v>
      </c>
      <c r="BM161" s="206" t="s">
        <v>1331</v>
      </c>
    </row>
    <row r="162" spans="2:51" s="13" customFormat="1" ht="12">
      <c r="B162" s="208"/>
      <c r="C162" s="209"/>
      <c r="D162" s="210" t="s">
        <v>215</v>
      </c>
      <c r="E162" s="211" t="s">
        <v>19</v>
      </c>
      <c r="F162" s="212" t="s">
        <v>1332</v>
      </c>
      <c r="G162" s="209"/>
      <c r="H162" s="213">
        <v>13.2</v>
      </c>
      <c r="I162" s="214"/>
      <c r="J162" s="209"/>
      <c r="K162" s="209"/>
      <c r="L162" s="215"/>
      <c r="M162" s="216"/>
      <c r="N162" s="217"/>
      <c r="O162" s="217"/>
      <c r="P162" s="217"/>
      <c r="Q162" s="217"/>
      <c r="R162" s="217"/>
      <c r="S162" s="217"/>
      <c r="T162" s="218"/>
      <c r="AT162" s="219" t="s">
        <v>215</v>
      </c>
      <c r="AU162" s="219" t="s">
        <v>81</v>
      </c>
      <c r="AV162" s="13" t="s">
        <v>81</v>
      </c>
      <c r="AW162" s="13" t="s">
        <v>33</v>
      </c>
      <c r="AX162" s="13" t="s">
        <v>79</v>
      </c>
      <c r="AY162" s="219" t="s">
        <v>207</v>
      </c>
    </row>
    <row r="163" spans="1:65" s="2" customFormat="1" ht="48">
      <c r="A163" s="36"/>
      <c r="B163" s="37"/>
      <c r="C163" s="195" t="s">
        <v>389</v>
      </c>
      <c r="D163" s="195" t="s">
        <v>209</v>
      </c>
      <c r="E163" s="196" t="s">
        <v>1333</v>
      </c>
      <c r="F163" s="197" t="s">
        <v>1334</v>
      </c>
      <c r="G163" s="198" t="s">
        <v>144</v>
      </c>
      <c r="H163" s="199">
        <v>87</v>
      </c>
      <c r="I163" s="200"/>
      <c r="J163" s="201">
        <f>ROUND(I163*H163,2)</f>
        <v>0</v>
      </c>
      <c r="K163" s="197" t="s">
        <v>212</v>
      </c>
      <c r="L163" s="41"/>
      <c r="M163" s="202" t="s">
        <v>19</v>
      </c>
      <c r="N163" s="203" t="s">
        <v>43</v>
      </c>
      <c r="O163" s="66"/>
      <c r="P163" s="204">
        <f>O163*H163</f>
        <v>0</v>
      </c>
      <c r="Q163" s="204">
        <v>0.0835</v>
      </c>
      <c r="R163" s="204">
        <f>Q163*H163</f>
        <v>7.264500000000001</v>
      </c>
      <c r="S163" s="204">
        <v>0</v>
      </c>
      <c r="T163" s="205">
        <f>S163*H163</f>
        <v>0</v>
      </c>
      <c r="U163" s="36"/>
      <c r="V163" s="36"/>
      <c r="W163" s="36"/>
      <c r="X163" s="36"/>
      <c r="Y163" s="36"/>
      <c r="Z163" s="36"/>
      <c r="AA163" s="36"/>
      <c r="AB163" s="36"/>
      <c r="AC163" s="36"/>
      <c r="AD163" s="36"/>
      <c r="AE163" s="36"/>
      <c r="AR163" s="206" t="s">
        <v>213</v>
      </c>
      <c r="AT163" s="206" t="s">
        <v>209</v>
      </c>
      <c r="AU163" s="206" t="s">
        <v>81</v>
      </c>
      <c r="AY163" s="19" t="s">
        <v>207</v>
      </c>
      <c r="BE163" s="207">
        <f>IF(N163="základní",J163,0)</f>
        <v>0</v>
      </c>
      <c r="BF163" s="207">
        <f>IF(N163="snížená",J163,0)</f>
        <v>0</v>
      </c>
      <c r="BG163" s="207">
        <f>IF(N163="zákl. přenesená",J163,0)</f>
        <v>0</v>
      </c>
      <c r="BH163" s="207">
        <f>IF(N163="sníž. přenesená",J163,0)</f>
        <v>0</v>
      </c>
      <c r="BI163" s="207">
        <f>IF(N163="nulová",J163,0)</f>
        <v>0</v>
      </c>
      <c r="BJ163" s="19" t="s">
        <v>79</v>
      </c>
      <c r="BK163" s="207">
        <f>ROUND(I163*H163,2)</f>
        <v>0</v>
      </c>
      <c r="BL163" s="19" t="s">
        <v>213</v>
      </c>
      <c r="BM163" s="206" t="s">
        <v>1335</v>
      </c>
    </row>
    <row r="164" spans="2:51" s="13" customFormat="1" ht="12">
      <c r="B164" s="208"/>
      <c r="C164" s="209"/>
      <c r="D164" s="210" t="s">
        <v>215</v>
      </c>
      <c r="E164" s="211" t="s">
        <v>19</v>
      </c>
      <c r="F164" s="212" t="s">
        <v>1336</v>
      </c>
      <c r="G164" s="209"/>
      <c r="H164" s="213">
        <v>87</v>
      </c>
      <c r="I164" s="214"/>
      <c r="J164" s="209"/>
      <c r="K164" s="209"/>
      <c r="L164" s="215"/>
      <c r="M164" s="216"/>
      <c r="N164" s="217"/>
      <c r="O164" s="217"/>
      <c r="P164" s="217"/>
      <c r="Q164" s="217"/>
      <c r="R164" s="217"/>
      <c r="S164" s="217"/>
      <c r="T164" s="218"/>
      <c r="AT164" s="219" t="s">
        <v>215</v>
      </c>
      <c r="AU164" s="219" t="s">
        <v>81</v>
      </c>
      <c r="AV164" s="13" t="s">
        <v>81</v>
      </c>
      <c r="AW164" s="13" t="s">
        <v>33</v>
      </c>
      <c r="AX164" s="13" t="s">
        <v>79</v>
      </c>
      <c r="AY164" s="219" t="s">
        <v>207</v>
      </c>
    </row>
    <row r="165" spans="1:65" s="2" customFormat="1" ht="12">
      <c r="A165" s="36"/>
      <c r="B165" s="37"/>
      <c r="C165" s="231" t="s">
        <v>395</v>
      </c>
      <c r="D165" s="231" t="s">
        <v>249</v>
      </c>
      <c r="E165" s="232" t="s">
        <v>1337</v>
      </c>
      <c r="F165" s="233" t="s">
        <v>1338</v>
      </c>
      <c r="G165" s="234" t="s">
        <v>264</v>
      </c>
      <c r="H165" s="235">
        <v>29</v>
      </c>
      <c r="I165" s="236"/>
      <c r="J165" s="237">
        <f>ROUND(I165*H165,2)</f>
        <v>0</v>
      </c>
      <c r="K165" s="233" t="s">
        <v>212</v>
      </c>
      <c r="L165" s="238"/>
      <c r="M165" s="239" t="s">
        <v>19</v>
      </c>
      <c r="N165" s="240" t="s">
        <v>43</v>
      </c>
      <c r="O165" s="66"/>
      <c r="P165" s="204">
        <f>O165*H165</f>
        <v>0</v>
      </c>
      <c r="Q165" s="204">
        <v>1.516</v>
      </c>
      <c r="R165" s="204">
        <f>Q165*H165</f>
        <v>43.964</v>
      </c>
      <c r="S165" s="204">
        <v>0</v>
      </c>
      <c r="T165" s="205">
        <f>S165*H165</f>
        <v>0</v>
      </c>
      <c r="U165" s="36"/>
      <c r="V165" s="36"/>
      <c r="W165" s="36"/>
      <c r="X165" s="36"/>
      <c r="Y165" s="36"/>
      <c r="Z165" s="36"/>
      <c r="AA165" s="36"/>
      <c r="AB165" s="36"/>
      <c r="AC165" s="36"/>
      <c r="AD165" s="36"/>
      <c r="AE165" s="36"/>
      <c r="AR165" s="206" t="s">
        <v>248</v>
      </c>
      <c r="AT165" s="206" t="s">
        <v>249</v>
      </c>
      <c r="AU165" s="206" t="s">
        <v>81</v>
      </c>
      <c r="AY165" s="19" t="s">
        <v>207</v>
      </c>
      <c r="BE165" s="207">
        <f>IF(N165="základní",J165,0)</f>
        <v>0</v>
      </c>
      <c r="BF165" s="207">
        <f>IF(N165="snížená",J165,0)</f>
        <v>0</v>
      </c>
      <c r="BG165" s="207">
        <f>IF(N165="zákl. přenesená",J165,0)</f>
        <v>0</v>
      </c>
      <c r="BH165" s="207">
        <f>IF(N165="sníž. přenesená",J165,0)</f>
        <v>0</v>
      </c>
      <c r="BI165" s="207">
        <f>IF(N165="nulová",J165,0)</f>
        <v>0</v>
      </c>
      <c r="BJ165" s="19" t="s">
        <v>79</v>
      </c>
      <c r="BK165" s="207">
        <f>ROUND(I165*H165,2)</f>
        <v>0</v>
      </c>
      <c r="BL165" s="19" t="s">
        <v>213</v>
      </c>
      <c r="BM165" s="206" t="s">
        <v>1339</v>
      </c>
    </row>
    <row r="166" spans="2:63" s="12" customFormat="1" ht="12.75">
      <c r="B166" s="179"/>
      <c r="C166" s="180"/>
      <c r="D166" s="181" t="s">
        <v>71</v>
      </c>
      <c r="E166" s="193" t="s">
        <v>255</v>
      </c>
      <c r="F166" s="193" t="s">
        <v>1340</v>
      </c>
      <c r="G166" s="180"/>
      <c r="H166" s="180"/>
      <c r="I166" s="183"/>
      <c r="J166" s="194">
        <f>BK166</f>
        <v>0</v>
      </c>
      <c r="K166" s="180"/>
      <c r="L166" s="185"/>
      <c r="M166" s="186"/>
      <c r="N166" s="187"/>
      <c r="O166" s="187"/>
      <c r="P166" s="188">
        <f>SUM(P167:P169)</f>
        <v>0</v>
      </c>
      <c r="Q166" s="187"/>
      <c r="R166" s="188">
        <f>SUM(R167:R169)</f>
        <v>3.6801000000000004</v>
      </c>
      <c r="S166" s="187"/>
      <c r="T166" s="189">
        <f>SUM(T167:T169)</f>
        <v>0</v>
      </c>
      <c r="AR166" s="190" t="s">
        <v>79</v>
      </c>
      <c r="AT166" s="191" t="s">
        <v>71</v>
      </c>
      <c r="AU166" s="191" t="s">
        <v>79</v>
      </c>
      <c r="AY166" s="190" t="s">
        <v>207</v>
      </c>
      <c r="BK166" s="192">
        <f>SUM(BK167:BK169)</f>
        <v>0</v>
      </c>
    </row>
    <row r="167" spans="1:65" s="2" customFormat="1" ht="48">
      <c r="A167" s="36"/>
      <c r="B167" s="37"/>
      <c r="C167" s="195" t="s">
        <v>399</v>
      </c>
      <c r="D167" s="195" t="s">
        <v>209</v>
      </c>
      <c r="E167" s="196" t="s">
        <v>1341</v>
      </c>
      <c r="F167" s="197" t="s">
        <v>1342</v>
      </c>
      <c r="G167" s="198" t="s">
        <v>140</v>
      </c>
      <c r="H167" s="199">
        <v>15</v>
      </c>
      <c r="I167" s="200"/>
      <c r="J167" s="201">
        <f>ROUND(I167*H167,2)</f>
        <v>0</v>
      </c>
      <c r="K167" s="197" t="s">
        <v>212</v>
      </c>
      <c r="L167" s="41"/>
      <c r="M167" s="202" t="s">
        <v>19</v>
      </c>
      <c r="N167" s="203" t="s">
        <v>43</v>
      </c>
      <c r="O167" s="66"/>
      <c r="P167" s="204">
        <f>O167*H167</f>
        <v>0</v>
      </c>
      <c r="Q167" s="204">
        <v>0.11808</v>
      </c>
      <c r="R167" s="204">
        <f>Q167*H167</f>
        <v>1.7712</v>
      </c>
      <c r="S167" s="204">
        <v>0</v>
      </c>
      <c r="T167" s="205">
        <f>S167*H167</f>
        <v>0</v>
      </c>
      <c r="U167" s="36"/>
      <c r="V167" s="36"/>
      <c r="W167" s="36"/>
      <c r="X167" s="36"/>
      <c r="Y167" s="36"/>
      <c r="Z167" s="36"/>
      <c r="AA167" s="36"/>
      <c r="AB167" s="36"/>
      <c r="AC167" s="36"/>
      <c r="AD167" s="36"/>
      <c r="AE167" s="36"/>
      <c r="AR167" s="206" t="s">
        <v>213</v>
      </c>
      <c r="AT167" s="206" t="s">
        <v>209</v>
      </c>
      <c r="AU167" s="206" t="s">
        <v>81</v>
      </c>
      <c r="AY167" s="19" t="s">
        <v>207</v>
      </c>
      <c r="BE167" s="207">
        <f>IF(N167="základní",J167,0)</f>
        <v>0</v>
      </c>
      <c r="BF167" s="207">
        <f>IF(N167="snížená",J167,0)</f>
        <v>0</v>
      </c>
      <c r="BG167" s="207">
        <f>IF(N167="zákl. přenesená",J167,0)</f>
        <v>0</v>
      </c>
      <c r="BH167" s="207">
        <f>IF(N167="sníž. přenesená",J167,0)</f>
        <v>0</v>
      </c>
      <c r="BI167" s="207">
        <f>IF(N167="nulová",J167,0)</f>
        <v>0</v>
      </c>
      <c r="BJ167" s="19" t="s">
        <v>79</v>
      </c>
      <c r="BK167" s="207">
        <f>ROUND(I167*H167,2)</f>
        <v>0</v>
      </c>
      <c r="BL167" s="19" t="s">
        <v>213</v>
      </c>
      <c r="BM167" s="206" t="s">
        <v>1343</v>
      </c>
    </row>
    <row r="168" spans="2:51" s="13" customFormat="1" ht="12">
      <c r="B168" s="208"/>
      <c r="C168" s="209"/>
      <c r="D168" s="210" t="s">
        <v>215</v>
      </c>
      <c r="E168" s="211" t="s">
        <v>19</v>
      </c>
      <c r="F168" s="212" t="s">
        <v>1344</v>
      </c>
      <c r="G168" s="209"/>
      <c r="H168" s="213">
        <v>15</v>
      </c>
      <c r="I168" s="214"/>
      <c r="J168" s="209"/>
      <c r="K168" s="209"/>
      <c r="L168" s="215"/>
      <c r="M168" s="216"/>
      <c r="N168" s="217"/>
      <c r="O168" s="217"/>
      <c r="P168" s="217"/>
      <c r="Q168" s="217"/>
      <c r="R168" s="217"/>
      <c r="S168" s="217"/>
      <c r="T168" s="218"/>
      <c r="AT168" s="219" t="s">
        <v>215</v>
      </c>
      <c r="AU168" s="219" t="s">
        <v>81</v>
      </c>
      <c r="AV168" s="13" t="s">
        <v>81</v>
      </c>
      <c r="AW168" s="13" t="s">
        <v>33</v>
      </c>
      <c r="AX168" s="13" t="s">
        <v>79</v>
      </c>
      <c r="AY168" s="219" t="s">
        <v>207</v>
      </c>
    </row>
    <row r="169" spans="1:65" s="2" customFormat="1" ht="12">
      <c r="A169" s="36"/>
      <c r="B169" s="37"/>
      <c r="C169" s="231" t="s">
        <v>404</v>
      </c>
      <c r="D169" s="231" t="s">
        <v>249</v>
      </c>
      <c r="E169" s="232" t="s">
        <v>1345</v>
      </c>
      <c r="F169" s="233" t="s">
        <v>1346</v>
      </c>
      <c r="G169" s="234" t="s">
        <v>140</v>
      </c>
      <c r="H169" s="235">
        <v>15</v>
      </c>
      <c r="I169" s="236"/>
      <c r="J169" s="237">
        <f>ROUND(I169*H169,2)</f>
        <v>0</v>
      </c>
      <c r="K169" s="233" t="s">
        <v>212</v>
      </c>
      <c r="L169" s="238"/>
      <c r="M169" s="239" t="s">
        <v>19</v>
      </c>
      <c r="N169" s="240" t="s">
        <v>43</v>
      </c>
      <c r="O169" s="66"/>
      <c r="P169" s="204">
        <f>O169*H169</f>
        <v>0</v>
      </c>
      <c r="Q169" s="204">
        <v>0.12726</v>
      </c>
      <c r="R169" s="204">
        <f>Q169*H169</f>
        <v>1.9089000000000003</v>
      </c>
      <c r="S169" s="204">
        <v>0</v>
      </c>
      <c r="T169" s="205">
        <f>S169*H169</f>
        <v>0</v>
      </c>
      <c r="U169" s="36"/>
      <c r="V169" s="36"/>
      <c r="W169" s="36"/>
      <c r="X169" s="36"/>
      <c r="Y169" s="36"/>
      <c r="Z169" s="36"/>
      <c r="AA169" s="36"/>
      <c r="AB169" s="36"/>
      <c r="AC169" s="36"/>
      <c r="AD169" s="36"/>
      <c r="AE169" s="36"/>
      <c r="AR169" s="206" t="s">
        <v>248</v>
      </c>
      <c r="AT169" s="206" t="s">
        <v>249</v>
      </c>
      <c r="AU169" s="206" t="s">
        <v>81</v>
      </c>
      <c r="AY169" s="19" t="s">
        <v>207</v>
      </c>
      <c r="BE169" s="207">
        <f>IF(N169="základní",J169,0)</f>
        <v>0</v>
      </c>
      <c r="BF169" s="207">
        <f>IF(N169="snížená",J169,0)</f>
        <v>0</v>
      </c>
      <c r="BG169" s="207">
        <f>IF(N169="zákl. přenesená",J169,0)</f>
        <v>0</v>
      </c>
      <c r="BH169" s="207">
        <f>IF(N169="sníž. přenesená",J169,0)</f>
        <v>0</v>
      </c>
      <c r="BI169" s="207">
        <f>IF(N169="nulová",J169,0)</f>
        <v>0</v>
      </c>
      <c r="BJ169" s="19" t="s">
        <v>79</v>
      </c>
      <c r="BK169" s="207">
        <f>ROUND(I169*H169,2)</f>
        <v>0</v>
      </c>
      <c r="BL169" s="19" t="s">
        <v>213</v>
      </c>
      <c r="BM169" s="206" t="s">
        <v>1347</v>
      </c>
    </row>
    <row r="170" spans="2:63" s="12" customFormat="1" ht="12.75">
      <c r="B170" s="179"/>
      <c r="C170" s="180"/>
      <c r="D170" s="181" t="s">
        <v>71</v>
      </c>
      <c r="E170" s="193" t="s">
        <v>686</v>
      </c>
      <c r="F170" s="193" t="s">
        <v>687</v>
      </c>
      <c r="G170" s="180"/>
      <c r="H170" s="180"/>
      <c r="I170" s="183"/>
      <c r="J170" s="194">
        <f>BK170</f>
        <v>0</v>
      </c>
      <c r="K170" s="180"/>
      <c r="L170" s="185"/>
      <c r="M170" s="186"/>
      <c r="N170" s="187"/>
      <c r="O170" s="187"/>
      <c r="P170" s="188">
        <f>P171</f>
        <v>0</v>
      </c>
      <c r="Q170" s="187"/>
      <c r="R170" s="188">
        <f>R171</f>
        <v>0</v>
      </c>
      <c r="S170" s="187"/>
      <c r="T170" s="189">
        <f>T171</f>
        <v>0</v>
      </c>
      <c r="AR170" s="190" t="s">
        <v>79</v>
      </c>
      <c r="AT170" s="191" t="s">
        <v>71</v>
      </c>
      <c r="AU170" s="191" t="s">
        <v>79</v>
      </c>
      <c r="AY170" s="190" t="s">
        <v>207</v>
      </c>
      <c r="BK170" s="192">
        <f>BK171</f>
        <v>0</v>
      </c>
    </row>
    <row r="171" spans="1:65" s="2" customFormat="1" ht="48">
      <c r="A171" s="36"/>
      <c r="B171" s="37"/>
      <c r="C171" s="195" t="s">
        <v>408</v>
      </c>
      <c r="D171" s="195" t="s">
        <v>209</v>
      </c>
      <c r="E171" s="196" t="s">
        <v>1348</v>
      </c>
      <c r="F171" s="197" t="s">
        <v>1349</v>
      </c>
      <c r="G171" s="198" t="s">
        <v>252</v>
      </c>
      <c r="H171" s="199">
        <v>254.859</v>
      </c>
      <c r="I171" s="200"/>
      <c r="J171" s="201">
        <f>ROUND(I171*H171,2)</f>
        <v>0</v>
      </c>
      <c r="K171" s="197" t="s">
        <v>212</v>
      </c>
      <c r="L171" s="41"/>
      <c r="M171" s="258" t="s">
        <v>19</v>
      </c>
      <c r="N171" s="259" t="s">
        <v>43</v>
      </c>
      <c r="O171" s="260"/>
      <c r="P171" s="261">
        <f>O171*H171</f>
        <v>0</v>
      </c>
      <c r="Q171" s="261">
        <v>0</v>
      </c>
      <c r="R171" s="261">
        <f>Q171*H171</f>
        <v>0</v>
      </c>
      <c r="S171" s="261">
        <v>0</v>
      </c>
      <c r="T171" s="262">
        <f>S171*H171</f>
        <v>0</v>
      </c>
      <c r="U171" s="36"/>
      <c r="V171" s="36"/>
      <c r="W171" s="36"/>
      <c r="X171" s="36"/>
      <c r="Y171" s="36"/>
      <c r="Z171" s="36"/>
      <c r="AA171" s="36"/>
      <c r="AB171" s="36"/>
      <c r="AC171" s="36"/>
      <c r="AD171" s="36"/>
      <c r="AE171" s="36"/>
      <c r="AR171" s="206" t="s">
        <v>213</v>
      </c>
      <c r="AT171" s="206" t="s">
        <v>209</v>
      </c>
      <c r="AU171" s="206" t="s">
        <v>81</v>
      </c>
      <c r="AY171" s="19" t="s">
        <v>207</v>
      </c>
      <c r="BE171" s="207">
        <f>IF(N171="základní",J171,0)</f>
        <v>0</v>
      </c>
      <c r="BF171" s="207">
        <f>IF(N171="snížená",J171,0)</f>
        <v>0</v>
      </c>
      <c r="BG171" s="207">
        <f>IF(N171="zákl. přenesená",J171,0)</f>
        <v>0</v>
      </c>
      <c r="BH171" s="207">
        <f>IF(N171="sníž. přenesená",J171,0)</f>
        <v>0</v>
      </c>
      <c r="BI171" s="207">
        <f>IF(N171="nulová",J171,0)</f>
        <v>0</v>
      </c>
      <c r="BJ171" s="19" t="s">
        <v>79</v>
      </c>
      <c r="BK171" s="207">
        <f>ROUND(I171*H171,2)</f>
        <v>0</v>
      </c>
      <c r="BL171" s="19" t="s">
        <v>213</v>
      </c>
      <c r="BM171" s="206" t="s">
        <v>1350</v>
      </c>
    </row>
    <row r="172" spans="1:31" s="2" customFormat="1" ht="12">
      <c r="A172" s="36"/>
      <c r="B172" s="49"/>
      <c r="C172" s="50"/>
      <c r="D172" s="50"/>
      <c r="E172" s="50"/>
      <c r="F172" s="50"/>
      <c r="G172" s="50"/>
      <c r="H172" s="50"/>
      <c r="I172" s="145"/>
      <c r="J172" s="50"/>
      <c r="K172" s="50"/>
      <c r="L172" s="41"/>
      <c r="M172" s="36"/>
      <c r="O172" s="36"/>
      <c r="P172" s="36"/>
      <c r="Q172" s="36"/>
      <c r="R172" s="36"/>
      <c r="S172" s="36"/>
      <c r="T172" s="36"/>
      <c r="U172" s="36"/>
      <c r="V172" s="36"/>
      <c r="W172" s="36"/>
      <c r="X172" s="36"/>
      <c r="Y172" s="36"/>
      <c r="Z172" s="36"/>
      <c r="AA172" s="36"/>
      <c r="AB172" s="36"/>
      <c r="AC172" s="36"/>
      <c r="AD172" s="36"/>
      <c r="AE172" s="36"/>
    </row>
  </sheetData>
  <sheetProtection algorithmName="SHA-512" hashValue="5HedNBNG9eAMtBzxyT8J+n9SY7I1EUiTWBr+mqU7c9tXd3Z7GPLou5jka7L5zLuNmBOyyUsmBTVfmNyIdI0yyQ==" saltValue="7pYKPwxMi2kRKvWSiPtWvG6gv6/HLQLBDxctLDGz5TrjEVud6sYYSgieGRQvyTpGgYZyvj+CFP46m5sjCHt5Nw==" spinCount="100000" sheet="1" objects="1" scenarios="1" formatColumns="0" formatRows="0" autoFilter="0"/>
  <autoFilter ref="C91:K171"/>
  <mergeCells count="12">
    <mergeCell ref="E84:H84"/>
    <mergeCell ref="L2:V2"/>
    <mergeCell ref="E50:H50"/>
    <mergeCell ref="E52:H52"/>
    <mergeCell ref="E54:H54"/>
    <mergeCell ref="E80:H80"/>
    <mergeCell ref="E82:H82"/>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BM326"/>
  <sheetViews>
    <sheetView showGridLines="0" workbookViewId="0" topLeftCell="A319">
      <selection activeCell="K9" sqref="K9"/>
    </sheetView>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1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56" s="1" customFormat="1" ht="12">
      <c r="I2" s="110"/>
      <c r="L2" s="384"/>
      <c r="M2" s="384"/>
      <c r="N2" s="384"/>
      <c r="O2" s="384"/>
      <c r="P2" s="384"/>
      <c r="Q2" s="384"/>
      <c r="R2" s="384"/>
      <c r="S2" s="384"/>
      <c r="T2" s="384"/>
      <c r="U2" s="384"/>
      <c r="V2" s="384"/>
      <c r="AT2" s="19" t="s">
        <v>90</v>
      </c>
      <c r="AZ2" s="111" t="s">
        <v>1351</v>
      </c>
      <c r="BA2" s="111" t="s">
        <v>1352</v>
      </c>
      <c r="BB2" s="111" t="s">
        <v>140</v>
      </c>
      <c r="BC2" s="111" t="s">
        <v>1353</v>
      </c>
      <c r="BD2" s="111" t="s">
        <v>81</v>
      </c>
    </row>
    <row r="3" spans="2:56" s="1" customFormat="1" ht="12">
      <c r="B3" s="112"/>
      <c r="C3" s="113"/>
      <c r="D3" s="113"/>
      <c r="E3" s="113"/>
      <c r="F3" s="113"/>
      <c r="G3" s="113"/>
      <c r="H3" s="113"/>
      <c r="I3" s="114"/>
      <c r="J3" s="113"/>
      <c r="K3" s="113"/>
      <c r="L3" s="22"/>
      <c r="AT3" s="19" t="s">
        <v>81</v>
      </c>
      <c r="AZ3" s="111" t="s">
        <v>1354</v>
      </c>
      <c r="BA3" s="111" t="s">
        <v>1355</v>
      </c>
      <c r="BB3" s="111" t="s">
        <v>151</v>
      </c>
      <c r="BC3" s="111" t="s">
        <v>1356</v>
      </c>
      <c r="BD3" s="111" t="s">
        <v>81</v>
      </c>
    </row>
    <row r="4" spans="2:56" s="1" customFormat="1" ht="18">
      <c r="B4" s="22"/>
      <c r="D4" s="115" t="s">
        <v>146</v>
      </c>
      <c r="I4" s="110"/>
      <c r="L4" s="22"/>
      <c r="M4" s="116" t="s">
        <v>10</v>
      </c>
      <c r="AT4" s="19" t="s">
        <v>4</v>
      </c>
      <c r="AZ4" s="111" t="s">
        <v>1357</v>
      </c>
      <c r="BA4" s="111" t="s">
        <v>1358</v>
      </c>
      <c r="BB4" s="111" t="s">
        <v>151</v>
      </c>
      <c r="BC4" s="111" t="s">
        <v>1359</v>
      </c>
      <c r="BD4" s="111" t="s">
        <v>81</v>
      </c>
    </row>
    <row r="5" spans="2:56" s="1" customFormat="1" ht="12">
      <c r="B5" s="22"/>
      <c r="I5" s="110"/>
      <c r="L5" s="22"/>
      <c r="AZ5" s="111" t="s">
        <v>1360</v>
      </c>
      <c r="BA5" s="111" t="s">
        <v>1361</v>
      </c>
      <c r="BB5" s="111" t="s">
        <v>140</v>
      </c>
      <c r="BC5" s="111" t="s">
        <v>1362</v>
      </c>
      <c r="BD5" s="111" t="s">
        <v>81</v>
      </c>
    </row>
    <row r="6" spans="2:56" s="1" customFormat="1" ht="12.75">
      <c r="B6" s="22"/>
      <c r="D6" s="117" t="s">
        <v>16</v>
      </c>
      <c r="I6" s="110"/>
      <c r="L6" s="22"/>
      <c r="AZ6" s="111" t="s">
        <v>1363</v>
      </c>
      <c r="BA6" s="111" t="s">
        <v>1364</v>
      </c>
      <c r="BB6" s="111" t="s">
        <v>140</v>
      </c>
      <c r="BC6" s="111" t="s">
        <v>1365</v>
      </c>
      <c r="BD6" s="111" t="s">
        <v>81</v>
      </c>
    </row>
    <row r="7" spans="2:56" s="1" customFormat="1" ht="12.75">
      <c r="B7" s="22"/>
      <c r="E7" s="417" t="str">
        <f>'Rekapitulace stavby'!K6</f>
        <v>HULICE - ČERPACÍ STANICE PEVAK</v>
      </c>
      <c r="F7" s="418"/>
      <c r="G7" s="418"/>
      <c r="H7" s="418"/>
      <c r="I7" s="110"/>
      <c r="L7" s="22"/>
      <c r="AZ7" s="111" t="s">
        <v>1366</v>
      </c>
      <c r="BA7" s="111" t="s">
        <v>1367</v>
      </c>
      <c r="BB7" s="111" t="s">
        <v>140</v>
      </c>
      <c r="BC7" s="111" t="s">
        <v>389</v>
      </c>
      <c r="BD7" s="111" t="s">
        <v>81</v>
      </c>
    </row>
    <row r="8" spans="1:56" s="2" customFormat="1" ht="12.75">
      <c r="A8" s="36"/>
      <c r="B8" s="41"/>
      <c r="C8" s="36"/>
      <c r="D8" s="117" t="s">
        <v>159</v>
      </c>
      <c r="E8" s="36"/>
      <c r="F8" s="36"/>
      <c r="G8" s="36"/>
      <c r="H8" s="36"/>
      <c r="I8" s="118"/>
      <c r="J8" s="36"/>
      <c r="K8" s="36"/>
      <c r="L8" s="119"/>
      <c r="S8" s="36"/>
      <c r="T8" s="36"/>
      <c r="U8" s="36"/>
      <c r="V8" s="36"/>
      <c r="W8" s="36"/>
      <c r="X8" s="36"/>
      <c r="Y8" s="36"/>
      <c r="Z8" s="36"/>
      <c r="AA8" s="36"/>
      <c r="AB8" s="36"/>
      <c r="AC8" s="36"/>
      <c r="AD8" s="36"/>
      <c r="AE8" s="36"/>
      <c r="AZ8" s="111" t="s">
        <v>1368</v>
      </c>
      <c r="BA8" s="111" t="s">
        <v>1369</v>
      </c>
      <c r="BB8" s="111" t="s">
        <v>140</v>
      </c>
      <c r="BC8" s="111" t="s">
        <v>1370</v>
      </c>
      <c r="BD8" s="111" t="s">
        <v>81</v>
      </c>
    </row>
    <row r="9" spans="1:56" s="2" customFormat="1" ht="12">
      <c r="A9" s="36"/>
      <c r="B9" s="41"/>
      <c r="C9" s="36"/>
      <c r="D9" s="36"/>
      <c r="E9" s="420" t="s">
        <v>1371</v>
      </c>
      <c r="F9" s="419"/>
      <c r="G9" s="419"/>
      <c r="H9" s="419"/>
      <c r="I9" s="118"/>
      <c r="J9" s="36"/>
      <c r="K9" s="36"/>
      <c r="L9" s="119"/>
      <c r="S9" s="36"/>
      <c r="T9" s="36"/>
      <c r="U9" s="36"/>
      <c r="V9" s="36"/>
      <c r="W9" s="36"/>
      <c r="X9" s="36"/>
      <c r="Y9" s="36"/>
      <c r="Z9" s="36"/>
      <c r="AA9" s="36"/>
      <c r="AB9" s="36"/>
      <c r="AC9" s="36"/>
      <c r="AD9" s="36"/>
      <c r="AE9" s="36"/>
      <c r="AZ9" s="111" t="s">
        <v>1372</v>
      </c>
      <c r="BA9" s="111" t="s">
        <v>1373</v>
      </c>
      <c r="BB9" s="111" t="s">
        <v>1372</v>
      </c>
      <c r="BC9" s="111" t="s">
        <v>1374</v>
      </c>
      <c r="BD9" s="111" t="s">
        <v>81</v>
      </c>
    </row>
    <row r="10" spans="1:56" s="2" customFormat="1" ht="12">
      <c r="A10" s="36"/>
      <c r="B10" s="41"/>
      <c r="C10" s="36"/>
      <c r="D10" s="36"/>
      <c r="E10" s="36"/>
      <c r="F10" s="36"/>
      <c r="G10" s="36"/>
      <c r="H10" s="36"/>
      <c r="I10" s="118"/>
      <c r="J10" s="36"/>
      <c r="K10" s="36"/>
      <c r="L10" s="119"/>
      <c r="S10" s="36"/>
      <c r="T10" s="36"/>
      <c r="U10" s="36"/>
      <c r="V10" s="36"/>
      <c r="W10" s="36"/>
      <c r="X10" s="36"/>
      <c r="Y10" s="36"/>
      <c r="Z10" s="36"/>
      <c r="AA10" s="36"/>
      <c r="AB10" s="36"/>
      <c r="AC10" s="36"/>
      <c r="AD10" s="36"/>
      <c r="AE10" s="36"/>
      <c r="AZ10" s="111" t="s">
        <v>1375</v>
      </c>
      <c r="BA10" s="111" t="s">
        <v>1376</v>
      </c>
      <c r="BB10" s="111" t="s">
        <v>140</v>
      </c>
      <c r="BC10" s="111" t="s">
        <v>1377</v>
      </c>
      <c r="BD10" s="111" t="s">
        <v>81</v>
      </c>
    </row>
    <row r="11" spans="1:56" s="2" customFormat="1" ht="12.75">
      <c r="A11" s="36"/>
      <c r="B11" s="41"/>
      <c r="C11" s="36"/>
      <c r="D11" s="117" t="s">
        <v>18</v>
      </c>
      <c r="E11" s="36"/>
      <c r="F11" s="105" t="s">
        <v>19</v>
      </c>
      <c r="G11" s="36"/>
      <c r="H11" s="36"/>
      <c r="I11" s="120" t="s">
        <v>20</v>
      </c>
      <c r="J11" s="105" t="s">
        <v>19</v>
      </c>
      <c r="K11" s="36"/>
      <c r="L11" s="119"/>
      <c r="S11" s="36"/>
      <c r="T11" s="36"/>
      <c r="U11" s="36"/>
      <c r="V11" s="36"/>
      <c r="W11" s="36"/>
      <c r="X11" s="36"/>
      <c r="Y11" s="36"/>
      <c r="Z11" s="36"/>
      <c r="AA11" s="36"/>
      <c r="AB11" s="36"/>
      <c r="AC11" s="36"/>
      <c r="AD11" s="36"/>
      <c r="AE11" s="36"/>
      <c r="AZ11" s="111" t="s">
        <v>49</v>
      </c>
      <c r="BA11" s="111" t="s">
        <v>150</v>
      </c>
      <c r="BB11" s="111" t="s">
        <v>151</v>
      </c>
      <c r="BC11" s="111" t="s">
        <v>1378</v>
      </c>
      <c r="BD11" s="111" t="s">
        <v>81</v>
      </c>
    </row>
    <row r="12" spans="1:56" s="2" customFormat="1" ht="12.75">
      <c r="A12" s="36"/>
      <c r="B12" s="41"/>
      <c r="C12" s="36"/>
      <c r="D12" s="117" t="s">
        <v>21</v>
      </c>
      <c r="E12" s="36"/>
      <c r="F12" s="105" t="s">
        <v>22</v>
      </c>
      <c r="G12" s="36"/>
      <c r="H12" s="36"/>
      <c r="I12" s="120" t="s">
        <v>23</v>
      </c>
      <c r="J12" s="121" t="str">
        <f>'Rekapitulace stavby'!AN8</f>
        <v>12. 5. 2020</v>
      </c>
      <c r="K12" s="36"/>
      <c r="L12" s="119"/>
      <c r="S12" s="36"/>
      <c r="T12" s="36"/>
      <c r="U12" s="36"/>
      <c r="V12" s="36"/>
      <c r="W12" s="36"/>
      <c r="X12" s="36"/>
      <c r="Y12" s="36"/>
      <c r="Z12" s="36"/>
      <c r="AA12" s="36"/>
      <c r="AB12" s="36"/>
      <c r="AC12" s="36"/>
      <c r="AD12" s="36"/>
      <c r="AE12" s="36"/>
      <c r="AZ12" s="111" t="s">
        <v>153</v>
      </c>
      <c r="BA12" s="111" t="s">
        <v>1379</v>
      </c>
      <c r="BB12" s="111" t="s">
        <v>151</v>
      </c>
      <c r="BC12" s="111" t="s">
        <v>1380</v>
      </c>
      <c r="BD12" s="111" t="s">
        <v>81</v>
      </c>
    </row>
    <row r="13" spans="1:56" s="2" customFormat="1" ht="12">
      <c r="A13" s="36"/>
      <c r="B13" s="41"/>
      <c r="C13" s="36"/>
      <c r="D13" s="36"/>
      <c r="E13" s="36"/>
      <c r="F13" s="36"/>
      <c r="G13" s="36"/>
      <c r="H13" s="36"/>
      <c r="I13" s="118"/>
      <c r="J13" s="36"/>
      <c r="K13" s="36"/>
      <c r="L13" s="119"/>
      <c r="S13" s="36"/>
      <c r="T13" s="36"/>
      <c r="U13" s="36"/>
      <c r="V13" s="36"/>
      <c r="W13" s="36"/>
      <c r="X13" s="36"/>
      <c r="Y13" s="36"/>
      <c r="Z13" s="36"/>
      <c r="AA13" s="36"/>
      <c r="AB13" s="36"/>
      <c r="AC13" s="36"/>
      <c r="AD13" s="36"/>
      <c r="AE13" s="36"/>
      <c r="AZ13" s="111" t="s">
        <v>1381</v>
      </c>
      <c r="BA13" s="111" t="s">
        <v>1382</v>
      </c>
      <c r="BB13" s="111" t="s">
        <v>151</v>
      </c>
      <c r="BC13" s="111" t="s">
        <v>1383</v>
      </c>
      <c r="BD13" s="111" t="s">
        <v>81</v>
      </c>
    </row>
    <row r="14" spans="1:56" s="2" customFormat="1" ht="12.75">
      <c r="A14" s="36"/>
      <c r="B14" s="41"/>
      <c r="C14" s="36"/>
      <c r="D14" s="117" t="s">
        <v>25</v>
      </c>
      <c r="E14" s="36"/>
      <c r="F14" s="36"/>
      <c r="G14" s="36"/>
      <c r="H14" s="36"/>
      <c r="I14" s="120" t="s">
        <v>26</v>
      </c>
      <c r="J14" s="105" t="s">
        <v>19</v>
      </c>
      <c r="K14" s="36"/>
      <c r="L14" s="119"/>
      <c r="S14" s="36"/>
      <c r="T14" s="36"/>
      <c r="U14" s="36"/>
      <c r="V14" s="36"/>
      <c r="W14" s="36"/>
      <c r="X14" s="36"/>
      <c r="Y14" s="36"/>
      <c r="Z14" s="36"/>
      <c r="AA14" s="36"/>
      <c r="AB14" s="36"/>
      <c r="AC14" s="36"/>
      <c r="AD14" s="36"/>
      <c r="AE14" s="36"/>
      <c r="AZ14" s="111" t="s">
        <v>1384</v>
      </c>
      <c r="BA14" s="111" t="s">
        <v>1385</v>
      </c>
      <c r="BB14" s="111" t="s">
        <v>140</v>
      </c>
      <c r="BC14" s="111" t="s">
        <v>7</v>
      </c>
      <c r="BD14" s="111" t="s">
        <v>81</v>
      </c>
    </row>
    <row r="15" spans="1:31" s="2" customFormat="1" ht="12.75">
      <c r="A15" s="36"/>
      <c r="B15" s="41"/>
      <c r="C15" s="36"/>
      <c r="D15" s="36"/>
      <c r="E15" s="105" t="s">
        <v>27</v>
      </c>
      <c r="F15" s="36"/>
      <c r="G15" s="36"/>
      <c r="H15" s="36"/>
      <c r="I15" s="120" t="s">
        <v>28</v>
      </c>
      <c r="J15" s="105" t="s">
        <v>19</v>
      </c>
      <c r="K15" s="36"/>
      <c r="L15" s="119"/>
      <c r="S15" s="36"/>
      <c r="T15" s="36"/>
      <c r="U15" s="36"/>
      <c r="V15" s="36"/>
      <c r="W15" s="36"/>
      <c r="X15" s="36"/>
      <c r="Y15" s="36"/>
      <c r="Z15" s="36"/>
      <c r="AA15" s="36"/>
      <c r="AB15" s="36"/>
      <c r="AC15" s="36"/>
      <c r="AD15" s="36"/>
      <c r="AE15" s="36"/>
    </row>
    <row r="16" spans="1:31" s="2" customFormat="1" ht="12">
      <c r="A16" s="36"/>
      <c r="B16" s="41"/>
      <c r="C16" s="36"/>
      <c r="D16" s="36"/>
      <c r="E16" s="36"/>
      <c r="F16" s="36"/>
      <c r="G16" s="36"/>
      <c r="H16" s="36"/>
      <c r="I16" s="118"/>
      <c r="J16" s="36"/>
      <c r="K16" s="36"/>
      <c r="L16" s="119"/>
      <c r="S16" s="36"/>
      <c r="T16" s="36"/>
      <c r="U16" s="36"/>
      <c r="V16" s="36"/>
      <c r="W16" s="36"/>
      <c r="X16" s="36"/>
      <c r="Y16" s="36"/>
      <c r="Z16" s="36"/>
      <c r="AA16" s="36"/>
      <c r="AB16" s="36"/>
      <c r="AC16" s="36"/>
      <c r="AD16" s="36"/>
      <c r="AE16" s="36"/>
    </row>
    <row r="17" spans="1:31" s="2" customFormat="1" ht="12.75">
      <c r="A17" s="36"/>
      <c r="B17" s="41"/>
      <c r="C17" s="36"/>
      <c r="D17" s="117" t="s">
        <v>29</v>
      </c>
      <c r="E17" s="36"/>
      <c r="F17" s="36"/>
      <c r="G17" s="36"/>
      <c r="H17" s="36"/>
      <c r="I17" s="120" t="s">
        <v>26</v>
      </c>
      <c r="J17" s="32" t="str">
        <f>'Rekapitulace stavby'!AN13</f>
        <v>Vyplň údaj</v>
      </c>
      <c r="K17" s="36"/>
      <c r="L17" s="119"/>
      <c r="S17" s="36"/>
      <c r="T17" s="36"/>
      <c r="U17" s="36"/>
      <c r="V17" s="36"/>
      <c r="W17" s="36"/>
      <c r="X17" s="36"/>
      <c r="Y17" s="36"/>
      <c r="Z17" s="36"/>
      <c r="AA17" s="36"/>
      <c r="AB17" s="36"/>
      <c r="AC17" s="36"/>
      <c r="AD17" s="36"/>
      <c r="AE17" s="36"/>
    </row>
    <row r="18" spans="1:31" s="2" customFormat="1" ht="12.75">
      <c r="A18" s="36"/>
      <c r="B18" s="41"/>
      <c r="C18" s="36"/>
      <c r="D18" s="36"/>
      <c r="E18" s="421" t="str">
        <f>'Rekapitulace stavby'!E14</f>
        <v>Vyplň údaj</v>
      </c>
      <c r="F18" s="422"/>
      <c r="G18" s="422"/>
      <c r="H18" s="422"/>
      <c r="I18" s="120" t="s">
        <v>28</v>
      </c>
      <c r="J18" s="32" t="str">
        <f>'Rekapitulace stavby'!AN14</f>
        <v>Vyplň údaj</v>
      </c>
      <c r="K18" s="36"/>
      <c r="L18" s="119"/>
      <c r="S18" s="36"/>
      <c r="T18" s="36"/>
      <c r="U18" s="36"/>
      <c r="V18" s="36"/>
      <c r="W18" s="36"/>
      <c r="X18" s="36"/>
      <c r="Y18" s="36"/>
      <c r="Z18" s="36"/>
      <c r="AA18" s="36"/>
      <c r="AB18" s="36"/>
      <c r="AC18" s="36"/>
      <c r="AD18" s="36"/>
      <c r="AE18" s="36"/>
    </row>
    <row r="19" spans="1:31" s="2" customFormat="1" ht="12">
      <c r="A19" s="36"/>
      <c r="B19" s="41"/>
      <c r="C19" s="36"/>
      <c r="D19" s="36"/>
      <c r="E19" s="36"/>
      <c r="F19" s="36"/>
      <c r="G19" s="36"/>
      <c r="H19" s="36"/>
      <c r="I19" s="118"/>
      <c r="J19" s="36"/>
      <c r="K19" s="36"/>
      <c r="L19" s="119"/>
      <c r="S19" s="36"/>
      <c r="T19" s="36"/>
      <c r="U19" s="36"/>
      <c r="V19" s="36"/>
      <c r="W19" s="36"/>
      <c r="X19" s="36"/>
      <c r="Y19" s="36"/>
      <c r="Z19" s="36"/>
      <c r="AA19" s="36"/>
      <c r="AB19" s="36"/>
      <c r="AC19" s="36"/>
      <c r="AD19" s="36"/>
      <c r="AE19" s="36"/>
    </row>
    <row r="20" spans="1:31" s="2" customFormat="1" ht="12.75">
      <c r="A20" s="36"/>
      <c r="B20" s="41"/>
      <c r="C20" s="36"/>
      <c r="D20" s="117" t="s">
        <v>31</v>
      </c>
      <c r="E20" s="36"/>
      <c r="F20" s="36"/>
      <c r="G20" s="36"/>
      <c r="H20" s="36"/>
      <c r="I20" s="120" t="s">
        <v>26</v>
      </c>
      <c r="J20" s="105" t="s">
        <v>19</v>
      </c>
      <c r="K20" s="36"/>
      <c r="L20" s="119"/>
      <c r="S20" s="36"/>
      <c r="T20" s="36"/>
      <c r="U20" s="36"/>
      <c r="V20" s="36"/>
      <c r="W20" s="36"/>
      <c r="X20" s="36"/>
      <c r="Y20" s="36"/>
      <c r="Z20" s="36"/>
      <c r="AA20" s="36"/>
      <c r="AB20" s="36"/>
      <c r="AC20" s="36"/>
      <c r="AD20" s="36"/>
      <c r="AE20" s="36"/>
    </row>
    <row r="21" spans="1:31" s="2" customFormat="1" ht="12.75">
      <c r="A21" s="36"/>
      <c r="B21" s="41"/>
      <c r="C21" s="36"/>
      <c r="D21" s="36"/>
      <c r="E21" s="105" t="s">
        <v>32</v>
      </c>
      <c r="F21" s="36"/>
      <c r="G21" s="36"/>
      <c r="H21" s="36"/>
      <c r="I21" s="120" t="s">
        <v>28</v>
      </c>
      <c r="J21" s="105" t="s">
        <v>19</v>
      </c>
      <c r="K21" s="36"/>
      <c r="L21" s="119"/>
      <c r="S21" s="36"/>
      <c r="T21" s="36"/>
      <c r="U21" s="36"/>
      <c r="V21" s="36"/>
      <c r="W21" s="36"/>
      <c r="X21" s="36"/>
      <c r="Y21" s="36"/>
      <c r="Z21" s="36"/>
      <c r="AA21" s="36"/>
      <c r="AB21" s="36"/>
      <c r="AC21" s="36"/>
      <c r="AD21" s="36"/>
      <c r="AE21" s="36"/>
    </row>
    <row r="22" spans="1:31" s="2" customFormat="1" ht="12">
      <c r="A22" s="36"/>
      <c r="B22" s="41"/>
      <c r="C22" s="36"/>
      <c r="D22" s="36"/>
      <c r="E22" s="36"/>
      <c r="F22" s="36"/>
      <c r="G22" s="36"/>
      <c r="H22" s="36"/>
      <c r="I22" s="118"/>
      <c r="J22" s="36"/>
      <c r="K22" s="36"/>
      <c r="L22" s="119"/>
      <c r="S22" s="36"/>
      <c r="T22" s="36"/>
      <c r="U22" s="36"/>
      <c r="V22" s="36"/>
      <c r="W22" s="36"/>
      <c r="X22" s="36"/>
      <c r="Y22" s="36"/>
      <c r="Z22" s="36"/>
      <c r="AA22" s="36"/>
      <c r="AB22" s="36"/>
      <c r="AC22" s="36"/>
      <c r="AD22" s="36"/>
      <c r="AE22" s="36"/>
    </row>
    <row r="23" spans="1:31" s="2" customFormat="1" ht="12.75">
      <c r="A23" s="36"/>
      <c r="B23" s="41"/>
      <c r="C23" s="36"/>
      <c r="D23" s="117" t="s">
        <v>34</v>
      </c>
      <c r="E23" s="36"/>
      <c r="F23" s="36"/>
      <c r="G23" s="36"/>
      <c r="H23" s="36"/>
      <c r="I23" s="120" t="s">
        <v>26</v>
      </c>
      <c r="J23" s="105" t="s">
        <v>19</v>
      </c>
      <c r="K23" s="36"/>
      <c r="L23" s="119"/>
      <c r="S23" s="36"/>
      <c r="T23" s="36"/>
      <c r="U23" s="36"/>
      <c r="V23" s="36"/>
      <c r="W23" s="36"/>
      <c r="X23" s="36"/>
      <c r="Y23" s="36"/>
      <c r="Z23" s="36"/>
      <c r="AA23" s="36"/>
      <c r="AB23" s="36"/>
      <c r="AC23" s="36"/>
      <c r="AD23" s="36"/>
      <c r="AE23" s="36"/>
    </row>
    <row r="24" spans="1:31" s="2" customFormat="1" ht="12.75">
      <c r="A24" s="36"/>
      <c r="B24" s="41"/>
      <c r="C24" s="36"/>
      <c r="D24" s="36"/>
      <c r="E24" s="105" t="s">
        <v>35</v>
      </c>
      <c r="F24" s="36"/>
      <c r="G24" s="36"/>
      <c r="H24" s="36"/>
      <c r="I24" s="120" t="s">
        <v>28</v>
      </c>
      <c r="J24" s="105" t="s">
        <v>19</v>
      </c>
      <c r="K24" s="36"/>
      <c r="L24" s="119"/>
      <c r="S24" s="36"/>
      <c r="T24" s="36"/>
      <c r="U24" s="36"/>
      <c r="V24" s="36"/>
      <c r="W24" s="36"/>
      <c r="X24" s="36"/>
      <c r="Y24" s="36"/>
      <c r="Z24" s="36"/>
      <c r="AA24" s="36"/>
      <c r="AB24" s="36"/>
      <c r="AC24" s="36"/>
      <c r="AD24" s="36"/>
      <c r="AE24" s="36"/>
    </row>
    <row r="25" spans="1:31" s="2" customFormat="1" ht="12">
      <c r="A25" s="36"/>
      <c r="B25" s="41"/>
      <c r="C25" s="36"/>
      <c r="D25" s="36"/>
      <c r="E25" s="36"/>
      <c r="F25" s="36"/>
      <c r="G25" s="36"/>
      <c r="H25" s="36"/>
      <c r="I25" s="118"/>
      <c r="J25" s="36"/>
      <c r="K25" s="36"/>
      <c r="L25" s="119"/>
      <c r="S25" s="36"/>
      <c r="T25" s="36"/>
      <c r="U25" s="36"/>
      <c r="V25" s="36"/>
      <c r="W25" s="36"/>
      <c r="X25" s="36"/>
      <c r="Y25" s="36"/>
      <c r="Z25" s="36"/>
      <c r="AA25" s="36"/>
      <c r="AB25" s="36"/>
      <c r="AC25" s="36"/>
      <c r="AD25" s="36"/>
      <c r="AE25" s="36"/>
    </row>
    <row r="26" spans="1:31" s="2" customFormat="1" ht="12.75">
      <c r="A26" s="36"/>
      <c r="B26" s="41"/>
      <c r="C26" s="36"/>
      <c r="D26" s="117" t="s">
        <v>36</v>
      </c>
      <c r="E26" s="36"/>
      <c r="F26" s="36"/>
      <c r="G26" s="36"/>
      <c r="H26" s="36"/>
      <c r="I26" s="118"/>
      <c r="J26" s="36"/>
      <c r="K26" s="36"/>
      <c r="L26" s="119"/>
      <c r="S26" s="36"/>
      <c r="T26" s="36"/>
      <c r="U26" s="36"/>
      <c r="V26" s="36"/>
      <c r="W26" s="36"/>
      <c r="X26" s="36"/>
      <c r="Y26" s="36"/>
      <c r="Z26" s="36"/>
      <c r="AA26" s="36"/>
      <c r="AB26" s="36"/>
      <c r="AC26" s="36"/>
      <c r="AD26" s="36"/>
      <c r="AE26" s="36"/>
    </row>
    <row r="27" spans="1:31" s="8" customFormat="1" ht="12.75">
      <c r="A27" s="122"/>
      <c r="B27" s="123"/>
      <c r="C27" s="122"/>
      <c r="D27" s="122"/>
      <c r="E27" s="423" t="s">
        <v>19</v>
      </c>
      <c r="F27" s="423"/>
      <c r="G27" s="423"/>
      <c r="H27" s="423"/>
      <c r="I27" s="124"/>
      <c r="J27" s="122"/>
      <c r="K27" s="122"/>
      <c r="L27" s="125"/>
      <c r="S27" s="122"/>
      <c r="T27" s="122"/>
      <c r="U27" s="122"/>
      <c r="V27" s="122"/>
      <c r="W27" s="122"/>
      <c r="X27" s="122"/>
      <c r="Y27" s="122"/>
      <c r="Z27" s="122"/>
      <c r="AA27" s="122"/>
      <c r="AB27" s="122"/>
      <c r="AC27" s="122"/>
      <c r="AD27" s="122"/>
      <c r="AE27" s="122"/>
    </row>
    <row r="28" spans="1:31" s="2" customFormat="1" ht="12">
      <c r="A28" s="36"/>
      <c r="B28" s="41"/>
      <c r="C28" s="36"/>
      <c r="D28" s="36"/>
      <c r="E28" s="36"/>
      <c r="F28" s="36"/>
      <c r="G28" s="36"/>
      <c r="H28" s="36"/>
      <c r="I28" s="118"/>
      <c r="J28" s="36"/>
      <c r="K28" s="36"/>
      <c r="L28" s="119"/>
      <c r="S28" s="36"/>
      <c r="T28" s="36"/>
      <c r="U28" s="36"/>
      <c r="V28" s="36"/>
      <c r="W28" s="36"/>
      <c r="X28" s="36"/>
      <c r="Y28" s="36"/>
      <c r="Z28" s="36"/>
      <c r="AA28" s="36"/>
      <c r="AB28" s="36"/>
      <c r="AC28" s="36"/>
      <c r="AD28" s="36"/>
      <c r="AE28" s="36"/>
    </row>
    <row r="29" spans="1:31" s="2" customFormat="1" ht="12">
      <c r="A29" s="36"/>
      <c r="B29" s="41"/>
      <c r="C29" s="36"/>
      <c r="D29" s="126"/>
      <c r="E29" s="126"/>
      <c r="F29" s="126"/>
      <c r="G29" s="126"/>
      <c r="H29" s="126"/>
      <c r="I29" s="127"/>
      <c r="J29" s="126"/>
      <c r="K29" s="126"/>
      <c r="L29" s="119"/>
      <c r="S29" s="36"/>
      <c r="T29" s="36"/>
      <c r="U29" s="36"/>
      <c r="V29" s="36"/>
      <c r="W29" s="36"/>
      <c r="X29" s="36"/>
      <c r="Y29" s="36"/>
      <c r="Z29" s="36"/>
      <c r="AA29" s="36"/>
      <c r="AB29" s="36"/>
      <c r="AC29" s="36"/>
      <c r="AD29" s="36"/>
      <c r="AE29" s="36"/>
    </row>
    <row r="30" spans="1:31" s="2" customFormat="1" ht="15.75">
      <c r="A30" s="36"/>
      <c r="B30" s="41"/>
      <c r="C30" s="36"/>
      <c r="D30" s="128" t="s">
        <v>38</v>
      </c>
      <c r="E30" s="36"/>
      <c r="F30" s="36"/>
      <c r="G30" s="36"/>
      <c r="H30" s="36"/>
      <c r="I30" s="118"/>
      <c r="J30" s="129">
        <f>ROUND(J88,2)</f>
        <v>0</v>
      </c>
      <c r="K30" s="36"/>
      <c r="L30" s="119"/>
      <c r="S30" s="36"/>
      <c r="T30" s="36"/>
      <c r="U30" s="36"/>
      <c r="V30" s="36"/>
      <c r="W30" s="36"/>
      <c r="X30" s="36"/>
      <c r="Y30" s="36"/>
      <c r="Z30" s="36"/>
      <c r="AA30" s="36"/>
      <c r="AB30" s="36"/>
      <c r="AC30" s="36"/>
      <c r="AD30" s="36"/>
      <c r="AE30" s="36"/>
    </row>
    <row r="31" spans="1:31" s="2" customFormat="1" ht="12">
      <c r="A31" s="36"/>
      <c r="B31" s="41"/>
      <c r="C31" s="36"/>
      <c r="D31" s="126"/>
      <c r="E31" s="126"/>
      <c r="F31" s="126"/>
      <c r="G31" s="126"/>
      <c r="H31" s="126"/>
      <c r="I31" s="127"/>
      <c r="J31" s="126"/>
      <c r="K31" s="126"/>
      <c r="L31" s="119"/>
      <c r="S31" s="36"/>
      <c r="T31" s="36"/>
      <c r="U31" s="36"/>
      <c r="V31" s="36"/>
      <c r="W31" s="36"/>
      <c r="X31" s="36"/>
      <c r="Y31" s="36"/>
      <c r="Z31" s="36"/>
      <c r="AA31" s="36"/>
      <c r="AB31" s="36"/>
      <c r="AC31" s="36"/>
      <c r="AD31" s="36"/>
      <c r="AE31" s="36"/>
    </row>
    <row r="32" spans="1:31" s="2" customFormat="1" ht="12.75">
      <c r="A32" s="36"/>
      <c r="B32" s="41"/>
      <c r="C32" s="36"/>
      <c r="D32" s="36"/>
      <c r="E32" s="36"/>
      <c r="F32" s="130" t="s">
        <v>40</v>
      </c>
      <c r="G32" s="36"/>
      <c r="H32" s="36"/>
      <c r="I32" s="131" t="s">
        <v>39</v>
      </c>
      <c r="J32" s="130" t="s">
        <v>41</v>
      </c>
      <c r="K32" s="36"/>
      <c r="L32" s="119"/>
      <c r="S32" s="36"/>
      <c r="T32" s="36"/>
      <c r="U32" s="36"/>
      <c r="V32" s="36"/>
      <c r="W32" s="36"/>
      <c r="X32" s="36"/>
      <c r="Y32" s="36"/>
      <c r="Z32" s="36"/>
      <c r="AA32" s="36"/>
      <c r="AB32" s="36"/>
      <c r="AC32" s="36"/>
      <c r="AD32" s="36"/>
      <c r="AE32" s="36"/>
    </row>
    <row r="33" spans="1:31" s="2" customFormat="1" ht="12.75">
      <c r="A33" s="36"/>
      <c r="B33" s="41"/>
      <c r="C33" s="36"/>
      <c r="D33" s="132" t="s">
        <v>42</v>
      </c>
      <c r="E33" s="117" t="s">
        <v>43</v>
      </c>
      <c r="F33" s="133">
        <f>ROUND((SUM(BE88:BE325)),2)</f>
        <v>0</v>
      </c>
      <c r="G33" s="36"/>
      <c r="H33" s="36"/>
      <c r="I33" s="134">
        <v>0.21</v>
      </c>
      <c r="J33" s="133">
        <f>ROUND(((SUM(BE88:BE325))*I33),2)</f>
        <v>0</v>
      </c>
      <c r="K33" s="36"/>
      <c r="L33" s="119"/>
      <c r="S33" s="36"/>
      <c r="T33" s="36"/>
      <c r="U33" s="36"/>
      <c r="V33" s="36"/>
      <c r="W33" s="36"/>
      <c r="X33" s="36"/>
      <c r="Y33" s="36"/>
      <c r="Z33" s="36"/>
      <c r="AA33" s="36"/>
      <c r="AB33" s="36"/>
      <c r="AC33" s="36"/>
      <c r="AD33" s="36"/>
      <c r="AE33" s="36"/>
    </row>
    <row r="34" spans="1:31" s="2" customFormat="1" ht="12.75">
      <c r="A34" s="36"/>
      <c r="B34" s="41"/>
      <c r="C34" s="36"/>
      <c r="D34" s="36"/>
      <c r="E34" s="117" t="s">
        <v>44</v>
      </c>
      <c r="F34" s="133">
        <f>ROUND((SUM(BF88:BF325)),2)</f>
        <v>0</v>
      </c>
      <c r="G34" s="36"/>
      <c r="H34" s="36"/>
      <c r="I34" s="134">
        <v>0.15</v>
      </c>
      <c r="J34" s="133">
        <f>ROUND(((SUM(BF88:BF325))*I34),2)</f>
        <v>0</v>
      </c>
      <c r="K34" s="36"/>
      <c r="L34" s="119"/>
      <c r="S34" s="36"/>
      <c r="T34" s="36"/>
      <c r="U34" s="36"/>
      <c r="V34" s="36"/>
      <c r="W34" s="36"/>
      <c r="X34" s="36"/>
      <c r="Y34" s="36"/>
      <c r="Z34" s="36"/>
      <c r="AA34" s="36"/>
      <c r="AB34" s="36"/>
      <c r="AC34" s="36"/>
      <c r="AD34" s="36"/>
      <c r="AE34" s="36"/>
    </row>
    <row r="35" spans="1:31" s="2" customFormat="1" ht="12.75">
      <c r="A35" s="36"/>
      <c r="B35" s="41"/>
      <c r="C35" s="36"/>
      <c r="D35" s="36"/>
      <c r="E35" s="117" t="s">
        <v>45</v>
      </c>
      <c r="F35" s="133">
        <f>ROUND((SUM(BG88:BG325)),2)</f>
        <v>0</v>
      </c>
      <c r="G35" s="36"/>
      <c r="H35" s="36"/>
      <c r="I35" s="134">
        <v>0.21</v>
      </c>
      <c r="J35" s="133">
        <f>0</f>
        <v>0</v>
      </c>
      <c r="K35" s="36"/>
      <c r="L35" s="119"/>
      <c r="S35" s="36"/>
      <c r="T35" s="36"/>
      <c r="U35" s="36"/>
      <c r="V35" s="36"/>
      <c r="W35" s="36"/>
      <c r="X35" s="36"/>
      <c r="Y35" s="36"/>
      <c r="Z35" s="36"/>
      <c r="AA35" s="36"/>
      <c r="AB35" s="36"/>
      <c r="AC35" s="36"/>
      <c r="AD35" s="36"/>
      <c r="AE35" s="36"/>
    </row>
    <row r="36" spans="1:31" s="2" customFormat="1" ht="12.75">
      <c r="A36" s="36"/>
      <c r="B36" s="41"/>
      <c r="C36" s="36"/>
      <c r="D36" s="36"/>
      <c r="E36" s="117" t="s">
        <v>46</v>
      </c>
      <c r="F36" s="133">
        <f>ROUND((SUM(BH88:BH325)),2)</f>
        <v>0</v>
      </c>
      <c r="G36" s="36"/>
      <c r="H36" s="36"/>
      <c r="I36" s="134">
        <v>0.15</v>
      </c>
      <c r="J36" s="133">
        <f>0</f>
        <v>0</v>
      </c>
      <c r="K36" s="36"/>
      <c r="L36" s="119"/>
      <c r="S36" s="36"/>
      <c r="T36" s="36"/>
      <c r="U36" s="36"/>
      <c r="V36" s="36"/>
      <c r="W36" s="36"/>
      <c r="X36" s="36"/>
      <c r="Y36" s="36"/>
      <c r="Z36" s="36"/>
      <c r="AA36" s="36"/>
      <c r="AB36" s="36"/>
      <c r="AC36" s="36"/>
      <c r="AD36" s="36"/>
      <c r="AE36" s="36"/>
    </row>
    <row r="37" spans="1:31" s="2" customFormat="1" ht="12.75">
      <c r="A37" s="36"/>
      <c r="B37" s="41"/>
      <c r="C37" s="36"/>
      <c r="D37" s="36"/>
      <c r="E37" s="117" t="s">
        <v>47</v>
      </c>
      <c r="F37" s="133">
        <f>ROUND((SUM(BI88:BI325)),2)</f>
        <v>0</v>
      </c>
      <c r="G37" s="36"/>
      <c r="H37" s="36"/>
      <c r="I37" s="134">
        <v>0</v>
      </c>
      <c r="J37" s="133">
        <f>0</f>
        <v>0</v>
      </c>
      <c r="K37" s="36"/>
      <c r="L37" s="119"/>
      <c r="S37" s="36"/>
      <c r="T37" s="36"/>
      <c r="U37" s="36"/>
      <c r="V37" s="36"/>
      <c r="W37" s="36"/>
      <c r="X37" s="36"/>
      <c r="Y37" s="36"/>
      <c r="Z37" s="36"/>
      <c r="AA37" s="36"/>
      <c r="AB37" s="36"/>
      <c r="AC37" s="36"/>
      <c r="AD37" s="36"/>
      <c r="AE37" s="36"/>
    </row>
    <row r="38" spans="1:31" s="2" customFormat="1" ht="12">
      <c r="A38" s="36"/>
      <c r="B38" s="41"/>
      <c r="C38" s="36"/>
      <c r="D38" s="36"/>
      <c r="E38" s="36"/>
      <c r="F38" s="36"/>
      <c r="G38" s="36"/>
      <c r="H38" s="36"/>
      <c r="I38" s="118"/>
      <c r="J38" s="36"/>
      <c r="K38" s="36"/>
      <c r="L38" s="119"/>
      <c r="S38" s="36"/>
      <c r="T38" s="36"/>
      <c r="U38" s="36"/>
      <c r="V38" s="36"/>
      <c r="W38" s="36"/>
      <c r="X38" s="36"/>
      <c r="Y38" s="36"/>
      <c r="Z38" s="36"/>
      <c r="AA38" s="36"/>
      <c r="AB38" s="36"/>
      <c r="AC38" s="36"/>
      <c r="AD38" s="36"/>
      <c r="AE38" s="36"/>
    </row>
    <row r="39" spans="1:31" s="2" customFormat="1" ht="15.75">
      <c r="A39" s="36"/>
      <c r="B39" s="41"/>
      <c r="C39" s="135"/>
      <c r="D39" s="136" t="s">
        <v>48</v>
      </c>
      <c r="E39" s="137"/>
      <c r="F39" s="137"/>
      <c r="G39" s="138" t="s">
        <v>49</v>
      </c>
      <c r="H39" s="139" t="s">
        <v>50</v>
      </c>
      <c r="I39" s="140"/>
      <c r="J39" s="141">
        <f>SUM(J30:J37)</f>
        <v>0</v>
      </c>
      <c r="K39" s="142"/>
      <c r="L39" s="119"/>
      <c r="S39" s="36"/>
      <c r="T39" s="36"/>
      <c r="U39" s="36"/>
      <c r="V39" s="36"/>
      <c r="W39" s="36"/>
      <c r="X39" s="36"/>
      <c r="Y39" s="36"/>
      <c r="Z39" s="36"/>
      <c r="AA39" s="36"/>
      <c r="AB39" s="36"/>
      <c r="AC39" s="36"/>
      <c r="AD39" s="36"/>
      <c r="AE39" s="36"/>
    </row>
    <row r="40" spans="1:31" s="2" customFormat="1" ht="12">
      <c r="A40" s="36"/>
      <c r="B40" s="143"/>
      <c r="C40" s="144"/>
      <c r="D40" s="144"/>
      <c r="E40" s="144"/>
      <c r="F40" s="144"/>
      <c r="G40" s="144"/>
      <c r="H40" s="144"/>
      <c r="I40" s="145"/>
      <c r="J40" s="144"/>
      <c r="K40" s="144"/>
      <c r="L40" s="119"/>
      <c r="S40" s="36"/>
      <c r="T40" s="36"/>
      <c r="U40" s="36"/>
      <c r="V40" s="36"/>
      <c r="W40" s="36"/>
      <c r="X40" s="36"/>
      <c r="Y40" s="36"/>
      <c r="Z40" s="36"/>
      <c r="AA40" s="36"/>
      <c r="AB40" s="36"/>
      <c r="AC40" s="36"/>
      <c r="AD40" s="36"/>
      <c r="AE40" s="36"/>
    </row>
    <row r="44" spans="1:31" s="2" customFormat="1" ht="12">
      <c r="A44" s="36"/>
      <c r="B44" s="146"/>
      <c r="C44" s="147"/>
      <c r="D44" s="147"/>
      <c r="E44" s="147"/>
      <c r="F44" s="147"/>
      <c r="G44" s="147"/>
      <c r="H44" s="147"/>
      <c r="I44" s="148"/>
      <c r="J44" s="147"/>
      <c r="K44" s="147"/>
      <c r="L44" s="119"/>
      <c r="S44" s="36"/>
      <c r="T44" s="36"/>
      <c r="U44" s="36"/>
      <c r="V44" s="36"/>
      <c r="W44" s="36"/>
      <c r="X44" s="36"/>
      <c r="Y44" s="36"/>
      <c r="Z44" s="36"/>
      <c r="AA44" s="36"/>
      <c r="AB44" s="36"/>
      <c r="AC44" s="36"/>
      <c r="AD44" s="36"/>
      <c r="AE44" s="36"/>
    </row>
    <row r="45" spans="1:31" s="2" customFormat="1" ht="18">
      <c r="A45" s="36"/>
      <c r="B45" s="37"/>
      <c r="C45" s="25" t="s">
        <v>163</v>
      </c>
      <c r="D45" s="38"/>
      <c r="E45" s="38"/>
      <c r="F45" s="38"/>
      <c r="G45" s="38"/>
      <c r="H45" s="38"/>
      <c r="I45" s="118"/>
      <c r="J45" s="38"/>
      <c r="K45" s="38"/>
      <c r="L45" s="119"/>
      <c r="S45" s="36"/>
      <c r="T45" s="36"/>
      <c r="U45" s="36"/>
      <c r="V45" s="36"/>
      <c r="W45" s="36"/>
      <c r="X45" s="36"/>
      <c r="Y45" s="36"/>
      <c r="Z45" s="36"/>
      <c r="AA45" s="36"/>
      <c r="AB45" s="36"/>
      <c r="AC45" s="36"/>
      <c r="AD45" s="36"/>
      <c r="AE45" s="36"/>
    </row>
    <row r="46" spans="1:31" s="2" customFormat="1" ht="12">
      <c r="A46" s="36"/>
      <c r="B46" s="37"/>
      <c r="C46" s="38"/>
      <c r="D46" s="38"/>
      <c r="E46" s="38"/>
      <c r="F46" s="38"/>
      <c r="G46" s="38"/>
      <c r="H46" s="38"/>
      <c r="I46" s="118"/>
      <c r="J46" s="38"/>
      <c r="K46" s="38"/>
      <c r="L46" s="119"/>
      <c r="S46" s="36"/>
      <c r="T46" s="36"/>
      <c r="U46" s="36"/>
      <c r="V46" s="36"/>
      <c r="W46" s="36"/>
      <c r="X46" s="36"/>
      <c r="Y46" s="36"/>
      <c r="Z46" s="36"/>
      <c r="AA46" s="36"/>
      <c r="AB46" s="36"/>
      <c r="AC46" s="36"/>
      <c r="AD46" s="36"/>
      <c r="AE46" s="36"/>
    </row>
    <row r="47" spans="1:31" s="2" customFormat="1" ht="12.75">
      <c r="A47" s="36"/>
      <c r="B47" s="37"/>
      <c r="C47" s="31" t="s">
        <v>16</v>
      </c>
      <c r="D47" s="38"/>
      <c r="E47" s="38"/>
      <c r="F47" s="38"/>
      <c r="G47" s="38"/>
      <c r="H47" s="38"/>
      <c r="I47" s="118"/>
      <c r="J47" s="38"/>
      <c r="K47" s="38"/>
      <c r="L47" s="119"/>
      <c r="S47" s="36"/>
      <c r="T47" s="36"/>
      <c r="U47" s="36"/>
      <c r="V47" s="36"/>
      <c r="W47" s="36"/>
      <c r="X47" s="36"/>
      <c r="Y47" s="36"/>
      <c r="Z47" s="36"/>
      <c r="AA47" s="36"/>
      <c r="AB47" s="36"/>
      <c r="AC47" s="36"/>
      <c r="AD47" s="36"/>
      <c r="AE47" s="36"/>
    </row>
    <row r="48" spans="1:31" s="2" customFormat="1" ht="12.75">
      <c r="A48" s="36"/>
      <c r="B48" s="37"/>
      <c r="C48" s="38"/>
      <c r="D48" s="38"/>
      <c r="E48" s="415" t="str">
        <f>E7</f>
        <v>HULICE - ČERPACÍ STANICE PEVAK</v>
      </c>
      <c r="F48" s="416"/>
      <c r="G48" s="416"/>
      <c r="H48" s="416"/>
      <c r="I48" s="118"/>
      <c r="J48" s="38"/>
      <c r="K48" s="38"/>
      <c r="L48" s="119"/>
      <c r="S48" s="36"/>
      <c r="T48" s="36"/>
      <c r="U48" s="36"/>
      <c r="V48" s="36"/>
      <c r="W48" s="36"/>
      <c r="X48" s="36"/>
      <c r="Y48" s="36"/>
      <c r="Z48" s="36"/>
      <c r="AA48" s="36"/>
      <c r="AB48" s="36"/>
      <c r="AC48" s="36"/>
      <c r="AD48" s="36"/>
      <c r="AE48" s="36"/>
    </row>
    <row r="49" spans="1:31" s="2" customFormat="1" ht="12.75">
      <c r="A49" s="36"/>
      <c r="B49" s="37"/>
      <c r="C49" s="31" t="s">
        <v>159</v>
      </c>
      <c r="D49" s="38"/>
      <c r="E49" s="38"/>
      <c r="F49" s="38"/>
      <c r="G49" s="38"/>
      <c r="H49" s="38"/>
      <c r="I49" s="118"/>
      <c r="J49" s="38"/>
      <c r="K49" s="38"/>
      <c r="L49" s="119"/>
      <c r="S49" s="36"/>
      <c r="T49" s="36"/>
      <c r="U49" s="36"/>
      <c r="V49" s="36"/>
      <c r="W49" s="36"/>
      <c r="X49" s="36"/>
      <c r="Y49" s="36"/>
      <c r="Z49" s="36"/>
      <c r="AA49" s="36"/>
      <c r="AB49" s="36"/>
      <c r="AC49" s="36"/>
      <c r="AD49" s="36"/>
      <c r="AE49" s="36"/>
    </row>
    <row r="50" spans="1:31" s="2" customFormat="1" ht="12">
      <c r="A50" s="36"/>
      <c r="B50" s="37"/>
      <c r="C50" s="38"/>
      <c r="D50" s="38"/>
      <c r="E50" s="402" t="str">
        <f>E9</f>
        <v>02 - SO_02 - Nová síťová vedení</v>
      </c>
      <c r="F50" s="414"/>
      <c r="G50" s="414"/>
      <c r="H50" s="414"/>
      <c r="I50" s="118"/>
      <c r="J50" s="38"/>
      <c r="K50" s="38"/>
      <c r="L50" s="119"/>
      <c r="S50" s="36"/>
      <c r="T50" s="36"/>
      <c r="U50" s="36"/>
      <c r="V50" s="36"/>
      <c r="W50" s="36"/>
      <c r="X50" s="36"/>
      <c r="Y50" s="36"/>
      <c r="Z50" s="36"/>
      <c r="AA50" s="36"/>
      <c r="AB50" s="36"/>
      <c r="AC50" s="36"/>
      <c r="AD50" s="36"/>
      <c r="AE50" s="36"/>
    </row>
    <row r="51" spans="1:31" s="2" customFormat="1" ht="12">
      <c r="A51" s="36"/>
      <c r="B51" s="37"/>
      <c r="C51" s="38"/>
      <c r="D51" s="38"/>
      <c r="E51" s="38"/>
      <c r="F51" s="38"/>
      <c r="G51" s="38"/>
      <c r="H51" s="38"/>
      <c r="I51" s="118"/>
      <c r="J51" s="38"/>
      <c r="K51" s="38"/>
      <c r="L51" s="119"/>
      <c r="S51" s="36"/>
      <c r="T51" s="36"/>
      <c r="U51" s="36"/>
      <c r="V51" s="36"/>
      <c r="W51" s="36"/>
      <c r="X51" s="36"/>
      <c r="Y51" s="36"/>
      <c r="Z51" s="36"/>
      <c r="AA51" s="36"/>
      <c r="AB51" s="36"/>
      <c r="AC51" s="36"/>
      <c r="AD51" s="36"/>
      <c r="AE51" s="36"/>
    </row>
    <row r="52" spans="1:31" s="2" customFormat="1" ht="12.75">
      <c r="A52" s="36"/>
      <c r="B52" s="37"/>
      <c r="C52" s="31" t="s">
        <v>21</v>
      </c>
      <c r="D52" s="38"/>
      <c r="E52" s="38"/>
      <c r="F52" s="29" t="str">
        <f>F12</f>
        <v>Hulice</v>
      </c>
      <c r="G52" s="38"/>
      <c r="H52" s="38"/>
      <c r="I52" s="120" t="s">
        <v>23</v>
      </c>
      <c r="J52" s="61" t="str">
        <f>IF(J12="","",J12)</f>
        <v>12. 5. 2020</v>
      </c>
      <c r="K52" s="38"/>
      <c r="L52" s="119"/>
      <c r="S52" s="36"/>
      <c r="T52" s="36"/>
      <c r="U52" s="36"/>
      <c r="V52" s="36"/>
      <c r="W52" s="36"/>
      <c r="X52" s="36"/>
      <c r="Y52" s="36"/>
      <c r="Z52" s="36"/>
      <c r="AA52" s="36"/>
      <c r="AB52" s="36"/>
      <c r="AC52" s="36"/>
      <c r="AD52" s="36"/>
      <c r="AE52" s="36"/>
    </row>
    <row r="53" spans="1:31" s="2" customFormat="1" ht="12">
      <c r="A53" s="36"/>
      <c r="B53" s="37"/>
      <c r="C53" s="38"/>
      <c r="D53" s="38"/>
      <c r="E53" s="38"/>
      <c r="F53" s="38"/>
      <c r="G53" s="38"/>
      <c r="H53" s="38"/>
      <c r="I53" s="118"/>
      <c r="J53" s="38"/>
      <c r="K53" s="38"/>
      <c r="L53" s="119"/>
      <c r="S53" s="36"/>
      <c r="T53" s="36"/>
      <c r="U53" s="36"/>
      <c r="V53" s="36"/>
      <c r="W53" s="36"/>
      <c r="X53" s="36"/>
      <c r="Y53" s="36"/>
      <c r="Z53" s="36"/>
      <c r="AA53" s="36"/>
      <c r="AB53" s="36"/>
      <c r="AC53" s="36"/>
      <c r="AD53" s="36"/>
      <c r="AE53" s="36"/>
    </row>
    <row r="54" spans="1:31" s="2" customFormat="1" ht="38.25">
      <c r="A54" s="36"/>
      <c r="B54" s="37"/>
      <c r="C54" s="31" t="s">
        <v>25</v>
      </c>
      <c r="D54" s="38"/>
      <c r="E54" s="38"/>
      <c r="F54" s="29" t="str">
        <f>E15</f>
        <v>PEVAK Pelhřimov</v>
      </c>
      <c r="G54" s="38"/>
      <c r="H54" s="38"/>
      <c r="I54" s="120" t="s">
        <v>31</v>
      </c>
      <c r="J54" s="34" t="str">
        <f>E21</f>
        <v>Vodohospodářské inženýrské služby a.s.</v>
      </c>
      <c r="K54" s="38"/>
      <c r="L54" s="119"/>
      <c r="S54" s="36"/>
      <c r="T54" s="36"/>
      <c r="U54" s="36"/>
      <c r="V54" s="36"/>
      <c r="W54" s="36"/>
      <c r="X54" s="36"/>
      <c r="Y54" s="36"/>
      <c r="Z54" s="36"/>
      <c r="AA54" s="36"/>
      <c r="AB54" s="36"/>
      <c r="AC54" s="36"/>
      <c r="AD54" s="36"/>
      <c r="AE54" s="36"/>
    </row>
    <row r="55" spans="1:31" s="2" customFormat="1" ht="12.75">
      <c r="A55" s="36"/>
      <c r="B55" s="37"/>
      <c r="C55" s="31" t="s">
        <v>29</v>
      </c>
      <c r="D55" s="38"/>
      <c r="E55" s="38"/>
      <c r="F55" s="29" t="str">
        <f>IF(E18="","",E18)</f>
        <v>Vyplň údaj</v>
      </c>
      <c r="G55" s="38"/>
      <c r="H55" s="38"/>
      <c r="I55" s="120" t="s">
        <v>34</v>
      </c>
      <c r="J55" s="34" t="str">
        <f>E24</f>
        <v>Ing.Josef Němeček</v>
      </c>
      <c r="K55" s="38"/>
      <c r="L55" s="119"/>
      <c r="S55" s="36"/>
      <c r="T55" s="36"/>
      <c r="U55" s="36"/>
      <c r="V55" s="36"/>
      <c r="W55" s="36"/>
      <c r="X55" s="36"/>
      <c r="Y55" s="36"/>
      <c r="Z55" s="36"/>
      <c r="AA55" s="36"/>
      <c r="AB55" s="36"/>
      <c r="AC55" s="36"/>
      <c r="AD55" s="36"/>
      <c r="AE55" s="36"/>
    </row>
    <row r="56" spans="1:31" s="2" customFormat="1" ht="12">
      <c r="A56" s="36"/>
      <c r="B56" s="37"/>
      <c r="C56" s="38"/>
      <c r="D56" s="38"/>
      <c r="E56" s="38"/>
      <c r="F56" s="38"/>
      <c r="G56" s="38"/>
      <c r="H56" s="38"/>
      <c r="I56" s="118"/>
      <c r="J56" s="38"/>
      <c r="K56" s="38"/>
      <c r="L56" s="119"/>
      <c r="S56" s="36"/>
      <c r="T56" s="36"/>
      <c r="U56" s="36"/>
      <c r="V56" s="36"/>
      <c r="W56" s="36"/>
      <c r="X56" s="36"/>
      <c r="Y56" s="36"/>
      <c r="Z56" s="36"/>
      <c r="AA56" s="36"/>
      <c r="AB56" s="36"/>
      <c r="AC56" s="36"/>
      <c r="AD56" s="36"/>
      <c r="AE56" s="36"/>
    </row>
    <row r="57" spans="1:31" s="2" customFormat="1" ht="12">
      <c r="A57" s="36"/>
      <c r="B57" s="37"/>
      <c r="C57" s="149" t="s">
        <v>164</v>
      </c>
      <c r="D57" s="150"/>
      <c r="E57" s="150"/>
      <c r="F57" s="150"/>
      <c r="G57" s="150"/>
      <c r="H57" s="150"/>
      <c r="I57" s="151"/>
      <c r="J57" s="152" t="s">
        <v>165</v>
      </c>
      <c r="K57" s="150"/>
      <c r="L57" s="119"/>
      <c r="S57" s="36"/>
      <c r="T57" s="36"/>
      <c r="U57" s="36"/>
      <c r="V57" s="36"/>
      <c r="W57" s="36"/>
      <c r="X57" s="36"/>
      <c r="Y57" s="36"/>
      <c r="Z57" s="36"/>
      <c r="AA57" s="36"/>
      <c r="AB57" s="36"/>
      <c r="AC57" s="36"/>
      <c r="AD57" s="36"/>
      <c r="AE57" s="36"/>
    </row>
    <row r="58" spans="1:31" s="2" customFormat="1" ht="12">
      <c r="A58" s="36"/>
      <c r="B58" s="37"/>
      <c r="C58" s="38"/>
      <c r="D58" s="38"/>
      <c r="E58" s="38"/>
      <c r="F58" s="38"/>
      <c r="G58" s="38"/>
      <c r="H58" s="38"/>
      <c r="I58" s="118"/>
      <c r="J58" s="38"/>
      <c r="K58" s="38"/>
      <c r="L58" s="119"/>
      <c r="S58" s="36"/>
      <c r="T58" s="36"/>
      <c r="U58" s="36"/>
      <c r="V58" s="36"/>
      <c r="W58" s="36"/>
      <c r="X58" s="36"/>
      <c r="Y58" s="36"/>
      <c r="Z58" s="36"/>
      <c r="AA58" s="36"/>
      <c r="AB58" s="36"/>
      <c r="AC58" s="36"/>
      <c r="AD58" s="36"/>
      <c r="AE58" s="36"/>
    </row>
    <row r="59" spans="1:47" s="2" customFormat="1" ht="15.75">
      <c r="A59" s="36"/>
      <c r="B59" s="37"/>
      <c r="C59" s="153" t="s">
        <v>70</v>
      </c>
      <c r="D59" s="38"/>
      <c r="E59" s="38"/>
      <c r="F59" s="38"/>
      <c r="G59" s="38"/>
      <c r="H59" s="38"/>
      <c r="I59" s="118"/>
      <c r="J59" s="79">
        <f>J88</f>
        <v>0</v>
      </c>
      <c r="K59" s="38"/>
      <c r="L59" s="119"/>
      <c r="S59" s="36"/>
      <c r="T59" s="36"/>
      <c r="U59" s="36"/>
      <c r="V59" s="36"/>
      <c r="W59" s="36"/>
      <c r="X59" s="36"/>
      <c r="Y59" s="36"/>
      <c r="Z59" s="36"/>
      <c r="AA59" s="36"/>
      <c r="AB59" s="36"/>
      <c r="AC59" s="36"/>
      <c r="AD59" s="36"/>
      <c r="AE59" s="36"/>
      <c r="AU59" s="19" t="s">
        <v>166</v>
      </c>
    </row>
    <row r="60" spans="2:12" s="9" customFormat="1" ht="15">
      <c r="B60" s="154"/>
      <c r="C60" s="155"/>
      <c r="D60" s="156" t="s">
        <v>167</v>
      </c>
      <c r="E60" s="157"/>
      <c r="F60" s="157"/>
      <c r="G60" s="157"/>
      <c r="H60" s="157"/>
      <c r="I60" s="158"/>
      <c r="J60" s="159">
        <f>J89</f>
        <v>0</v>
      </c>
      <c r="K60" s="155"/>
      <c r="L60" s="160"/>
    </row>
    <row r="61" spans="2:12" s="10" customFormat="1" ht="12.75">
      <c r="B61" s="161"/>
      <c r="C61" s="99"/>
      <c r="D61" s="162" t="s">
        <v>168</v>
      </c>
      <c r="E61" s="163"/>
      <c r="F61" s="163"/>
      <c r="G61" s="163"/>
      <c r="H61" s="163"/>
      <c r="I61" s="164"/>
      <c r="J61" s="165">
        <f>J90</f>
        <v>0</v>
      </c>
      <c r="K61" s="99"/>
      <c r="L61" s="166"/>
    </row>
    <row r="62" spans="2:12" s="10" customFormat="1" ht="12.75">
      <c r="B62" s="161"/>
      <c r="C62" s="99"/>
      <c r="D62" s="162" t="s">
        <v>170</v>
      </c>
      <c r="E62" s="163"/>
      <c r="F62" s="163"/>
      <c r="G62" s="163"/>
      <c r="H62" s="163"/>
      <c r="I62" s="164"/>
      <c r="J62" s="165">
        <f>J184</f>
        <v>0</v>
      </c>
      <c r="K62" s="99"/>
      <c r="L62" s="166"/>
    </row>
    <row r="63" spans="2:12" s="10" customFormat="1" ht="12.75">
      <c r="B63" s="161"/>
      <c r="C63" s="99"/>
      <c r="D63" s="162" t="s">
        <v>171</v>
      </c>
      <c r="E63" s="163"/>
      <c r="F63" s="163"/>
      <c r="G63" s="163"/>
      <c r="H63" s="163"/>
      <c r="I63" s="164"/>
      <c r="J63" s="165">
        <f>J199</f>
        <v>0</v>
      </c>
      <c r="K63" s="99"/>
      <c r="L63" s="166"/>
    </row>
    <row r="64" spans="2:12" s="10" customFormat="1" ht="12.75">
      <c r="B64" s="161"/>
      <c r="C64" s="99"/>
      <c r="D64" s="162" t="s">
        <v>1386</v>
      </c>
      <c r="E64" s="163"/>
      <c r="F64" s="163"/>
      <c r="G64" s="163"/>
      <c r="H64" s="163"/>
      <c r="I64" s="164"/>
      <c r="J64" s="165">
        <f>J211</f>
        <v>0</v>
      </c>
      <c r="K64" s="99"/>
      <c r="L64" s="166"/>
    </row>
    <row r="65" spans="2:12" s="10" customFormat="1" ht="12.75">
      <c r="B65" s="161"/>
      <c r="C65" s="99"/>
      <c r="D65" s="162" t="s">
        <v>1387</v>
      </c>
      <c r="E65" s="163"/>
      <c r="F65" s="163"/>
      <c r="G65" s="163"/>
      <c r="H65" s="163"/>
      <c r="I65" s="164"/>
      <c r="J65" s="165">
        <f>J241</f>
        <v>0</v>
      </c>
      <c r="K65" s="99"/>
      <c r="L65" s="166"/>
    </row>
    <row r="66" spans="2:12" s="10" customFormat="1" ht="12.75">
      <c r="B66" s="161"/>
      <c r="C66" s="99"/>
      <c r="D66" s="162" t="s">
        <v>173</v>
      </c>
      <c r="E66" s="163"/>
      <c r="F66" s="163"/>
      <c r="G66" s="163"/>
      <c r="H66" s="163"/>
      <c r="I66" s="164"/>
      <c r="J66" s="165">
        <f>J292</f>
        <v>0</v>
      </c>
      <c r="K66" s="99"/>
      <c r="L66" s="166"/>
    </row>
    <row r="67" spans="2:12" s="10" customFormat="1" ht="12.75">
      <c r="B67" s="161"/>
      <c r="C67" s="99"/>
      <c r="D67" s="162" t="s">
        <v>1388</v>
      </c>
      <c r="E67" s="163"/>
      <c r="F67" s="163"/>
      <c r="G67" s="163"/>
      <c r="H67" s="163"/>
      <c r="I67" s="164"/>
      <c r="J67" s="165">
        <f>J307</f>
        <v>0</v>
      </c>
      <c r="K67" s="99"/>
      <c r="L67" s="166"/>
    </row>
    <row r="68" spans="2:12" s="10" customFormat="1" ht="12.75">
      <c r="B68" s="161"/>
      <c r="C68" s="99"/>
      <c r="D68" s="162" t="s">
        <v>174</v>
      </c>
      <c r="E68" s="163"/>
      <c r="F68" s="163"/>
      <c r="G68" s="163"/>
      <c r="H68" s="163"/>
      <c r="I68" s="164"/>
      <c r="J68" s="165">
        <f>J324</f>
        <v>0</v>
      </c>
      <c r="K68" s="99"/>
      <c r="L68" s="166"/>
    </row>
    <row r="69" spans="1:31" s="2" customFormat="1" ht="12">
      <c r="A69" s="36"/>
      <c r="B69" s="37"/>
      <c r="C69" s="38"/>
      <c r="D69" s="38"/>
      <c r="E69" s="38"/>
      <c r="F69" s="38"/>
      <c r="G69" s="38"/>
      <c r="H69" s="38"/>
      <c r="I69" s="118"/>
      <c r="J69" s="38"/>
      <c r="K69" s="38"/>
      <c r="L69" s="119"/>
      <c r="S69" s="36"/>
      <c r="T69" s="36"/>
      <c r="U69" s="36"/>
      <c r="V69" s="36"/>
      <c r="W69" s="36"/>
      <c r="X69" s="36"/>
      <c r="Y69" s="36"/>
      <c r="Z69" s="36"/>
      <c r="AA69" s="36"/>
      <c r="AB69" s="36"/>
      <c r="AC69" s="36"/>
      <c r="AD69" s="36"/>
      <c r="AE69" s="36"/>
    </row>
    <row r="70" spans="1:31" s="2" customFormat="1" ht="12">
      <c r="A70" s="36"/>
      <c r="B70" s="49"/>
      <c r="C70" s="50"/>
      <c r="D70" s="50"/>
      <c r="E70" s="50"/>
      <c r="F70" s="50"/>
      <c r="G70" s="50"/>
      <c r="H70" s="50"/>
      <c r="I70" s="145"/>
      <c r="J70" s="50"/>
      <c r="K70" s="50"/>
      <c r="L70" s="119"/>
      <c r="S70" s="36"/>
      <c r="T70" s="36"/>
      <c r="U70" s="36"/>
      <c r="V70" s="36"/>
      <c r="W70" s="36"/>
      <c r="X70" s="36"/>
      <c r="Y70" s="36"/>
      <c r="Z70" s="36"/>
      <c r="AA70" s="36"/>
      <c r="AB70" s="36"/>
      <c r="AC70" s="36"/>
      <c r="AD70" s="36"/>
      <c r="AE70" s="36"/>
    </row>
    <row r="74" spans="1:31" s="2" customFormat="1" ht="12">
      <c r="A74" s="36"/>
      <c r="B74" s="51"/>
      <c r="C74" s="52"/>
      <c r="D74" s="52"/>
      <c r="E74" s="52"/>
      <c r="F74" s="52"/>
      <c r="G74" s="52"/>
      <c r="H74" s="52"/>
      <c r="I74" s="148"/>
      <c r="J74" s="52"/>
      <c r="K74" s="52"/>
      <c r="L74" s="119"/>
      <c r="S74" s="36"/>
      <c r="T74" s="36"/>
      <c r="U74" s="36"/>
      <c r="V74" s="36"/>
      <c r="W74" s="36"/>
      <c r="X74" s="36"/>
      <c r="Y74" s="36"/>
      <c r="Z74" s="36"/>
      <c r="AA74" s="36"/>
      <c r="AB74" s="36"/>
      <c r="AC74" s="36"/>
      <c r="AD74" s="36"/>
      <c r="AE74" s="36"/>
    </row>
    <row r="75" spans="1:31" s="2" customFormat="1" ht="18">
      <c r="A75" s="36"/>
      <c r="B75" s="37"/>
      <c r="C75" s="25" t="s">
        <v>192</v>
      </c>
      <c r="D75" s="38"/>
      <c r="E75" s="38"/>
      <c r="F75" s="38"/>
      <c r="G75" s="38"/>
      <c r="H75" s="38"/>
      <c r="I75" s="118"/>
      <c r="J75" s="38"/>
      <c r="K75" s="38"/>
      <c r="L75" s="119"/>
      <c r="S75" s="36"/>
      <c r="T75" s="36"/>
      <c r="U75" s="36"/>
      <c r="V75" s="36"/>
      <c r="W75" s="36"/>
      <c r="X75" s="36"/>
      <c r="Y75" s="36"/>
      <c r="Z75" s="36"/>
      <c r="AA75" s="36"/>
      <c r="AB75" s="36"/>
      <c r="AC75" s="36"/>
      <c r="AD75" s="36"/>
      <c r="AE75" s="36"/>
    </row>
    <row r="76" spans="1:31" s="2" customFormat="1" ht="12">
      <c r="A76" s="36"/>
      <c r="B76" s="37"/>
      <c r="C76" s="38"/>
      <c r="D76" s="38"/>
      <c r="E76" s="38"/>
      <c r="F76" s="38"/>
      <c r="G76" s="38"/>
      <c r="H76" s="38"/>
      <c r="I76" s="118"/>
      <c r="J76" s="38"/>
      <c r="K76" s="38"/>
      <c r="L76" s="119"/>
      <c r="S76" s="36"/>
      <c r="T76" s="36"/>
      <c r="U76" s="36"/>
      <c r="V76" s="36"/>
      <c r="W76" s="36"/>
      <c r="X76" s="36"/>
      <c r="Y76" s="36"/>
      <c r="Z76" s="36"/>
      <c r="AA76" s="36"/>
      <c r="AB76" s="36"/>
      <c r="AC76" s="36"/>
      <c r="AD76" s="36"/>
      <c r="AE76" s="36"/>
    </row>
    <row r="77" spans="1:31" s="2" customFormat="1" ht="12.75">
      <c r="A77" s="36"/>
      <c r="B77" s="37"/>
      <c r="C77" s="31" t="s">
        <v>16</v>
      </c>
      <c r="D77" s="38"/>
      <c r="E77" s="38"/>
      <c r="F77" s="38"/>
      <c r="G77" s="38"/>
      <c r="H77" s="38"/>
      <c r="I77" s="118"/>
      <c r="J77" s="38"/>
      <c r="K77" s="38"/>
      <c r="L77" s="119"/>
      <c r="S77" s="36"/>
      <c r="T77" s="36"/>
      <c r="U77" s="36"/>
      <c r="V77" s="36"/>
      <c r="W77" s="36"/>
      <c r="X77" s="36"/>
      <c r="Y77" s="36"/>
      <c r="Z77" s="36"/>
      <c r="AA77" s="36"/>
      <c r="AB77" s="36"/>
      <c r="AC77" s="36"/>
      <c r="AD77" s="36"/>
      <c r="AE77" s="36"/>
    </row>
    <row r="78" spans="1:31" s="2" customFormat="1" ht="12.75">
      <c r="A78" s="36"/>
      <c r="B78" s="37"/>
      <c r="C78" s="38"/>
      <c r="D78" s="38"/>
      <c r="E78" s="415" t="str">
        <f>E7</f>
        <v>HULICE - ČERPACÍ STANICE PEVAK</v>
      </c>
      <c r="F78" s="416"/>
      <c r="G78" s="416"/>
      <c r="H78" s="416"/>
      <c r="I78" s="118"/>
      <c r="J78" s="38"/>
      <c r="K78" s="38"/>
      <c r="L78" s="119"/>
      <c r="S78" s="36"/>
      <c r="T78" s="36"/>
      <c r="U78" s="36"/>
      <c r="V78" s="36"/>
      <c r="W78" s="36"/>
      <c r="X78" s="36"/>
      <c r="Y78" s="36"/>
      <c r="Z78" s="36"/>
      <c r="AA78" s="36"/>
      <c r="AB78" s="36"/>
      <c r="AC78" s="36"/>
      <c r="AD78" s="36"/>
      <c r="AE78" s="36"/>
    </row>
    <row r="79" spans="1:31" s="2" customFormat="1" ht="12.75">
      <c r="A79" s="36"/>
      <c r="B79" s="37"/>
      <c r="C79" s="31" t="s">
        <v>159</v>
      </c>
      <c r="D79" s="38"/>
      <c r="E79" s="38"/>
      <c r="F79" s="38"/>
      <c r="G79" s="38"/>
      <c r="H79" s="38"/>
      <c r="I79" s="118"/>
      <c r="J79" s="38"/>
      <c r="K79" s="38"/>
      <c r="L79" s="119"/>
      <c r="S79" s="36"/>
      <c r="T79" s="36"/>
      <c r="U79" s="36"/>
      <c r="V79" s="36"/>
      <c r="W79" s="36"/>
      <c r="X79" s="36"/>
      <c r="Y79" s="36"/>
      <c r="Z79" s="36"/>
      <c r="AA79" s="36"/>
      <c r="AB79" s="36"/>
      <c r="AC79" s="36"/>
      <c r="AD79" s="36"/>
      <c r="AE79" s="36"/>
    </row>
    <row r="80" spans="1:31" s="2" customFormat="1" ht="12">
      <c r="A80" s="36"/>
      <c r="B80" s="37"/>
      <c r="C80" s="38"/>
      <c r="D80" s="38"/>
      <c r="E80" s="402" t="str">
        <f>E9</f>
        <v>02 - SO_02 - Nová síťová vedení</v>
      </c>
      <c r="F80" s="414"/>
      <c r="G80" s="414"/>
      <c r="H80" s="414"/>
      <c r="I80" s="118"/>
      <c r="J80" s="38"/>
      <c r="K80" s="38"/>
      <c r="L80" s="119"/>
      <c r="S80" s="36"/>
      <c r="T80" s="36"/>
      <c r="U80" s="36"/>
      <c r="V80" s="36"/>
      <c r="W80" s="36"/>
      <c r="X80" s="36"/>
      <c r="Y80" s="36"/>
      <c r="Z80" s="36"/>
      <c r="AA80" s="36"/>
      <c r="AB80" s="36"/>
      <c r="AC80" s="36"/>
      <c r="AD80" s="36"/>
      <c r="AE80" s="36"/>
    </row>
    <row r="81" spans="1:31" s="2" customFormat="1" ht="12">
      <c r="A81" s="36"/>
      <c r="B81" s="37"/>
      <c r="C81" s="38"/>
      <c r="D81" s="38"/>
      <c r="E81" s="38"/>
      <c r="F81" s="38"/>
      <c r="G81" s="38"/>
      <c r="H81" s="38"/>
      <c r="I81" s="118"/>
      <c r="J81" s="38"/>
      <c r="K81" s="38"/>
      <c r="L81" s="119"/>
      <c r="S81" s="36"/>
      <c r="T81" s="36"/>
      <c r="U81" s="36"/>
      <c r="V81" s="36"/>
      <c r="W81" s="36"/>
      <c r="X81" s="36"/>
      <c r="Y81" s="36"/>
      <c r="Z81" s="36"/>
      <c r="AA81" s="36"/>
      <c r="AB81" s="36"/>
      <c r="AC81" s="36"/>
      <c r="AD81" s="36"/>
      <c r="AE81" s="36"/>
    </row>
    <row r="82" spans="1:31" s="2" customFormat="1" ht="12.75">
      <c r="A82" s="36"/>
      <c r="B82" s="37"/>
      <c r="C82" s="31" t="s">
        <v>21</v>
      </c>
      <c r="D82" s="38"/>
      <c r="E82" s="38"/>
      <c r="F82" s="29" t="str">
        <f>F12</f>
        <v>Hulice</v>
      </c>
      <c r="G82" s="38"/>
      <c r="H82" s="38"/>
      <c r="I82" s="120" t="s">
        <v>23</v>
      </c>
      <c r="J82" s="61" t="str">
        <f>IF(J12="","",J12)</f>
        <v>12. 5. 2020</v>
      </c>
      <c r="K82" s="38"/>
      <c r="L82" s="119"/>
      <c r="S82" s="36"/>
      <c r="T82" s="36"/>
      <c r="U82" s="36"/>
      <c r="V82" s="36"/>
      <c r="W82" s="36"/>
      <c r="X82" s="36"/>
      <c r="Y82" s="36"/>
      <c r="Z82" s="36"/>
      <c r="AA82" s="36"/>
      <c r="AB82" s="36"/>
      <c r="AC82" s="36"/>
      <c r="AD82" s="36"/>
      <c r="AE82" s="36"/>
    </row>
    <row r="83" spans="1:31" s="2" customFormat="1" ht="12">
      <c r="A83" s="36"/>
      <c r="B83" s="37"/>
      <c r="C83" s="38"/>
      <c r="D83" s="38"/>
      <c r="E83" s="38"/>
      <c r="F83" s="38"/>
      <c r="G83" s="38"/>
      <c r="H83" s="38"/>
      <c r="I83" s="118"/>
      <c r="J83" s="38"/>
      <c r="K83" s="38"/>
      <c r="L83" s="119"/>
      <c r="S83" s="36"/>
      <c r="T83" s="36"/>
      <c r="U83" s="36"/>
      <c r="V83" s="36"/>
      <c r="W83" s="36"/>
      <c r="X83" s="36"/>
      <c r="Y83" s="36"/>
      <c r="Z83" s="36"/>
      <c r="AA83" s="36"/>
      <c r="AB83" s="36"/>
      <c r="AC83" s="36"/>
      <c r="AD83" s="36"/>
      <c r="AE83" s="36"/>
    </row>
    <row r="84" spans="1:31" s="2" customFormat="1" ht="38.25">
      <c r="A84" s="36"/>
      <c r="B84" s="37"/>
      <c r="C84" s="31" t="s">
        <v>25</v>
      </c>
      <c r="D84" s="38"/>
      <c r="E84" s="38"/>
      <c r="F84" s="29" t="str">
        <f>E15</f>
        <v>PEVAK Pelhřimov</v>
      </c>
      <c r="G84" s="38"/>
      <c r="H84" s="38"/>
      <c r="I84" s="120" t="s">
        <v>31</v>
      </c>
      <c r="J84" s="34" t="str">
        <f>E21</f>
        <v>Vodohospodářské inženýrské služby a.s.</v>
      </c>
      <c r="K84" s="38"/>
      <c r="L84" s="119"/>
      <c r="S84" s="36"/>
      <c r="T84" s="36"/>
      <c r="U84" s="36"/>
      <c r="V84" s="36"/>
      <c r="W84" s="36"/>
      <c r="X84" s="36"/>
      <c r="Y84" s="36"/>
      <c r="Z84" s="36"/>
      <c r="AA84" s="36"/>
      <c r="AB84" s="36"/>
      <c r="AC84" s="36"/>
      <c r="AD84" s="36"/>
      <c r="AE84" s="36"/>
    </row>
    <row r="85" spans="1:31" s="2" customFormat="1" ht="12.75">
      <c r="A85" s="36"/>
      <c r="B85" s="37"/>
      <c r="C85" s="31" t="s">
        <v>29</v>
      </c>
      <c r="D85" s="38"/>
      <c r="E85" s="38"/>
      <c r="F85" s="29" t="str">
        <f>IF(E18="","",E18)</f>
        <v>Vyplň údaj</v>
      </c>
      <c r="G85" s="38"/>
      <c r="H85" s="38"/>
      <c r="I85" s="120" t="s">
        <v>34</v>
      </c>
      <c r="J85" s="34" t="str">
        <f>E24</f>
        <v>Ing.Josef Němeček</v>
      </c>
      <c r="K85" s="38"/>
      <c r="L85" s="119"/>
      <c r="S85" s="36"/>
      <c r="T85" s="36"/>
      <c r="U85" s="36"/>
      <c r="V85" s="36"/>
      <c r="W85" s="36"/>
      <c r="X85" s="36"/>
      <c r="Y85" s="36"/>
      <c r="Z85" s="36"/>
      <c r="AA85" s="36"/>
      <c r="AB85" s="36"/>
      <c r="AC85" s="36"/>
      <c r="AD85" s="36"/>
      <c r="AE85" s="36"/>
    </row>
    <row r="86" spans="1:31" s="2" customFormat="1" ht="12">
      <c r="A86" s="36"/>
      <c r="B86" s="37"/>
      <c r="C86" s="38"/>
      <c r="D86" s="38"/>
      <c r="E86" s="38"/>
      <c r="F86" s="38"/>
      <c r="G86" s="38"/>
      <c r="H86" s="38"/>
      <c r="I86" s="118"/>
      <c r="J86" s="38"/>
      <c r="K86" s="38"/>
      <c r="L86" s="119"/>
      <c r="S86" s="36"/>
      <c r="T86" s="36"/>
      <c r="U86" s="36"/>
      <c r="V86" s="36"/>
      <c r="W86" s="36"/>
      <c r="X86" s="36"/>
      <c r="Y86" s="36"/>
      <c r="Z86" s="36"/>
      <c r="AA86" s="36"/>
      <c r="AB86" s="36"/>
      <c r="AC86" s="36"/>
      <c r="AD86" s="36"/>
      <c r="AE86" s="36"/>
    </row>
    <row r="87" spans="1:31" s="11" customFormat="1" ht="24">
      <c r="A87" s="167"/>
      <c r="B87" s="168"/>
      <c r="C87" s="169" t="s">
        <v>193</v>
      </c>
      <c r="D87" s="170" t="s">
        <v>57</v>
      </c>
      <c r="E87" s="170" t="s">
        <v>53</v>
      </c>
      <c r="F87" s="170" t="s">
        <v>54</v>
      </c>
      <c r="G87" s="170" t="s">
        <v>194</v>
      </c>
      <c r="H87" s="170" t="s">
        <v>195</v>
      </c>
      <c r="I87" s="171" t="s">
        <v>196</v>
      </c>
      <c r="J87" s="170" t="s">
        <v>165</v>
      </c>
      <c r="K87" s="172" t="s">
        <v>197</v>
      </c>
      <c r="L87" s="173"/>
      <c r="M87" s="70" t="s">
        <v>19</v>
      </c>
      <c r="N87" s="71" t="s">
        <v>42</v>
      </c>
      <c r="O87" s="71" t="s">
        <v>198</v>
      </c>
      <c r="P87" s="71" t="s">
        <v>199</v>
      </c>
      <c r="Q87" s="71" t="s">
        <v>200</v>
      </c>
      <c r="R87" s="71" t="s">
        <v>201</v>
      </c>
      <c r="S87" s="71" t="s">
        <v>202</v>
      </c>
      <c r="T87" s="72" t="s">
        <v>203</v>
      </c>
      <c r="U87" s="167"/>
      <c r="V87" s="167"/>
      <c r="W87" s="167"/>
      <c r="X87" s="167"/>
      <c r="Y87" s="167"/>
      <c r="Z87" s="167"/>
      <c r="AA87" s="167"/>
      <c r="AB87" s="167"/>
      <c r="AC87" s="167"/>
      <c r="AD87" s="167"/>
      <c r="AE87" s="167"/>
    </row>
    <row r="88" spans="1:63" s="2" customFormat="1" ht="15.75">
      <c r="A88" s="36"/>
      <c r="B88" s="37"/>
      <c r="C88" s="77" t="s">
        <v>204</v>
      </c>
      <c r="D88" s="38"/>
      <c r="E88" s="38"/>
      <c r="F88" s="38"/>
      <c r="G88" s="38"/>
      <c r="H88" s="38"/>
      <c r="I88" s="118"/>
      <c r="J88" s="174">
        <f>BK88</f>
        <v>0</v>
      </c>
      <c r="K88" s="38"/>
      <c r="L88" s="41"/>
      <c r="M88" s="73"/>
      <c r="N88" s="175"/>
      <c r="O88" s="74"/>
      <c r="P88" s="176">
        <f>P89</f>
        <v>0</v>
      </c>
      <c r="Q88" s="74"/>
      <c r="R88" s="176">
        <f>R89</f>
        <v>41.25648406</v>
      </c>
      <c r="S88" s="74"/>
      <c r="T88" s="177">
        <f>T89</f>
        <v>92.84483999999999</v>
      </c>
      <c r="U88" s="36"/>
      <c r="V88" s="36"/>
      <c r="W88" s="36"/>
      <c r="X88" s="36"/>
      <c r="Y88" s="36"/>
      <c r="Z88" s="36"/>
      <c r="AA88" s="36"/>
      <c r="AB88" s="36"/>
      <c r="AC88" s="36"/>
      <c r="AD88" s="36"/>
      <c r="AE88" s="36"/>
      <c r="AT88" s="19" t="s">
        <v>71</v>
      </c>
      <c r="AU88" s="19" t="s">
        <v>166</v>
      </c>
      <c r="BK88" s="178">
        <f>BK89</f>
        <v>0</v>
      </c>
    </row>
    <row r="89" spans="2:63" s="12" customFormat="1" ht="15">
      <c r="B89" s="179"/>
      <c r="C89" s="180"/>
      <c r="D89" s="181" t="s">
        <v>71</v>
      </c>
      <c r="E89" s="182" t="s">
        <v>205</v>
      </c>
      <c r="F89" s="182" t="s">
        <v>206</v>
      </c>
      <c r="G89" s="180"/>
      <c r="H89" s="180"/>
      <c r="I89" s="183"/>
      <c r="J89" s="184">
        <f>BK89</f>
        <v>0</v>
      </c>
      <c r="K89" s="180"/>
      <c r="L89" s="185"/>
      <c r="M89" s="186"/>
      <c r="N89" s="187"/>
      <c r="O89" s="187"/>
      <c r="P89" s="188">
        <f>P90+P184+P199+P211+P241+P292+P307+P324</f>
        <v>0</v>
      </c>
      <c r="Q89" s="187"/>
      <c r="R89" s="188">
        <f>R90+R184+R199+R211+R241+R292+R307+R324</f>
        <v>41.25648406</v>
      </c>
      <c r="S89" s="187"/>
      <c r="T89" s="189">
        <f>T90+T184+T199+T211+T241+T292+T307+T324</f>
        <v>92.84483999999999</v>
      </c>
      <c r="AR89" s="190" t="s">
        <v>79</v>
      </c>
      <c r="AT89" s="191" t="s">
        <v>71</v>
      </c>
      <c r="AU89" s="191" t="s">
        <v>72</v>
      </c>
      <c r="AY89" s="190" t="s">
        <v>207</v>
      </c>
      <c r="BK89" s="192">
        <f>BK90+BK184+BK199+BK211+BK241+BK292+BK307+BK324</f>
        <v>0</v>
      </c>
    </row>
    <row r="90" spans="2:63" s="12" customFormat="1" ht="12.75">
      <c r="B90" s="179"/>
      <c r="C90" s="180"/>
      <c r="D90" s="181" t="s">
        <v>71</v>
      </c>
      <c r="E90" s="193" t="s">
        <v>79</v>
      </c>
      <c r="F90" s="193" t="s">
        <v>208</v>
      </c>
      <c r="G90" s="180"/>
      <c r="H90" s="180"/>
      <c r="I90" s="183"/>
      <c r="J90" s="194">
        <f>BK90</f>
        <v>0</v>
      </c>
      <c r="K90" s="180"/>
      <c r="L90" s="185"/>
      <c r="M90" s="186"/>
      <c r="N90" s="187"/>
      <c r="O90" s="187"/>
      <c r="P90" s="188">
        <f>SUM(P91:P183)</f>
        <v>0</v>
      </c>
      <c r="Q90" s="187"/>
      <c r="R90" s="188">
        <f>SUM(R91:R183)</f>
        <v>2.7502330100000005</v>
      </c>
      <c r="S90" s="187"/>
      <c r="T90" s="189">
        <f>SUM(T91:T183)</f>
        <v>85.37603999999999</v>
      </c>
      <c r="AR90" s="190" t="s">
        <v>79</v>
      </c>
      <c r="AT90" s="191" t="s">
        <v>71</v>
      </c>
      <c r="AU90" s="191" t="s">
        <v>79</v>
      </c>
      <c r="AY90" s="190" t="s">
        <v>207</v>
      </c>
      <c r="BK90" s="192">
        <f>SUM(BK91:BK183)</f>
        <v>0</v>
      </c>
    </row>
    <row r="91" spans="1:65" s="2" customFormat="1" ht="60">
      <c r="A91" s="36"/>
      <c r="B91" s="37"/>
      <c r="C91" s="195" t="s">
        <v>79</v>
      </c>
      <c r="D91" s="195" t="s">
        <v>209</v>
      </c>
      <c r="E91" s="196" t="s">
        <v>1389</v>
      </c>
      <c r="F91" s="197" t="s">
        <v>1390</v>
      </c>
      <c r="G91" s="198" t="s">
        <v>144</v>
      </c>
      <c r="H91" s="199">
        <v>61.77</v>
      </c>
      <c r="I91" s="200"/>
      <c r="J91" s="201">
        <f>ROUND(I91*H91,2)</f>
        <v>0</v>
      </c>
      <c r="K91" s="197" t="s">
        <v>212</v>
      </c>
      <c r="L91" s="41"/>
      <c r="M91" s="202" t="s">
        <v>19</v>
      </c>
      <c r="N91" s="203" t="s">
        <v>43</v>
      </c>
      <c r="O91" s="66"/>
      <c r="P91" s="204">
        <f>O91*H91</f>
        <v>0</v>
      </c>
      <c r="Q91" s="204">
        <v>0</v>
      </c>
      <c r="R91" s="204">
        <f>Q91*H91</f>
        <v>0</v>
      </c>
      <c r="S91" s="204">
        <v>0.29</v>
      </c>
      <c r="T91" s="205">
        <f>S91*H91</f>
        <v>17.9133</v>
      </c>
      <c r="U91" s="36"/>
      <c r="V91" s="36"/>
      <c r="W91" s="36"/>
      <c r="X91" s="36"/>
      <c r="Y91" s="36"/>
      <c r="Z91" s="36"/>
      <c r="AA91" s="36"/>
      <c r="AB91" s="36"/>
      <c r="AC91" s="36"/>
      <c r="AD91" s="36"/>
      <c r="AE91" s="36"/>
      <c r="AR91" s="206" t="s">
        <v>213</v>
      </c>
      <c r="AT91" s="206" t="s">
        <v>209</v>
      </c>
      <c r="AU91" s="206" t="s">
        <v>81</v>
      </c>
      <c r="AY91" s="19" t="s">
        <v>207</v>
      </c>
      <c r="BE91" s="207">
        <f>IF(N91="základní",J91,0)</f>
        <v>0</v>
      </c>
      <c r="BF91" s="207">
        <f>IF(N91="snížená",J91,0)</f>
        <v>0</v>
      </c>
      <c r="BG91" s="207">
        <f>IF(N91="zákl. přenesená",J91,0)</f>
        <v>0</v>
      </c>
      <c r="BH91" s="207">
        <f>IF(N91="sníž. přenesená",J91,0)</f>
        <v>0</v>
      </c>
      <c r="BI91" s="207">
        <f>IF(N91="nulová",J91,0)</f>
        <v>0</v>
      </c>
      <c r="BJ91" s="19" t="s">
        <v>79</v>
      </c>
      <c r="BK91" s="207">
        <f>ROUND(I91*H91,2)</f>
        <v>0</v>
      </c>
      <c r="BL91" s="19" t="s">
        <v>213</v>
      </c>
      <c r="BM91" s="206" t="s">
        <v>1391</v>
      </c>
    </row>
    <row r="92" spans="2:51" s="13" customFormat="1" ht="12">
      <c r="B92" s="208"/>
      <c r="C92" s="209"/>
      <c r="D92" s="210" t="s">
        <v>215</v>
      </c>
      <c r="E92" s="211" t="s">
        <v>19</v>
      </c>
      <c r="F92" s="212" t="s">
        <v>1392</v>
      </c>
      <c r="G92" s="209"/>
      <c r="H92" s="213">
        <v>42.84</v>
      </c>
      <c r="I92" s="214"/>
      <c r="J92" s="209"/>
      <c r="K92" s="209"/>
      <c r="L92" s="215"/>
      <c r="M92" s="216"/>
      <c r="N92" s="217"/>
      <c r="O92" s="217"/>
      <c r="P92" s="217"/>
      <c r="Q92" s="217"/>
      <c r="R92" s="217"/>
      <c r="S92" s="217"/>
      <c r="T92" s="218"/>
      <c r="AT92" s="219" t="s">
        <v>215</v>
      </c>
      <c r="AU92" s="219" t="s">
        <v>81</v>
      </c>
      <c r="AV92" s="13" t="s">
        <v>81</v>
      </c>
      <c r="AW92" s="13" t="s">
        <v>33</v>
      </c>
      <c r="AX92" s="13" t="s">
        <v>72</v>
      </c>
      <c r="AY92" s="219" t="s">
        <v>207</v>
      </c>
    </row>
    <row r="93" spans="2:51" s="13" customFormat="1" ht="12">
      <c r="B93" s="208"/>
      <c r="C93" s="209"/>
      <c r="D93" s="210" t="s">
        <v>215</v>
      </c>
      <c r="E93" s="211" t="s">
        <v>19</v>
      </c>
      <c r="F93" s="212" t="s">
        <v>1393</v>
      </c>
      <c r="G93" s="209"/>
      <c r="H93" s="213">
        <v>12</v>
      </c>
      <c r="I93" s="214"/>
      <c r="J93" s="209"/>
      <c r="K93" s="209"/>
      <c r="L93" s="215"/>
      <c r="M93" s="216"/>
      <c r="N93" s="217"/>
      <c r="O93" s="217"/>
      <c r="P93" s="217"/>
      <c r="Q93" s="217"/>
      <c r="R93" s="217"/>
      <c r="S93" s="217"/>
      <c r="T93" s="218"/>
      <c r="AT93" s="219" t="s">
        <v>215</v>
      </c>
      <c r="AU93" s="219" t="s">
        <v>81</v>
      </c>
      <c r="AV93" s="13" t="s">
        <v>81</v>
      </c>
      <c r="AW93" s="13" t="s">
        <v>33</v>
      </c>
      <c r="AX93" s="13" t="s">
        <v>72</v>
      </c>
      <c r="AY93" s="219" t="s">
        <v>207</v>
      </c>
    </row>
    <row r="94" spans="2:51" s="13" customFormat="1" ht="12">
      <c r="B94" s="208"/>
      <c r="C94" s="209"/>
      <c r="D94" s="210" t="s">
        <v>215</v>
      </c>
      <c r="E94" s="211" t="s">
        <v>19</v>
      </c>
      <c r="F94" s="212" t="s">
        <v>1394</v>
      </c>
      <c r="G94" s="209"/>
      <c r="H94" s="213">
        <v>6.93</v>
      </c>
      <c r="I94" s="214"/>
      <c r="J94" s="209"/>
      <c r="K94" s="209"/>
      <c r="L94" s="215"/>
      <c r="M94" s="216"/>
      <c r="N94" s="217"/>
      <c r="O94" s="217"/>
      <c r="P94" s="217"/>
      <c r="Q94" s="217"/>
      <c r="R94" s="217"/>
      <c r="S94" s="217"/>
      <c r="T94" s="218"/>
      <c r="AT94" s="219" t="s">
        <v>215</v>
      </c>
      <c r="AU94" s="219" t="s">
        <v>81</v>
      </c>
      <c r="AV94" s="13" t="s">
        <v>81</v>
      </c>
      <c r="AW94" s="13" t="s">
        <v>33</v>
      </c>
      <c r="AX94" s="13" t="s">
        <v>72</v>
      </c>
      <c r="AY94" s="219" t="s">
        <v>207</v>
      </c>
    </row>
    <row r="95" spans="2:51" s="14" customFormat="1" ht="12">
      <c r="B95" s="220"/>
      <c r="C95" s="221"/>
      <c r="D95" s="210" t="s">
        <v>215</v>
      </c>
      <c r="E95" s="222" t="s">
        <v>19</v>
      </c>
      <c r="F95" s="223" t="s">
        <v>228</v>
      </c>
      <c r="G95" s="221"/>
      <c r="H95" s="224">
        <v>61.77</v>
      </c>
      <c r="I95" s="225"/>
      <c r="J95" s="221"/>
      <c r="K95" s="221"/>
      <c r="L95" s="226"/>
      <c r="M95" s="227"/>
      <c r="N95" s="228"/>
      <c r="O95" s="228"/>
      <c r="P95" s="228"/>
      <c r="Q95" s="228"/>
      <c r="R95" s="228"/>
      <c r="S95" s="228"/>
      <c r="T95" s="229"/>
      <c r="AT95" s="230" t="s">
        <v>215</v>
      </c>
      <c r="AU95" s="230" t="s">
        <v>81</v>
      </c>
      <c r="AV95" s="14" t="s">
        <v>213</v>
      </c>
      <c r="AW95" s="14" t="s">
        <v>33</v>
      </c>
      <c r="AX95" s="14" t="s">
        <v>79</v>
      </c>
      <c r="AY95" s="230" t="s">
        <v>207</v>
      </c>
    </row>
    <row r="96" spans="1:65" s="2" customFormat="1" ht="60">
      <c r="A96" s="36"/>
      <c r="B96" s="37"/>
      <c r="C96" s="195" t="s">
        <v>81</v>
      </c>
      <c r="D96" s="195" t="s">
        <v>209</v>
      </c>
      <c r="E96" s="196" t="s">
        <v>1395</v>
      </c>
      <c r="F96" s="197" t="s">
        <v>1396</v>
      </c>
      <c r="G96" s="198" t="s">
        <v>144</v>
      </c>
      <c r="H96" s="199">
        <v>81.3</v>
      </c>
      <c r="I96" s="200"/>
      <c r="J96" s="201">
        <f>ROUND(I96*H96,2)</f>
        <v>0</v>
      </c>
      <c r="K96" s="197" t="s">
        <v>212</v>
      </c>
      <c r="L96" s="41"/>
      <c r="M96" s="202" t="s">
        <v>19</v>
      </c>
      <c r="N96" s="203" t="s">
        <v>43</v>
      </c>
      <c r="O96" s="66"/>
      <c r="P96" s="204">
        <f>O96*H96</f>
        <v>0</v>
      </c>
      <c r="Q96" s="204">
        <v>0</v>
      </c>
      <c r="R96" s="204">
        <f>Q96*H96</f>
        <v>0</v>
      </c>
      <c r="S96" s="204">
        <v>0.625</v>
      </c>
      <c r="T96" s="205">
        <f>S96*H96</f>
        <v>50.8125</v>
      </c>
      <c r="U96" s="36"/>
      <c r="V96" s="36"/>
      <c r="W96" s="36"/>
      <c r="X96" s="36"/>
      <c r="Y96" s="36"/>
      <c r="Z96" s="36"/>
      <c r="AA96" s="36"/>
      <c r="AB96" s="36"/>
      <c r="AC96" s="36"/>
      <c r="AD96" s="36"/>
      <c r="AE96" s="36"/>
      <c r="AR96" s="206" t="s">
        <v>213</v>
      </c>
      <c r="AT96" s="206" t="s">
        <v>209</v>
      </c>
      <c r="AU96" s="206" t="s">
        <v>81</v>
      </c>
      <c r="AY96" s="19" t="s">
        <v>207</v>
      </c>
      <c r="BE96" s="207">
        <f>IF(N96="základní",J96,0)</f>
        <v>0</v>
      </c>
      <c r="BF96" s="207">
        <f>IF(N96="snížená",J96,0)</f>
        <v>0</v>
      </c>
      <c r="BG96" s="207">
        <f>IF(N96="zákl. přenesená",J96,0)</f>
        <v>0</v>
      </c>
      <c r="BH96" s="207">
        <f>IF(N96="sníž. přenesená",J96,0)</f>
        <v>0</v>
      </c>
      <c r="BI96" s="207">
        <f>IF(N96="nulová",J96,0)</f>
        <v>0</v>
      </c>
      <c r="BJ96" s="19" t="s">
        <v>79</v>
      </c>
      <c r="BK96" s="207">
        <f>ROUND(I96*H96,2)</f>
        <v>0</v>
      </c>
      <c r="BL96" s="19" t="s">
        <v>213</v>
      </c>
      <c r="BM96" s="206" t="s">
        <v>1397</v>
      </c>
    </row>
    <row r="97" spans="2:51" s="13" customFormat="1" ht="12">
      <c r="B97" s="208"/>
      <c r="C97" s="209"/>
      <c r="D97" s="210" t="s">
        <v>215</v>
      </c>
      <c r="E97" s="211" t="s">
        <v>19</v>
      </c>
      <c r="F97" s="212" t="s">
        <v>1392</v>
      </c>
      <c r="G97" s="209"/>
      <c r="H97" s="213">
        <v>42.84</v>
      </c>
      <c r="I97" s="214"/>
      <c r="J97" s="209"/>
      <c r="K97" s="209"/>
      <c r="L97" s="215"/>
      <c r="M97" s="216"/>
      <c r="N97" s="217"/>
      <c r="O97" s="217"/>
      <c r="P97" s="217"/>
      <c r="Q97" s="217"/>
      <c r="R97" s="217"/>
      <c r="S97" s="217"/>
      <c r="T97" s="218"/>
      <c r="AT97" s="219" t="s">
        <v>215</v>
      </c>
      <c r="AU97" s="219" t="s">
        <v>81</v>
      </c>
      <c r="AV97" s="13" t="s">
        <v>81</v>
      </c>
      <c r="AW97" s="13" t="s">
        <v>33</v>
      </c>
      <c r="AX97" s="13" t="s">
        <v>72</v>
      </c>
      <c r="AY97" s="219" t="s">
        <v>207</v>
      </c>
    </row>
    <row r="98" spans="2:51" s="13" customFormat="1" ht="12">
      <c r="B98" s="208"/>
      <c r="C98" s="209"/>
      <c r="D98" s="210" t="s">
        <v>215</v>
      </c>
      <c r="E98" s="211" t="s">
        <v>19</v>
      </c>
      <c r="F98" s="212" t="s">
        <v>1393</v>
      </c>
      <c r="G98" s="209"/>
      <c r="H98" s="213">
        <v>12</v>
      </c>
      <c r="I98" s="214"/>
      <c r="J98" s="209"/>
      <c r="K98" s="209"/>
      <c r="L98" s="215"/>
      <c r="M98" s="216"/>
      <c r="N98" s="217"/>
      <c r="O98" s="217"/>
      <c r="P98" s="217"/>
      <c r="Q98" s="217"/>
      <c r="R98" s="217"/>
      <c r="S98" s="217"/>
      <c r="T98" s="218"/>
      <c r="AT98" s="219" t="s">
        <v>215</v>
      </c>
      <c r="AU98" s="219" t="s">
        <v>81</v>
      </c>
      <c r="AV98" s="13" t="s">
        <v>81</v>
      </c>
      <c r="AW98" s="13" t="s">
        <v>33</v>
      </c>
      <c r="AX98" s="13" t="s">
        <v>72</v>
      </c>
      <c r="AY98" s="219" t="s">
        <v>207</v>
      </c>
    </row>
    <row r="99" spans="2:51" s="13" customFormat="1" ht="12">
      <c r="B99" s="208"/>
      <c r="C99" s="209"/>
      <c r="D99" s="210" t="s">
        <v>215</v>
      </c>
      <c r="E99" s="211" t="s">
        <v>19</v>
      </c>
      <c r="F99" s="212" t="s">
        <v>1398</v>
      </c>
      <c r="G99" s="209"/>
      <c r="H99" s="213">
        <v>26.46</v>
      </c>
      <c r="I99" s="214"/>
      <c r="J99" s="209"/>
      <c r="K99" s="209"/>
      <c r="L99" s="215"/>
      <c r="M99" s="216"/>
      <c r="N99" s="217"/>
      <c r="O99" s="217"/>
      <c r="P99" s="217"/>
      <c r="Q99" s="217"/>
      <c r="R99" s="217"/>
      <c r="S99" s="217"/>
      <c r="T99" s="218"/>
      <c r="AT99" s="219" t="s">
        <v>215</v>
      </c>
      <c r="AU99" s="219" t="s">
        <v>81</v>
      </c>
      <c r="AV99" s="13" t="s">
        <v>81</v>
      </c>
      <c r="AW99" s="13" t="s">
        <v>33</v>
      </c>
      <c r="AX99" s="13" t="s">
        <v>72</v>
      </c>
      <c r="AY99" s="219" t="s">
        <v>207</v>
      </c>
    </row>
    <row r="100" spans="2:51" s="14" customFormat="1" ht="12">
      <c r="B100" s="220"/>
      <c r="C100" s="221"/>
      <c r="D100" s="210" t="s">
        <v>215</v>
      </c>
      <c r="E100" s="222" t="s">
        <v>19</v>
      </c>
      <c r="F100" s="223" t="s">
        <v>228</v>
      </c>
      <c r="G100" s="221"/>
      <c r="H100" s="224">
        <v>81.3</v>
      </c>
      <c r="I100" s="225"/>
      <c r="J100" s="221"/>
      <c r="K100" s="221"/>
      <c r="L100" s="226"/>
      <c r="M100" s="227"/>
      <c r="N100" s="228"/>
      <c r="O100" s="228"/>
      <c r="P100" s="228"/>
      <c r="Q100" s="228"/>
      <c r="R100" s="228"/>
      <c r="S100" s="228"/>
      <c r="T100" s="229"/>
      <c r="AT100" s="230" t="s">
        <v>215</v>
      </c>
      <c r="AU100" s="230" t="s">
        <v>81</v>
      </c>
      <c r="AV100" s="14" t="s">
        <v>213</v>
      </c>
      <c r="AW100" s="14" t="s">
        <v>33</v>
      </c>
      <c r="AX100" s="14" t="s">
        <v>79</v>
      </c>
      <c r="AY100" s="230" t="s">
        <v>207</v>
      </c>
    </row>
    <row r="101" spans="1:65" s="2" customFormat="1" ht="48">
      <c r="A101" s="36"/>
      <c r="B101" s="37"/>
      <c r="C101" s="195" t="s">
        <v>221</v>
      </c>
      <c r="D101" s="195" t="s">
        <v>209</v>
      </c>
      <c r="E101" s="196" t="s">
        <v>1399</v>
      </c>
      <c r="F101" s="197" t="s">
        <v>1400</v>
      </c>
      <c r="G101" s="198" t="s">
        <v>144</v>
      </c>
      <c r="H101" s="199">
        <v>130.08</v>
      </c>
      <c r="I101" s="200"/>
      <c r="J101" s="201">
        <f>ROUND(I101*H101,2)</f>
        <v>0</v>
      </c>
      <c r="K101" s="197" t="s">
        <v>212</v>
      </c>
      <c r="L101" s="41"/>
      <c r="M101" s="202" t="s">
        <v>19</v>
      </c>
      <c r="N101" s="203" t="s">
        <v>43</v>
      </c>
      <c r="O101" s="66"/>
      <c r="P101" s="204">
        <f>O101*H101</f>
        <v>0</v>
      </c>
      <c r="Q101" s="204">
        <v>5E-05</v>
      </c>
      <c r="R101" s="204">
        <f>Q101*H101</f>
        <v>0.006504000000000001</v>
      </c>
      <c r="S101" s="204">
        <v>0.128</v>
      </c>
      <c r="T101" s="205">
        <f>S101*H101</f>
        <v>16.650240000000004</v>
      </c>
      <c r="U101" s="36"/>
      <c r="V101" s="36"/>
      <c r="W101" s="36"/>
      <c r="X101" s="36"/>
      <c r="Y101" s="36"/>
      <c r="Z101" s="36"/>
      <c r="AA101" s="36"/>
      <c r="AB101" s="36"/>
      <c r="AC101" s="36"/>
      <c r="AD101" s="36"/>
      <c r="AE101" s="36"/>
      <c r="AR101" s="206" t="s">
        <v>213</v>
      </c>
      <c r="AT101" s="206" t="s">
        <v>209</v>
      </c>
      <c r="AU101" s="206" t="s">
        <v>81</v>
      </c>
      <c r="AY101" s="19" t="s">
        <v>207</v>
      </c>
      <c r="BE101" s="207">
        <f>IF(N101="základní",J101,0)</f>
        <v>0</v>
      </c>
      <c r="BF101" s="207">
        <f>IF(N101="snížená",J101,0)</f>
        <v>0</v>
      </c>
      <c r="BG101" s="207">
        <f>IF(N101="zákl. přenesená",J101,0)</f>
        <v>0</v>
      </c>
      <c r="BH101" s="207">
        <f>IF(N101="sníž. přenesená",J101,0)</f>
        <v>0</v>
      </c>
      <c r="BI101" s="207">
        <f>IF(N101="nulová",J101,0)</f>
        <v>0</v>
      </c>
      <c r="BJ101" s="19" t="s">
        <v>79</v>
      </c>
      <c r="BK101" s="207">
        <f>ROUND(I101*H101,2)</f>
        <v>0</v>
      </c>
      <c r="BL101" s="19" t="s">
        <v>213</v>
      </c>
      <c r="BM101" s="206" t="s">
        <v>1401</v>
      </c>
    </row>
    <row r="102" spans="2:51" s="13" customFormat="1" ht="12">
      <c r="B102" s="208"/>
      <c r="C102" s="209"/>
      <c r="D102" s="210" t="s">
        <v>215</v>
      </c>
      <c r="E102" s="211" t="s">
        <v>19</v>
      </c>
      <c r="F102" s="212" t="s">
        <v>1402</v>
      </c>
      <c r="G102" s="209"/>
      <c r="H102" s="213">
        <v>63.24</v>
      </c>
      <c r="I102" s="214"/>
      <c r="J102" s="209"/>
      <c r="K102" s="209"/>
      <c r="L102" s="215"/>
      <c r="M102" s="216"/>
      <c r="N102" s="217"/>
      <c r="O102" s="217"/>
      <c r="P102" s="217"/>
      <c r="Q102" s="217"/>
      <c r="R102" s="217"/>
      <c r="S102" s="217"/>
      <c r="T102" s="218"/>
      <c r="AT102" s="219" t="s">
        <v>215</v>
      </c>
      <c r="AU102" s="219" t="s">
        <v>81</v>
      </c>
      <c r="AV102" s="13" t="s">
        <v>81</v>
      </c>
      <c r="AW102" s="13" t="s">
        <v>33</v>
      </c>
      <c r="AX102" s="13" t="s">
        <v>72</v>
      </c>
      <c r="AY102" s="219" t="s">
        <v>207</v>
      </c>
    </row>
    <row r="103" spans="2:51" s="13" customFormat="1" ht="12">
      <c r="B103" s="208"/>
      <c r="C103" s="209"/>
      <c r="D103" s="210" t="s">
        <v>215</v>
      </c>
      <c r="E103" s="211" t="s">
        <v>19</v>
      </c>
      <c r="F103" s="212" t="s">
        <v>1403</v>
      </c>
      <c r="G103" s="209"/>
      <c r="H103" s="213">
        <v>42.84</v>
      </c>
      <c r="I103" s="214"/>
      <c r="J103" s="209"/>
      <c r="K103" s="209"/>
      <c r="L103" s="215"/>
      <c r="M103" s="216"/>
      <c r="N103" s="217"/>
      <c r="O103" s="217"/>
      <c r="P103" s="217"/>
      <c r="Q103" s="217"/>
      <c r="R103" s="217"/>
      <c r="S103" s="217"/>
      <c r="T103" s="218"/>
      <c r="AT103" s="219" t="s">
        <v>215</v>
      </c>
      <c r="AU103" s="219" t="s">
        <v>81</v>
      </c>
      <c r="AV103" s="13" t="s">
        <v>81</v>
      </c>
      <c r="AW103" s="13" t="s">
        <v>33</v>
      </c>
      <c r="AX103" s="13" t="s">
        <v>72</v>
      </c>
      <c r="AY103" s="219" t="s">
        <v>207</v>
      </c>
    </row>
    <row r="104" spans="2:51" s="13" customFormat="1" ht="12">
      <c r="B104" s="208"/>
      <c r="C104" s="209"/>
      <c r="D104" s="210" t="s">
        <v>215</v>
      </c>
      <c r="E104" s="211" t="s">
        <v>19</v>
      </c>
      <c r="F104" s="212" t="s">
        <v>1404</v>
      </c>
      <c r="G104" s="209"/>
      <c r="H104" s="213">
        <v>24</v>
      </c>
      <c r="I104" s="214"/>
      <c r="J104" s="209"/>
      <c r="K104" s="209"/>
      <c r="L104" s="215"/>
      <c r="M104" s="216"/>
      <c r="N104" s="217"/>
      <c r="O104" s="217"/>
      <c r="P104" s="217"/>
      <c r="Q104" s="217"/>
      <c r="R104" s="217"/>
      <c r="S104" s="217"/>
      <c r="T104" s="218"/>
      <c r="AT104" s="219" t="s">
        <v>215</v>
      </c>
      <c r="AU104" s="219" t="s">
        <v>81</v>
      </c>
      <c r="AV104" s="13" t="s">
        <v>81</v>
      </c>
      <c r="AW104" s="13" t="s">
        <v>33</v>
      </c>
      <c r="AX104" s="13" t="s">
        <v>72</v>
      </c>
      <c r="AY104" s="219" t="s">
        <v>207</v>
      </c>
    </row>
    <row r="105" spans="2:51" s="14" customFormat="1" ht="12">
      <c r="B105" s="220"/>
      <c r="C105" s="221"/>
      <c r="D105" s="210" t="s">
        <v>215</v>
      </c>
      <c r="E105" s="222" t="s">
        <v>19</v>
      </c>
      <c r="F105" s="223" t="s">
        <v>228</v>
      </c>
      <c r="G105" s="221"/>
      <c r="H105" s="224">
        <v>130.08</v>
      </c>
      <c r="I105" s="225"/>
      <c r="J105" s="221"/>
      <c r="K105" s="221"/>
      <c r="L105" s="226"/>
      <c r="M105" s="227"/>
      <c r="N105" s="228"/>
      <c r="O105" s="228"/>
      <c r="P105" s="228"/>
      <c r="Q105" s="228"/>
      <c r="R105" s="228"/>
      <c r="S105" s="228"/>
      <c r="T105" s="229"/>
      <c r="AT105" s="230" t="s">
        <v>215</v>
      </c>
      <c r="AU105" s="230" t="s">
        <v>81</v>
      </c>
      <c r="AV105" s="14" t="s">
        <v>213</v>
      </c>
      <c r="AW105" s="14" t="s">
        <v>33</v>
      </c>
      <c r="AX105" s="14" t="s">
        <v>79</v>
      </c>
      <c r="AY105" s="230" t="s">
        <v>207</v>
      </c>
    </row>
    <row r="106" spans="1:65" s="2" customFormat="1" ht="24">
      <c r="A106" s="36"/>
      <c r="B106" s="37"/>
      <c r="C106" s="195" t="s">
        <v>213</v>
      </c>
      <c r="D106" s="195" t="s">
        <v>209</v>
      </c>
      <c r="E106" s="196" t="s">
        <v>1405</v>
      </c>
      <c r="F106" s="197" t="s">
        <v>1406</v>
      </c>
      <c r="G106" s="198" t="s">
        <v>144</v>
      </c>
      <c r="H106" s="199">
        <v>518.263</v>
      </c>
      <c r="I106" s="200"/>
      <c r="J106" s="201">
        <f>ROUND(I106*H106,2)</f>
        <v>0</v>
      </c>
      <c r="K106" s="197" t="s">
        <v>212</v>
      </c>
      <c r="L106" s="41"/>
      <c r="M106" s="202" t="s">
        <v>19</v>
      </c>
      <c r="N106" s="203" t="s">
        <v>43</v>
      </c>
      <c r="O106" s="66"/>
      <c r="P106" s="204">
        <f>O106*H106</f>
        <v>0</v>
      </c>
      <c r="Q106" s="204">
        <v>0</v>
      </c>
      <c r="R106" s="204">
        <f>Q106*H106</f>
        <v>0</v>
      </c>
      <c r="S106" s="204">
        <v>0</v>
      </c>
      <c r="T106" s="205">
        <f>S106*H106</f>
        <v>0</v>
      </c>
      <c r="U106" s="36"/>
      <c r="V106" s="36"/>
      <c r="W106" s="36"/>
      <c r="X106" s="36"/>
      <c r="Y106" s="36"/>
      <c r="Z106" s="36"/>
      <c r="AA106" s="36"/>
      <c r="AB106" s="36"/>
      <c r="AC106" s="36"/>
      <c r="AD106" s="36"/>
      <c r="AE106" s="36"/>
      <c r="AR106" s="206" t="s">
        <v>213</v>
      </c>
      <c r="AT106" s="206" t="s">
        <v>209</v>
      </c>
      <c r="AU106" s="206" t="s">
        <v>81</v>
      </c>
      <c r="AY106" s="19" t="s">
        <v>207</v>
      </c>
      <c r="BE106" s="207">
        <f>IF(N106="základní",J106,0)</f>
        <v>0</v>
      </c>
      <c r="BF106" s="207">
        <f>IF(N106="snížená",J106,0)</f>
        <v>0</v>
      </c>
      <c r="BG106" s="207">
        <f>IF(N106="zákl. přenesená",J106,0)</f>
        <v>0</v>
      </c>
      <c r="BH106" s="207">
        <f>IF(N106="sníž. přenesená",J106,0)</f>
        <v>0</v>
      </c>
      <c r="BI106" s="207">
        <f>IF(N106="nulová",J106,0)</f>
        <v>0</v>
      </c>
      <c r="BJ106" s="19" t="s">
        <v>79</v>
      </c>
      <c r="BK106" s="207">
        <f>ROUND(I106*H106,2)</f>
        <v>0</v>
      </c>
      <c r="BL106" s="19" t="s">
        <v>213</v>
      </c>
      <c r="BM106" s="206" t="s">
        <v>1407</v>
      </c>
    </row>
    <row r="107" spans="2:51" s="13" customFormat="1" ht="12">
      <c r="B107" s="208"/>
      <c r="C107" s="209"/>
      <c r="D107" s="210" t="s">
        <v>215</v>
      </c>
      <c r="E107" s="211" t="s">
        <v>19</v>
      </c>
      <c r="F107" s="212" t="s">
        <v>1408</v>
      </c>
      <c r="G107" s="209"/>
      <c r="H107" s="213">
        <v>518.263</v>
      </c>
      <c r="I107" s="214"/>
      <c r="J107" s="209"/>
      <c r="K107" s="209"/>
      <c r="L107" s="215"/>
      <c r="M107" s="216"/>
      <c r="N107" s="217"/>
      <c r="O107" s="217"/>
      <c r="P107" s="217"/>
      <c r="Q107" s="217"/>
      <c r="R107" s="217"/>
      <c r="S107" s="217"/>
      <c r="T107" s="218"/>
      <c r="AT107" s="219" t="s">
        <v>215</v>
      </c>
      <c r="AU107" s="219" t="s">
        <v>81</v>
      </c>
      <c r="AV107" s="13" t="s">
        <v>81</v>
      </c>
      <c r="AW107" s="13" t="s">
        <v>33</v>
      </c>
      <c r="AX107" s="13" t="s">
        <v>72</v>
      </c>
      <c r="AY107" s="219" t="s">
        <v>207</v>
      </c>
    </row>
    <row r="108" spans="2:51" s="14" customFormat="1" ht="12">
      <c r="B108" s="220"/>
      <c r="C108" s="221"/>
      <c r="D108" s="210" t="s">
        <v>215</v>
      </c>
      <c r="E108" s="222" t="s">
        <v>19</v>
      </c>
      <c r="F108" s="223" t="s">
        <v>228</v>
      </c>
      <c r="G108" s="221"/>
      <c r="H108" s="224">
        <v>518.263</v>
      </c>
      <c r="I108" s="225"/>
      <c r="J108" s="221"/>
      <c r="K108" s="221"/>
      <c r="L108" s="226"/>
      <c r="M108" s="227"/>
      <c r="N108" s="228"/>
      <c r="O108" s="228"/>
      <c r="P108" s="228"/>
      <c r="Q108" s="228"/>
      <c r="R108" s="228"/>
      <c r="S108" s="228"/>
      <c r="T108" s="229"/>
      <c r="AT108" s="230" t="s">
        <v>215</v>
      </c>
      <c r="AU108" s="230" t="s">
        <v>81</v>
      </c>
      <c r="AV108" s="14" t="s">
        <v>213</v>
      </c>
      <c r="AW108" s="14" t="s">
        <v>33</v>
      </c>
      <c r="AX108" s="14" t="s">
        <v>79</v>
      </c>
      <c r="AY108" s="230" t="s">
        <v>207</v>
      </c>
    </row>
    <row r="109" spans="1:65" s="2" customFormat="1" ht="36">
      <c r="A109" s="36"/>
      <c r="B109" s="37"/>
      <c r="C109" s="195" t="s">
        <v>234</v>
      </c>
      <c r="D109" s="195" t="s">
        <v>209</v>
      </c>
      <c r="E109" s="196" t="s">
        <v>1409</v>
      </c>
      <c r="F109" s="197" t="s">
        <v>1410</v>
      </c>
      <c r="G109" s="198" t="s">
        <v>151</v>
      </c>
      <c r="H109" s="199">
        <v>399.105</v>
      </c>
      <c r="I109" s="200"/>
      <c r="J109" s="201">
        <f>ROUND(I109*H109,2)</f>
        <v>0</v>
      </c>
      <c r="K109" s="197" t="s">
        <v>212</v>
      </c>
      <c r="L109" s="41"/>
      <c r="M109" s="202" t="s">
        <v>19</v>
      </c>
      <c r="N109" s="203" t="s">
        <v>43</v>
      </c>
      <c r="O109" s="66"/>
      <c r="P109" s="204">
        <f>O109*H109</f>
        <v>0</v>
      </c>
      <c r="Q109" s="204">
        <v>0</v>
      </c>
      <c r="R109" s="204">
        <f>Q109*H109</f>
        <v>0</v>
      </c>
      <c r="S109" s="204">
        <v>0</v>
      </c>
      <c r="T109" s="205">
        <f>S109*H109</f>
        <v>0</v>
      </c>
      <c r="U109" s="36"/>
      <c r="V109" s="36"/>
      <c r="W109" s="36"/>
      <c r="X109" s="36"/>
      <c r="Y109" s="36"/>
      <c r="Z109" s="36"/>
      <c r="AA109" s="36"/>
      <c r="AB109" s="36"/>
      <c r="AC109" s="36"/>
      <c r="AD109" s="36"/>
      <c r="AE109" s="36"/>
      <c r="AR109" s="206" t="s">
        <v>213</v>
      </c>
      <c r="AT109" s="206" t="s">
        <v>209</v>
      </c>
      <c r="AU109" s="206" t="s">
        <v>81</v>
      </c>
      <c r="AY109" s="19" t="s">
        <v>207</v>
      </c>
      <c r="BE109" s="207">
        <f>IF(N109="základní",J109,0)</f>
        <v>0</v>
      </c>
      <c r="BF109" s="207">
        <f>IF(N109="snížená",J109,0)</f>
        <v>0</v>
      </c>
      <c r="BG109" s="207">
        <f>IF(N109="zákl. přenesená",J109,0)</f>
        <v>0</v>
      </c>
      <c r="BH109" s="207">
        <f>IF(N109="sníž. přenesená",J109,0)</f>
        <v>0</v>
      </c>
      <c r="BI109" s="207">
        <f>IF(N109="nulová",J109,0)</f>
        <v>0</v>
      </c>
      <c r="BJ109" s="19" t="s">
        <v>79</v>
      </c>
      <c r="BK109" s="207">
        <f>ROUND(I109*H109,2)</f>
        <v>0</v>
      </c>
      <c r="BL109" s="19" t="s">
        <v>213</v>
      </c>
      <c r="BM109" s="206" t="s">
        <v>1411</v>
      </c>
    </row>
    <row r="110" spans="2:51" s="13" customFormat="1" ht="22.5">
      <c r="B110" s="208"/>
      <c r="C110" s="209"/>
      <c r="D110" s="210" t="s">
        <v>215</v>
      </c>
      <c r="E110" s="211" t="s">
        <v>19</v>
      </c>
      <c r="F110" s="212" t="s">
        <v>1412</v>
      </c>
      <c r="G110" s="209"/>
      <c r="H110" s="213">
        <v>343.98</v>
      </c>
      <c r="I110" s="214"/>
      <c r="J110" s="209"/>
      <c r="K110" s="209"/>
      <c r="L110" s="215"/>
      <c r="M110" s="216"/>
      <c r="N110" s="217"/>
      <c r="O110" s="217"/>
      <c r="P110" s="217"/>
      <c r="Q110" s="217"/>
      <c r="R110" s="217"/>
      <c r="S110" s="217"/>
      <c r="T110" s="218"/>
      <c r="AT110" s="219" t="s">
        <v>215</v>
      </c>
      <c r="AU110" s="219" t="s">
        <v>81</v>
      </c>
      <c r="AV110" s="13" t="s">
        <v>81</v>
      </c>
      <c r="AW110" s="13" t="s">
        <v>33</v>
      </c>
      <c r="AX110" s="13" t="s">
        <v>72</v>
      </c>
      <c r="AY110" s="219" t="s">
        <v>207</v>
      </c>
    </row>
    <row r="111" spans="2:51" s="13" customFormat="1" ht="12">
      <c r="B111" s="208"/>
      <c r="C111" s="209"/>
      <c r="D111" s="210" t="s">
        <v>215</v>
      </c>
      <c r="E111" s="211" t="s">
        <v>19</v>
      </c>
      <c r="F111" s="212" t="s">
        <v>1413</v>
      </c>
      <c r="G111" s="209"/>
      <c r="H111" s="213">
        <v>55.125</v>
      </c>
      <c r="I111" s="214"/>
      <c r="J111" s="209"/>
      <c r="K111" s="209"/>
      <c r="L111" s="215"/>
      <c r="M111" s="216"/>
      <c r="N111" s="217"/>
      <c r="O111" s="217"/>
      <c r="P111" s="217"/>
      <c r="Q111" s="217"/>
      <c r="R111" s="217"/>
      <c r="S111" s="217"/>
      <c r="T111" s="218"/>
      <c r="AT111" s="219" t="s">
        <v>215</v>
      </c>
      <c r="AU111" s="219" t="s">
        <v>81</v>
      </c>
      <c r="AV111" s="13" t="s">
        <v>81</v>
      </c>
      <c r="AW111" s="13" t="s">
        <v>33</v>
      </c>
      <c r="AX111" s="13" t="s">
        <v>72</v>
      </c>
      <c r="AY111" s="219" t="s">
        <v>207</v>
      </c>
    </row>
    <row r="112" spans="2:51" s="14" customFormat="1" ht="12">
      <c r="B112" s="220"/>
      <c r="C112" s="221"/>
      <c r="D112" s="210" t="s">
        <v>215</v>
      </c>
      <c r="E112" s="222" t="s">
        <v>19</v>
      </c>
      <c r="F112" s="223" t="s">
        <v>228</v>
      </c>
      <c r="G112" s="221"/>
      <c r="H112" s="224">
        <v>399.105</v>
      </c>
      <c r="I112" s="225"/>
      <c r="J112" s="221"/>
      <c r="K112" s="221"/>
      <c r="L112" s="226"/>
      <c r="M112" s="227"/>
      <c r="N112" s="228"/>
      <c r="O112" s="228"/>
      <c r="P112" s="228"/>
      <c r="Q112" s="228"/>
      <c r="R112" s="228"/>
      <c r="S112" s="228"/>
      <c r="T112" s="229"/>
      <c r="AT112" s="230" t="s">
        <v>215</v>
      </c>
      <c r="AU112" s="230" t="s">
        <v>81</v>
      </c>
      <c r="AV112" s="14" t="s">
        <v>213</v>
      </c>
      <c r="AW112" s="14" t="s">
        <v>33</v>
      </c>
      <c r="AX112" s="14" t="s">
        <v>79</v>
      </c>
      <c r="AY112" s="230" t="s">
        <v>207</v>
      </c>
    </row>
    <row r="113" spans="1:65" s="2" customFormat="1" ht="36">
      <c r="A113" s="36"/>
      <c r="B113" s="37"/>
      <c r="C113" s="195" t="s">
        <v>238</v>
      </c>
      <c r="D113" s="195" t="s">
        <v>209</v>
      </c>
      <c r="E113" s="196" t="s">
        <v>1414</v>
      </c>
      <c r="F113" s="197" t="s">
        <v>1415</v>
      </c>
      <c r="G113" s="198" t="s">
        <v>151</v>
      </c>
      <c r="H113" s="199">
        <v>637.737</v>
      </c>
      <c r="I113" s="200"/>
      <c r="J113" s="201">
        <f>ROUND(I113*H113,2)</f>
        <v>0</v>
      </c>
      <c r="K113" s="197" t="s">
        <v>212</v>
      </c>
      <c r="L113" s="41"/>
      <c r="M113" s="202" t="s">
        <v>19</v>
      </c>
      <c r="N113" s="203" t="s">
        <v>43</v>
      </c>
      <c r="O113" s="66"/>
      <c r="P113" s="204">
        <f>O113*H113</f>
        <v>0</v>
      </c>
      <c r="Q113" s="204">
        <v>0</v>
      </c>
      <c r="R113" s="204">
        <f>Q113*H113</f>
        <v>0</v>
      </c>
      <c r="S113" s="204">
        <v>0</v>
      </c>
      <c r="T113" s="205">
        <f>S113*H113</f>
        <v>0</v>
      </c>
      <c r="U113" s="36"/>
      <c r="V113" s="36"/>
      <c r="W113" s="36"/>
      <c r="X113" s="36"/>
      <c r="Y113" s="36"/>
      <c r="Z113" s="36"/>
      <c r="AA113" s="36"/>
      <c r="AB113" s="36"/>
      <c r="AC113" s="36"/>
      <c r="AD113" s="36"/>
      <c r="AE113" s="36"/>
      <c r="AR113" s="206" t="s">
        <v>213</v>
      </c>
      <c r="AT113" s="206" t="s">
        <v>209</v>
      </c>
      <c r="AU113" s="206" t="s">
        <v>81</v>
      </c>
      <c r="AY113" s="19" t="s">
        <v>207</v>
      </c>
      <c r="BE113" s="207">
        <f>IF(N113="základní",J113,0)</f>
        <v>0</v>
      </c>
      <c r="BF113" s="207">
        <f>IF(N113="snížená",J113,0)</f>
        <v>0</v>
      </c>
      <c r="BG113" s="207">
        <f>IF(N113="zákl. přenesená",J113,0)</f>
        <v>0</v>
      </c>
      <c r="BH113" s="207">
        <f>IF(N113="sníž. přenesená",J113,0)</f>
        <v>0</v>
      </c>
      <c r="BI113" s="207">
        <f>IF(N113="nulová",J113,0)</f>
        <v>0</v>
      </c>
      <c r="BJ113" s="19" t="s">
        <v>79</v>
      </c>
      <c r="BK113" s="207">
        <f>ROUND(I113*H113,2)</f>
        <v>0</v>
      </c>
      <c r="BL113" s="19" t="s">
        <v>213</v>
      </c>
      <c r="BM113" s="206" t="s">
        <v>1416</v>
      </c>
    </row>
    <row r="114" spans="2:51" s="13" customFormat="1" ht="12">
      <c r="B114" s="208"/>
      <c r="C114" s="209"/>
      <c r="D114" s="210" t="s">
        <v>215</v>
      </c>
      <c r="E114" s="211" t="s">
        <v>19</v>
      </c>
      <c r="F114" s="212" t="s">
        <v>1417</v>
      </c>
      <c r="G114" s="209"/>
      <c r="H114" s="213">
        <v>637.737</v>
      </c>
      <c r="I114" s="214"/>
      <c r="J114" s="209"/>
      <c r="K114" s="209"/>
      <c r="L114" s="215"/>
      <c r="M114" s="216"/>
      <c r="N114" s="217"/>
      <c r="O114" s="217"/>
      <c r="P114" s="217"/>
      <c r="Q114" s="217"/>
      <c r="R114" s="217"/>
      <c r="S114" s="217"/>
      <c r="T114" s="218"/>
      <c r="AT114" s="219" t="s">
        <v>215</v>
      </c>
      <c r="AU114" s="219" t="s">
        <v>81</v>
      </c>
      <c r="AV114" s="13" t="s">
        <v>81</v>
      </c>
      <c r="AW114" s="13" t="s">
        <v>33</v>
      </c>
      <c r="AX114" s="13" t="s">
        <v>79</v>
      </c>
      <c r="AY114" s="219" t="s">
        <v>207</v>
      </c>
    </row>
    <row r="115" spans="1:65" s="2" customFormat="1" ht="36">
      <c r="A115" s="36"/>
      <c r="B115" s="37"/>
      <c r="C115" s="195" t="s">
        <v>243</v>
      </c>
      <c r="D115" s="195" t="s">
        <v>209</v>
      </c>
      <c r="E115" s="196" t="s">
        <v>1418</v>
      </c>
      <c r="F115" s="197" t="s">
        <v>1419</v>
      </c>
      <c r="G115" s="198" t="s">
        <v>151</v>
      </c>
      <c r="H115" s="199">
        <v>1594.342</v>
      </c>
      <c r="I115" s="200"/>
      <c r="J115" s="201">
        <f>ROUND(I115*H115,2)</f>
        <v>0</v>
      </c>
      <c r="K115" s="197" t="s">
        <v>212</v>
      </c>
      <c r="L115" s="41"/>
      <c r="M115" s="202" t="s">
        <v>19</v>
      </c>
      <c r="N115" s="203" t="s">
        <v>43</v>
      </c>
      <c r="O115" s="66"/>
      <c r="P115" s="204">
        <f>O115*H115</f>
        <v>0</v>
      </c>
      <c r="Q115" s="204">
        <v>0</v>
      </c>
      <c r="R115" s="204">
        <f>Q115*H115</f>
        <v>0</v>
      </c>
      <c r="S115" s="204">
        <v>0</v>
      </c>
      <c r="T115" s="205">
        <f>S115*H115</f>
        <v>0</v>
      </c>
      <c r="U115" s="36"/>
      <c r="V115" s="36"/>
      <c r="W115" s="36"/>
      <c r="X115" s="36"/>
      <c r="Y115" s="36"/>
      <c r="Z115" s="36"/>
      <c r="AA115" s="36"/>
      <c r="AB115" s="36"/>
      <c r="AC115" s="36"/>
      <c r="AD115" s="36"/>
      <c r="AE115" s="36"/>
      <c r="AR115" s="206" t="s">
        <v>213</v>
      </c>
      <c r="AT115" s="206" t="s">
        <v>209</v>
      </c>
      <c r="AU115" s="206" t="s">
        <v>81</v>
      </c>
      <c r="AY115" s="19" t="s">
        <v>207</v>
      </c>
      <c r="BE115" s="207">
        <f>IF(N115="základní",J115,0)</f>
        <v>0</v>
      </c>
      <c r="BF115" s="207">
        <f>IF(N115="snížená",J115,0)</f>
        <v>0</v>
      </c>
      <c r="BG115" s="207">
        <f>IF(N115="zákl. přenesená",J115,0)</f>
        <v>0</v>
      </c>
      <c r="BH115" s="207">
        <f>IF(N115="sníž. přenesená",J115,0)</f>
        <v>0</v>
      </c>
      <c r="BI115" s="207">
        <f>IF(N115="nulová",J115,0)</f>
        <v>0</v>
      </c>
      <c r="BJ115" s="19" t="s">
        <v>79</v>
      </c>
      <c r="BK115" s="207">
        <f>ROUND(I115*H115,2)</f>
        <v>0</v>
      </c>
      <c r="BL115" s="19" t="s">
        <v>213</v>
      </c>
      <c r="BM115" s="206" t="s">
        <v>1420</v>
      </c>
    </row>
    <row r="116" spans="2:51" s="13" customFormat="1" ht="12">
      <c r="B116" s="208"/>
      <c r="C116" s="209"/>
      <c r="D116" s="210" t="s">
        <v>215</v>
      </c>
      <c r="E116" s="211" t="s">
        <v>19</v>
      </c>
      <c r="F116" s="212" t="s">
        <v>1421</v>
      </c>
      <c r="G116" s="209"/>
      <c r="H116" s="213">
        <v>337.546</v>
      </c>
      <c r="I116" s="214"/>
      <c r="J116" s="209"/>
      <c r="K116" s="209"/>
      <c r="L116" s="215"/>
      <c r="M116" s="216"/>
      <c r="N116" s="217"/>
      <c r="O116" s="217"/>
      <c r="P116" s="217"/>
      <c r="Q116" s="217"/>
      <c r="R116" s="217"/>
      <c r="S116" s="217"/>
      <c r="T116" s="218"/>
      <c r="AT116" s="219" t="s">
        <v>215</v>
      </c>
      <c r="AU116" s="219" t="s">
        <v>81</v>
      </c>
      <c r="AV116" s="13" t="s">
        <v>81</v>
      </c>
      <c r="AW116" s="13" t="s">
        <v>33</v>
      </c>
      <c r="AX116" s="13" t="s">
        <v>72</v>
      </c>
      <c r="AY116" s="219" t="s">
        <v>207</v>
      </c>
    </row>
    <row r="117" spans="2:51" s="13" customFormat="1" ht="12">
      <c r="B117" s="208"/>
      <c r="C117" s="209"/>
      <c r="D117" s="210" t="s">
        <v>215</v>
      </c>
      <c r="E117" s="211" t="s">
        <v>19</v>
      </c>
      <c r="F117" s="212" t="s">
        <v>1422</v>
      </c>
      <c r="G117" s="209"/>
      <c r="H117" s="213">
        <v>415.8</v>
      </c>
      <c r="I117" s="214"/>
      <c r="J117" s="209"/>
      <c r="K117" s="209"/>
      <c r="L117" s="215"/>
      <c r="M117" s="216"/>
      <c r="N117" s="217"/>
      <c r="O117" s="217"/>
      <c r="P117" s="217"/>
      <c r="Q117" s="217"/>
      <c r="R117" s="217"/>
      <c r="S117" s="217"/>
      <c r="T117" s="218"/>
      <c r="AT117" s="219" t="s">
        <v>215</v>
      </c>
      <c r="AU117" s="219" t="s">
        <v>81</v>
      </c>
      <c r="AV117" s="13" t="s">
        <v>81</v>
      </c>
      <c r="AW117" s="13" t="s">
        <v>33</v>
      </c>
      <c r="AX117" s="13" t="s">
        <v>72</v>
      </c>
      <c r="AY117" s="219" t="s">
        <v>207</v>
      </c>
    </row>
    <row r="118" spans="2:51" s="13" customFormat="1" ht="12">
      <c r="B118" s="208"/>
      <c r="C118" s="209"/>
      <c r="D118" s="210" t="s">
        <v>215</v>
      </c>
      <c r="E118" s="211" t="s">
        <v>19</v>
      </c>
      <c r="F118" s="212" t="s">
        <v>1423</v>
      </c>
      <c r="G118" s="209"/>
      <c r="H118" s="213">
        <v>399.546</v>
      </c>
      <c r="I118" s="214"/>
      <c r="J118" s="209"/>
      <c r="K118" s="209"/>
      <c r="L118" s="215"/>
      <c r="M118" s="216"/>
      <c r="N118" s="217"/>
      <c r="O118" s="217"/>
      <c r="P118" s="217"/>
      <c r="Q118" s="217"/>
      <c r="R118" s="217"/>
      <c r="S118" s="217"/>
      <c r="T118" s="218"/>
      <c r="AT118" s="219" t="s">
        <v>215</v>
      </c>
      <c r="AU118" s="219" t="s">
        <v>81</v>
      </c>
      <c r="AV118" s="13" t="s">
        <v>81</v>
      </c>
      <c r="AW118" s="13" t="s">
        <v>33</v>
      </c>
      <c r="AX118" s="13" t="s">
        <v>72</v>
      </c>
      <c r="AY118" s="219" t="s">
        <v>207</v>
      </c>
    </row>
    <row r="119" spans="2:51" s="13" customFormat="1" ht="12">
      <c r="B119" s="208"/>
      <c r="C119" s="209"/>
      <c r="D119" s="210" t="s">
        <v>215</v>
      </c>
      <c r="E119" s="211" t="s">
        <v>19</v>
      </c>
      <c r="F119" s="212" t="s">
        <v>1424</v>
      </c>
      <c r="G119" s="209"/>
      <c r="H119" s="213">
        <v>508.5</v>
      </c>
      <c r="I119" s="214"/>
      <c r="J119" s="209"/>
      <c r="K119" s="209"/>
      <c r="L119" s="215"/>
      <c r="M119" s="216"/>
      <c r="N119" s="217"/>
      <c r="O119" s="217"/>
      <c r="P119" s="217"/>
      <c r="Q119" s="217"/>
      <c r="R119" s="217"/>
      <c r="S119" s="217"/>
      <c r="T119" s="218"/>
      <c r="AT119" s="219" t="s">
        <v>215</v>
      </c>
      <c r="AU119" s="219" t="s">
        <v>81</v>
      </c>
      <c r="AV119" s="13" t="s">
        <v>81</v>
      </c>
      <c r="AW119" s="13" t="s">
        <v>33</v>
      </c>
      <c r="AX119" s="13" t="s">
        <v>72</v>
      </c>
      <c r="AY119" s="219" t="s">
        <v>207</v>
      </c>
    </row>
    <row r="120" spans="2:51" s="13" customFormat="1" ht="12">
      <c r="B120" s="208"/>
      <c r="C120" s="209"/>
      <c r="D120" s="210" t="s">
        <v>215</v>
      </c>
      <c r="E120" s="211" t="s">
        <v>19</v>
      </c>
      <c r="F120" s="212" t="s">
        <v>1425</v>
      </c>
      <c r="G120" s="209"/>
      <c r="H120" s="213">
        <v>-1.386</v>
      </c>
      <c r="I120" s="214"/>
      <c r="J120" s="209"/>
      <c r="K120" s="209"/>
      <c r="L120" s="215"/>
      <c r="M120" s="216"/>
      <c r="N120" s="217"/>
      <c r="O120" s="217"/>
      <c r="P120" s="217"/>
      <c r="Q120" s="217"/>
      <c r="R120" s="217"/>
      <c r="S120" s="217"/>
      <c r="T120" s="218"/>
      <c r="AT120" s="219" t="s">
        <v>215</v>
      </c>
      <c r="AU120" s="219" t="s">
        <v>81</v>
      </c>
      <c r="AV120" s="13" t="s">
        <v>81</v>
      </c>
      <c r="AW120" s="13" t="s">
        <v>33</v>
      </c>
      <c r="AX120" s="13" t="s">
        <v>72</v>
      </c>
      <c r="AY120" s="219" t="s">
        <v>207</v>
      </c>
    </row>
    <row r="121" spans="2:51" s="13" customFormat="1" ht="12">
      <c r="B121" s="208"/>
      <c r="C121" s="209"/>
      <c r="D121" s="210" t="s">
        <v>215</v>
      </c>
      <c r="E121" s="211" t="s">
        <v>19</v>
      </c>
      <c r="F121" s="212" t="s">
        <v>1426</v>
      </c>
      <c r="G121" s="209"/>
      <c r="H121" s="213">
        <v>-103.653</v>
      </c>
      <c r="I121" s="214"/>
      <c r="J121" s="209"/>
      <c r="K121" s="209"/>
      <c r="L121" s="215"/>
      <c r="M121" s="216"/>
      <c r="N121" s="217"/>
      <c r="O121" s="217"/>
      <c r="P121" s="217"/>
      <c r="Q121" s="217"/>
      <c r="R121" s="217"/>
      <c r="S121" s="217"/>
      <c r="T121" s="218"/>
      <c r="AT121" s="219" t="s">
        <v>215</v>
      </c>
      <c r="AU121" s="219" t="s">
        <v>81</v>
      </c>
      <c r="AV121" s="13" t="s">
        <v>81</v>
      </c>
      <c r="AW121" s="13" t="s">
        <v>33</v>
      </c>
      <c r="AX121" s="13" t="s">
        <v>72</v>
      </c>
      <c r="AY121" s="219" t="s">
        <v>207</v>
      </c>
    </row>
    <row r="122" spans="2:51" s="13" customFormat="1" ht="12">
      <c r="B122" s="208"/>
      <c r="C122" s="209"/>
      <c r="D122" s="210" t="s">
        <v>215</v>
      </c>
      <c r="E122" s="211" t="s">
        <v>19</v>
      </c>
      <c r="F122" s="212" t="s">
        <v>1427</v>
      </c>
      <c r="G122" s="209"/>
      <c r="H122" s="213">
        <v>-17.136</v>
      </c>
      <c r="I122" s="214"/>
      <c r="J122" s="209"/>
      <c r="K122" s="209"/>
      <c r="L122" s="215"/>
      <c r="M122" s="216"/>
      <c r="N122" s="217"/>
      <c r="O122" s="217"/>
      <c r="P122" s="217"/>
      <c r="Q122" s="217"/>
      <c r="R122" s="217"/>
      <c r="S122" s="217"/>
      <c r="T122" s="218"/>
      <c r="AT122" s="219" t="s">
        <v>215</v>
      </c>
      <c r="AU122" s="219" t="s">
        <v>81</v>
      </c>
      <c r="AV122" s="13" t="s">
        <v>81</v>
      </c>
      <c r="AW122" s="13" t="s">
        <v>33</v>
      </c>
      <c r="AX122" s="13" t="s">
        <v>72</v>
      </c>
      <c r="AY122" s="219" t="s">
        <v>207</v>
      </c>
    </row>
    <row r="123" spans="2:51" s="13" customFormat="1" ht="22.5">
      <c r="B123" s="208"/>
      <c r="C123" s="209"/>
      <c r="D123" s="210" t="s">
        <v>215</v>
      </c>
      <c r="E123" s="211" t="s">
        <v>19</v>
      </c>
      <c r="F123" s="212" t="s">
        <v>1428</v>
      </c>
      <c r="G123" s="209"/>
      <c r="H123" s="213">
        <v>55.125</v>
      </c>
      <c r="I123" s="214"/>
      <c r="J123" s="209"/>
      <c r="K123" s="209"/>
      <c r="L123" s="215"/>
      <c r="M123" s="216"/>
      <c r="N123" s="217"/>
      <c r="O123" s="217"/>
      <c r="P123" s="217"/>
      <c r="Q123" s="217"/>
      <c r="R123" s="217"/>
      <c r="S123" s="217"/>
      <c r="T123" s="218"/>
      <c r="AT123" s="219" t="s">
        <v>215</v>
      </c>
      <c r="AU123" s="219" t="s">
        <v>81</v>
      </c>
      <c r="AV123" s="13" t="s">
        <v>81</v>
      </c>
      <c r="AW123" s="13" t="s">
        <v>33</v>
      </c>
      <c r="AX123" s="13" t="s">
        <v>72</v>
      </c>
      <c r="AY123" s="219" t="s">
        <v>207</v>
      </c>
    </row>
    <row r="124" spans="2:51" s="14" customFormat="1" ht="12">
      <c r="B124" s="220"/>
      <c r="C124" s="221"/>
      <c r="D124" s="210" t="s">
        <v>215</v>
      </c>
      <c r="E124" s="222" t="s">
        <v>49</v>
      </c>
      <c r="F124" s="223" t="s">
        <v>228</v>
      </c>
      <c r="G124" s="221"/>
      <c r="H124" s="224">
        <v>1594.342</v>
      </c>
      <c r="I124" s="225"/>
      <c r="J124" s="221"/>
      <c r="K124" s="221"/>
      <c r="L124" s="226"/>
      <c r="M124" s="227"/>
      <c r="N124" s="228"/>
      <c r="O124" s="228"/>
      <c r="P124" s="228"/>
      <c r="Q124" s="228"/>
      <c r="R124" s="228"/>
      <c r="S124" s="228"/>
      <c r="T124" s="229"/>
      <c r="AT124" s="230" t="s">
        <v>215</v>
      </c>
      <c r="AU124" s="230" t="s">
        <v>81</v>
      </c>
      <c r="AV124" s="14" t="s">
        <v>213</v>
      </c>
      <c r="AW124" s="14" t="s">
        <v>33</v>
      </c>
      <c r="AX124" s="14" t="s">
        <v>79</v>
      </c>
      <c r="AY124" s="230" t="s">
        <v>207</v>
      </c>
    </row>
    <row r="125" spans="2:51" s="13" customFormat="1" ht="12">
      <c r="B125" s="208"/>
      <c r="C125" s="209"/>
      <c r="D125" s="210" t="s">
        <v>215</v>
      </c>
      <c r="E125" s="211" t="s">
        <v>19</v>
      </c>
      <c r="F125" s="212" t="s">
        <v>229</v>
      </c>
      <c r="G125" s="209"/>
      <c r="H125" s="213">
        <v>797.171</v>
      </c>
      <c r="I125" s="214"/>
      <c r="J125" s="209"/>
      <c r="K125" s="209"/>
      <c r="L125" s="215"/>
      <c r="M125" s="216"/>
      <c r="N125" s="217"/>
      <c r="O125" s="217"/>
      <c r="P125" s="217"/>
      <c r="Q125" s="217"/>
      <c r="R125" s="217"/>
      <c r="S125" s="217"/>
      <c r="T125" s="218"/>
      <c r="AT125" s="219" t="s">
        <v>215</v>
      </c>
      <c r="AU125" s="219" t="s">
        <v>81</v>
      </c>
      <c r="AV125" s="13" t="s">
        <v>81</v>
      </c>
      <c r="AW125" s="13" t="s">
        <v>33</v>
      </c>
      <c r="AX125" s="13" t="s">
        <v>72</v>
      </c>
      <c r="AY125" s="219" t="s">
        <v>207</v>
      </c>
    </row>
    <row r="126" spans="1:65" s="2" customFormat="1" ht="36">
      <c r="A126" s="36"/>
      <c r="B126" s="37"/>
      <c r="C126" s="195" t="s">
        <v>248</v>
      </c>
      <c r="D126" s="195" t="s">
        <v>209</v>
      </c>
      <c r="E126" s="196" t="s">
        <v>1429</v>
      </c>
      <c r="F126" s="197" t="s">
        <v>1430</v>
      </c>
      <c r="G126" s="198" t="s">
        <v>151</v>
      </c>
      <c r="H126" s="199">
        <v>79.717</v>
      </c>
      <c r="I126" s="200"/>
      <c r="J126" s="201">
        <f>ROUND(I126*H126,2)</f>
        <v>0</v>
      </c>
      <c r="K126" s="197" t="s">
        <v>212</v>
      </c>
      <c r="L126" s="41"/>
      <c r="M126" s="202" t="s">
        <v>19</v>
      </c>
      <c r="N126" s="203" t="s">
        <v>43</v>
      </c>
      <c r="O126" s="66"/>
      <c r="P126" s="204">
        <f>O126*H126</f>
        <v>0</v>
      </c>
      <c r="Q126" s="204">
        <v>0</v>
      </c>
      <c r="R126" s="204">
        <f>Q126*H126</f>
        <v>0</v>
      </c>
      <c r="S126" s="204">
        <v>0</v>
      </c>
      <c r="T126" s="205">
        <f>S126*H126</f>
        <v>0</v>
      </c>
      <c r="U126" s="36"/>
      <c r="V126" s="36"/>
      <c r="W126" s="36"/>
      <c r="X126" s="36"/>
      <c r="Y126" s="36"/>
      <c r="Z126" s="36"/>
      <c r="AA126" s="36"/>
      <c r="AB126" s="36"/>
      <c r="AC126" s="36"/>
      <c r="AD126" s="36"/>
      <c r="AE126" s="36"/>
      <c r="AR126" s="206" t="s">
        <v>213</v>
      </c>
      <c r="AT126" s="206" t="s">
        <v>209</v>
      </c>
      <c r="AU126" s="206" t="s">
        <v>81</v>
      </c>
      <c r="AY126" s="19" t="s">
        <v>207</v>
      </c>
      <c r="BE126" s="207">
        <f>IF(N126="základní",J126,0)</f>
        <v>0</v>
      </c>
      <c r="BF126" s="207">
        <f>IF(N126="snížená",J126,0)</f>
        <v>0</v>
      </c>
      <c r="BG126" s="207">
        <f>IF(N126="zákl. přenesená",J126,0)</f>
        <v>0</v>
      </c>
      <c r="BH126" s="207">
        <f>IF(N126="sníž. přenesená",J126,0)</f>
        <v>0</v>
      </c>
      <c r="BI126" s="207">
        <f>IF(N126="nulová",J126,0)</f>
        <v>0</v>
      </c>
      <c r="BJ126" s="19" t="s">
        <v>79</v>
      </c>
      <c r="BK126" s="207">
        <f>ROUND(I126*H126,2)</f>
        <v>0</v>
      </c>
      <c r="BL126" s="19" t="s">
        <v>213</v>
      </c>
      <c r="BM126" s="206" t="s">
        <v>1431</v>
      </c>
    </row>
    <row r="127" spans="2:51" s="13" customFormat="1" ht="12">
      <c r="B127" s="208"/>
      <c r="C127" s="209"/>
      <c r="D127" s="210" t="s">
        <v>215</v>
      </c>
      <c r="E127" s="211" t="s">
        <v>19</v>
      </c>
      <c r="F127" s="212" t="s">
        <v>1432</v>
      </c>
      <c r="G127" s="209"/>
      <c r="H127" s="213">
        <v>79.717</v>
      </c>
      <c r="I127" s="214"/>
      <c r="J127" s="209"/>
      <c r="K127" s="209"/>
      <c r="L127" s="215"/>
      <c r="M127" s="216"/>
      <c r="N127" s="217"/>
      <c r="O127" s="217"/>
      <c r="P127" s="217"/>
      <c r="Q127" s="217"/>
      <c r="R127" s="217"/>
      <c r="S127" s="217"/>
      <c r="T127" s="218"/>
      <c r="AT127" s="219" t="s">
        <v>215</v>
      </c>
      <c r="AU127" s="219" t="s">
        <v>81</v>
      </c>
      <c r="AV127" s="13" t="s">
        <v>81</v>
      </c>
      <c r="AW127" s="13" t="s">
        <v>33</v>
      </c>
      <c r="AX127" s="13" t="s">
        <v>79</v>
      </c>
      <c r="AY127" s="219" t="s">
        <v>207</v>
      </c>
    </row>
    <row r="128" spans="1:65" s="2" customFormat="1" ht="36">
      <c r="A128" s="36"/>
      <c r="B128" s="37"/>
      <c r="C128" s="195" t="s">
        <v>255</v>
      </c>
      <c r="D128" s="195" t="s">
        <v>209</v>
      </c>
      <c r="E128" s="196" t="s">
        <v>1433</v>
      </c>
      <c r="F128" s="197" t="s">
        <v>1434</v>
      </c>
      <c r="G128" s="198" t="s">
        <v>151</v>
      </c>
      <c r="H128" s="199">
        <v>79.717</v>
      </c>
      <c r="I128" s="200"/>
      <c r="J128" s="201">
        <f>ROUND(I128*H128,2)</f>
        <v>0</v>
      </c>
      <c r="K128" s="197" t="s">
        <v>212</v>
      </c>
      <c r="L128" s="41"/>
      <c r="M128" s="202" t="s">
        <v>19</v>
      </c>
      <c r="N128" s="203" t="s">
        <v>43</v>
      </c>
      <c r="O128" s="66"/>
      <c r="P128" s="204">
        <f>O128*H128</f>
        <v>0</v>
      </c>
      <c r="Q128" s="204">
        <v>0</v>
      </c>
      <c r="R128" s="204">
        <f>Q128*H128</f>
        <v>0</v>
      </c>
      <c r="S128" s="204">
        <v>0</v>
      </c>
      <c r="T128" s="205">
        <f>S128*H128</f>
        <v>0</v>
      </c>
      <c r="U128" s="36"/>
      <c r="V128" s="36"/>
      <c r="W128" s="36"/>
      <c r="X128" s="36"/>
      <c r="Y128" s="36"/>
      <c r="Z128" s="36"/>
      <c r="AA128" s="36"/>
      <c r="AB128" s="36"/>
      <c r="AC128" s="36"/>
      <c r="AD128" s="36"/>
      <c r="AE128" s="36"/>
      <c r="AR128" s="206" t="s">
        <v>213</v>
      </c>
      <c r="AT128" s="206" t="s">
        <v>209</v>
      </c>
      <c r="AU128" s="206" t="s">
        <v>81</v>
      </c>
      <c r="AY128" s="19" t="s">
        <v>207</v>
      </c>
      <c r="BE128" s="207">
        <f>IF(N128="základní",J128,0)</f>
        <v>0</v>
      </c>
      <c r="BF128" s="207">
        <f>IF(N128="snížená",J128,0)</f>
        <v>0</v>
      </c>
      <c r="BG128" s="207">
        <f>IF(N128="zákl. přenesená",J128,0)</f>
        <v>0</v>
      </c>
      <c r="BH128" s="207">
        <f>IF(N128="sníž. přenesená",J128,0)</f>
        <v>0</v>
      </c>
      <c r="BI128" s="207">
        <f>IF(N128="nulová",J128,0)</f>
        <v>0</v>
      </c>
      <c r="BJ128" s="19" t="s">
        <v>79</v>
      </c>
      <c r="BK128" s="207">
        <f>ROUND(I128*H128,2)</f>
        <v>0</v>
      </c>
      <c r="BL128" s="19" t="s">
        <v>213</v>
      </c>
      <c r="BM128" s="206" t="s">
        <v>1435</v>
      </c>
    </row>
    <row r="129" spans="2:51" s="13" customFormat="1" ht="12">
      <c r="B129" s="208"/>
      <c r="C129" s="209"/>
      <c r="D129" s="210" t="s">
        <v>215</v>
      </c>
      <c r="E129" s="211" t="s">
        <v>19</v>
      </c>
      <c r="F129" s="212" t="s">
        <v>1432</v>
      </c>
      <c r="G129" s="209"/>
      <c r="H129" s="213">
        <v>79.717</v>
      </c>
      <c r="I129" s="214"/>
      <c r="J129" s="209"/>
      <c r="K129" s="209"/>
      <c r="L129" s="215"/>
      <c r="M129" s="216"/>
      <c r="N129" s="217"/>
      <c r="O129" s="217"/>
      <c r="P129" s="217"/>
      <c r="Q129" s="217"/>
      <c r="R129" s="217"/>
      <c r="S129" s="217"/>
      <c r="T129" s="218"/>
      <c r="AT129" s="219" t="s">
        <v>215</v>
      </c>
      <c r="AU129" s="219" t="s">
        <v>81</v>
      </c>
      <c r="AV129" s="13" t="s">
        <v>81</v>
      </c>
      <c r="AW129" s="13" t="s">
        <v>33</v>
      </c>
      <c r="AX129" s="13" t="s">
        <v>79</v>
      </c>
      <c r="AY129" s="219" t="s">
        <v>207</v>
      </c>
    </row>
    <row r="130" spans="1:65" s="2" customFormat="1" ht="36">
      <c r="A130" s="36"/>
      <c r="B130" s="37"/>
      <c r="C130" s="195" t="s">
        <v>261</v>
      </c>
      <c r="D130" s="195" t="s">
        <v>209</v>
      </c>
      <c r="E130" s="196" t="s">
        <v>1436</v>
      </c>
      <c r="F130" s="197" t="s">
        <v>1437</v>
      </c>
      <c r="G130" s="198" t="s">
        <v>144</v>
      </c>
      <c r="H130" s="199">
        <v>1835</v>
      </c>
      <c r="I130" s="200"/>
      <c r="J130" s="201">
        <f>ROUND(I130*H130,2)</f>
        <v>0</v>
      </c>
      <c r="K130" s="197" t="s">
        <v>212</v>
      </c>
      <c r="L130" s="41"/>
      <c r="M130" s="202" t="s">
        <v>19</v>
      </c>
      <c r="N130" s="203" t="s">
        <v>43</v>
      </c>
      <c r="O130" s="66"/>
      <c r="P130" s="204">
        <f>O130*H130</f>
        <v>0</v>
      </c>
      <c r="Q130" s="204">
        <v>0.00085</v>
      </c>
      <c r="R130" s="204">
        <f>Q130*H130</f>
        <v>1.55975</v>
      </c>
      <c r="S130" s="204">
        <v>0</v>
      </c>
      <c r="T130" s="205">
        <f>S130*H130</f>
        <v>0</v>
      </c>
      <c r="U130" s="36"/>
      <c r="V130" s="36"/>
      <c r="W130" s="36"/>
      <c r="X130" s="36"/>
      <c r="Y130" s="36"/>
      <c r="Z130" s="36"/>
      <c r="AA130" s="36"/>
      <c r="AB130" s="36"/>
      <c r="AC130" s="36"/>
      <c r="AD130" s="36"/>
      <c r="AE130" s="36"/>
      <c r="AR130" s="206" t="s">
        <v>213</v>
      </c>
      <c r="AT130" s="206" t="s">
        <v>209</v>
      </c>
      <c r="AU130" s="206" t="s">
        <v>81</v>
      </c>
      <c r="AY130" s="19" t="s">
        <v>207</v>
      </c>
      <c r="BE130" s="207">
        <f>IF(N130="základní",J130,0)</f>
        <v>0</v>
      </c>
      <c r="BF130" s="207">
        <f>IF(N130="snížená",J130,0)</f>
        <v>0</v>
      </c>
      <c r="BG130" s="207">
        <f>IF(N130="zákl. přenesená",J130,0)</f>
        <v>0</v>
      </c>
      <c r="BH130" s="207">
        <f>IF(N130="sníž. přenesená",J130,0)</f>
        <v>0</v>
      </c>
      <c r="BI130" s="207">
        <f>IF(N130="nulová",J130,0)</f>
        <v>0</v>
      </c>
      <c r="BJ130" s="19" t="s">
        <v>79</v>
      </c>
      <c r="BK130" s="207">
        <f>ROUND(I130*H130,2)</f>
        <v>0</v>
      </c>
      <c r="BL130" s="19" t="s">
        <v>213</v>
      </c>
      <c r="BM130" s="206" t="s">
        <v>1438</v>
      </c>
    </row>
    <row r="131" spans="2:51" s="13" customFormat="1" ht="12">
      <c r="B131" s="208"/>
      <c r="C131" s="209"/>
      <c r="D131" s="210" t="s">
        <v>215</v>
      </c>
      <c r="E131" s="211" t="s">
        <v>19</v>
      </c>
      <c r="F131" s="212" t="s">
        <v>1439</v>
      </c>
      <c r="G131" s="209"/>
      <c r="H131" s="213">
        <v>1835</v>
      </c>
      <c r="I131" s="214"/>
      <c r="J131" s="209"/>
      <c r="K131" s="209"/>
      <c r="L131" s="215"/>
      <c r="M131" s="216"/>
      <c r="N131" s="217"/>
      <c r="O131" s="217"/>
      <c r="P131" s="217"/>
      <c r="Q131" s="217"/>
      <c r="R131" s="217"/>
      <c r="S131" s="217"/>
      <c r="T131" s="218"/>
      <c r="AT131" s="219" t="s">
        <v>215</v>
      </c>
      <c r="AU131" s="219" t="s">
        <v>81</v>
      </c>
      <c r="AV131" s="13" t="s">
        <v>81</v>
      </c>
      <c r="AW131" s="13" t="s">
        <v>33</v>
      </c>
      <c r="AX131" s="13" t="s">
        <v>72</v>
      </c>
      <c r="AY131" s="219" t="s">
        <v>207</v>
      </c>
    </row>
    <row r="132" spans="2:51" s="14" customFormat="1" ht="12">
      <c r="B132" s="220"/>
      <c r="C132" s="221"/>
      <c r="D132" s="210" t="s">
        <v>215</v>
      </c>
      <c r="E132" s="222" t="s">
        <v>19</v>
      </c>
      <c r="F132" s="223" t="s">
        <v>228</v>
      </c>
      <c r="G132" s="221"/>
      <c r="H132" s="224">
        <v>1835</v>
      </c>
      <c r="I132" s="225"/>
      <c r="J132" s="221"/>
      <c r="K132" s="221"/>
      <c r="L132" s="226"/>
      <c r="M132" s="227"/>
      <c r="N132" s="228"/>
      <c r="O132" s="228"/>
      <c r="P132" s="228"/>
      <c r="Q132" s="228"/>
      <c r="R132" s="228"/>
      <c r="S132" s="228"/>
      <c r="T132" s="229"/>
      <c r="AT132" s="230" t="s">
        <v>215</v>
      </c>
      <c r="AU132" s="230" t="s">
        <v>81</v>
      </c>
      <c r="AV132" s="14" t="s">
        <v>213</v>
      </c>
      <c r="AW132" s="14" t="s">
        <v>33</v>
      </c>
      <c r="AX132" s="14" t="s">
        <v>79</v>
      </c>
      <c r="AY132" s="230" t="s">
        <v>207</v>
      </c>
    </row>
    <row r="133" spans="1:65" s="2" customFormat="1" ht="36">
      <c r="A133" s="36"/>
      <c r="B133" s="37"/>
      <c r="C133" s="195" t="s">
        <v>117</v>
      </c>
      <c r="D133" s="195" t="s">
        <v>209</v>
      </c>
      <c r="E133" s="196" t="s">
        <v>1440</v>
      </c>
      <c r="F133" s="197" t="s">
        <v>1441</v>
      </c>
      <c r="G133" s="198" t="s">
        <v>144</v>
      </c>
      <c r="H133" s="199">
        <v>1835</v>
      </c>
      <c r="I133" s="200"/>
      <c r="J133" s="201">
        <f>ROUND(I133*H133,2)</f>
        <v>0</v>
      </c>
      <c r="K133" s="197" t="s">
        <v>212</v>
      </c>
      <c r="L133" s="41"/>
      <c r="M133" s="202" t="s">
        <v>19</v>
      </c>
      <c r="N133" s="203" t="s">
        <v>43</v>
      </c>
      <c r="O133" s="66"/>
      <c r="P133" s="204">
        <f>O133*H133</f>
        <v>0</v>
      </c>
      <c r="Q133" s="204">
        <v>0</v>
      </c>
      <c r="R133" s="204">
        <f>Q133*H133</f>
        <v>0</v>
      </c>
      <c r="S133" s="204">
        <v>0</v>
      </c>
      <c r="T133" s="205">
        <f>S133*H133</f>
        <v>0</v>
      </c>
      <c r="U133" s="36"/>
      <c r="V133" s="36"/>
      <c r="W133" s="36"/>
      <c r="X133" s="36"/>
      <c r="Y133" s="36"/>
      <c r="Z133" s="36"/>
      <c r="AA133" s="36"/>
      <c r="AB133" s="36"/>
      <c r="AC133" s="36"/>
      <c r="AD133" s="36"/>
      <c r="AE133" s="36"/>
      <c r="AR133" s="206" t="s">
        <v>213</v>
      </c>
      <c r="AT133" s="206" t="s">
        <v>209</v>
      </c>
      <c r="AU133" s="206" t="s">
        <v>81</v>
      </c>
      <c r="AY133" s="19" t="s">
        <v>207</v>
      </c>
      <c r="BE133" s="207">
        <f>IF(N133="základní",J133,0)</f>
        <v>0</v>
      </c>
      <c r="BF133" s="207">
        <f>IF(N133="snížená",J133,0)</f>
        <v>0</v>
      </c>
      <c r="BG133" s="207">
        <f>IF(N133="zákl. přenesená",J133,0)</f>
        <v>0</v>
      </c>
      <c r="BH133" s="207">
        <f>IF(N133="sníž. přenesená",J133,0)</f>
        <v>0</v>
      </c>
      <c r="BI133" s="207">
        <f>IF(N133="nulová",J133,0)</f>
        <v>0</v>
      </c>
      <c r="BJ133" s="19" t="s">
        <v>79</v>
      </c>
      <c r="BK133" s="207">
        <f>ROUND(I133*H133,2)</f>
        <v>0</v>
      </c>
      <c r="BL133" s="19" t="s">
        <v>213</v>
      </c>
      <c r="BM133" s="206" t="s">
        <v>1442</v>
      </c>
    </row>
    <row r="134" spans="1:65" s="2" customFormat="1" ht="36">
      <c r="A134" s="36"/>
      <c r="B134" s="37"/>
      <c r="C134" s="195" t="s">
        <v>134</v>
      </c>
      <c r="D134" s="195" t="s">
        <v>209</v>
      </c>
      <c r="E134" s="196" t="s">
        <v>1443</v>
      </c>
      <c r="F134" s="197" t="s">
        <v>1444</v>
      </c>
      <c r="G134" s="198" t="s">
        <v>144</v>
      </c>
      <c r="H134" s="199">
        <v>869.2</v>
      </c>
      <c r="I134" s="200"/>
      <c r="J134" s="201">
        <f>ROUND(I134*H134,2)</f>
        <v>0</v>
      </c>
      <c r="K134" s="197" t="s">
        <v>212</v>
      </c>
      <c r="L134" s="41"/>
      <c r="M134" s="202" t="s">
        <v>19</v>
      </c>
      <c r="N134" s="203" t="s">
        <v>43</v>
      </c>
      <c r="O134" s="66"/>
      <c r="P134" s="204">
        <f>O134*H134</f>
        <v>0</v>
      </c>
      <c r="Q134" s="204">
        <v>0.00059</v>
      </c>
      <c r="R134" s="204">
        <f>Q134*H134</f>
        <v>0.5128280000000001</v>
      </c>
      <c r="S134" s="204">
        <v>0</v>
      </c>
      <c r="T134" s="205">
        <f>S134*H134</f>
        <v>0</v>
      </c>
      <c r="U134" s="36"/>
      <c r="V134" s="36"/>
      <c r="W134" s="36"/>
      <c r="X134" s="36"/>
      <c r="Y134" s="36"/>
      <c r="Z134" s="36"/>
      <c r="AA134" s="36"/>
      <c r="AB134" s="36"/>
      <c r="AC134" s="36"/>
      <c r="AD134" s="36"/>
      <c r="AE134" s="36"/>
      <c r="AR134" s="206" t="s">
        <v>213</v>
      </c>
      <c r="AT134" s="206" t="s">
        <v>209</v>
      </c>
      <c r="AU134" s="206" t="s">
        <v>81</v>
      </c>
      <c r="AY134" s="19" t="s">
        <v>207</v>
      </c>
      <c r="BE134" s="207">
        <f>IF(N134="základní",J134,0)</f>
        <v>0</v>
      </c>
      <c r="BF134" s="207">
        <f>IF(N134="snížená",J134,0)</f>
        <v>0</v>
      </c>
      <c r="BG134" s="207">
        <f>IF(N134="zákl. přenesená",J134,0)</f>
        <v>0</v>
      </c>
      <c r="BH134" s="207">
        <f>IF(N134="sníž. přenesená",J134,0)</f>
        <v>0</v>
      </c>
      <c r="BI134" s="207">
        <f>IF(N134="nulová",J134,0)</f>
        <v>0</v>
      </c>
      <c r="BJ134" s="19" t="s">
        <v>79</v>
      </c>
      <c r="BK134" s="207">
        <f>ROUND(I134*H134,2)</f>
        <v>0</v>
      </c>
      <c r="BL134" s="19" t="s">
        <v>213</v>
      </c>
      <c r="BM134" s="206" t="s">
        <v>1445</v>
      </c>
    </row>
    <row r="135" spans="2:51" s="13" customFormat="1" ht="12">
      <c r="B135" s="208"/>
      <c r="C135" s="209"/>
      <c r="D135" s="210" t="s">
        <v>215</v>
      </c>
      <c r="E135" s="211" t="s">
        <v>19</v>
      </c>
      <c r="F135" s="212" t="s">
        <v>1446</v>
      </c>
      <c r="G135" s="209"/>
      <c r="H135" s="213">
        <v>1366.2</v>
      </c>
      <c r="I135" s="214"/>
      <c r="J135" s="209"/>
      <c r="K135" s="209"/>
      <c r="L135" s="215"/>
      <c r="M135" s="216"/>
      <c r="N135" s="217"/>
      <c r="O135" s="217"/>
      <c r="P135" s="217"/>
      <c r="Q135" s="217"/>
      <c r="R135" s="217"/>
      <c r="S135" s="217"/>
      <c r="T135" s="218"/>
      <c r="AT135" s="219" t="s">
        <v>215</v>
      </c>
      <c r="AU135" s="219" t="s">
        <v>81</v>
      </c>
      <c r="AV135" s="13" t="s">
        <v>81</v>
      </c>
      <c r="AW135" s="13" t="s">
        <v>33</v>
      </c>
      <c r="AX135" s="13" t="s">
        <v>72</v>
      </c>
      <c r="AY135" s="219" t="s">
        <v>207</v>
      </c>
    </row>
    <row r="136" spans="2:51" s="13" customFormat="1" ht="12">
      <c r="B136" s="208"/>
      <c r="C136" s="209"/>
      <c r="D136" s="210" t="s">
        <v>215</v>
      </c>
      <c r="E136" s="211" t="s">
        <v>19</v>
      </c>
      <c r="F136" s="212" t="s">
        <v>1447</v>
      </c>
      <c r="G136" s="209"/>
      <c r="H136" s="213">
        <v>-497</v>
      </c>
      <c r="I136" s="214"/>
      <c r="J136" s="209"/>
      <c r="K136" s="209"/>
      <c r="L136" s="215"/>
      <c r="M136" s="216"/>
      <c r="N136" s="217"/>
      <c r="O136" s="217"/>
      <c r="P136" s="217"/>
      <c r="Q136" s="217"/>
      <c r="R136" s="217"/>
      <c r="S136" s="217"/>
      <c r="T136" s="218"/>
      <c r="AT136" s="219" t="s">
        <v>215</v>
      </c>
      <c r="AU136" s="219" t="s">
        <v>81</v>
      </c>
      <c r="AV136" s="13" t="s">
        <v>81</v>
      </c>
      <c r="AW136" s="13" t="s">
        <v>33</v>
      </c>
      <c r="AX136" s="13" t="s">
        <v>72</v>
      </c>
      <c r="AY136" s="219" t="s">
        <v>207</v>
      </c>
    </row>
    <row r="137" spans="2:51" s="14" customFormat="1" ht="12">
      <c r="B137" s="220"/>
      <c r="C137" s="221"/>
      <c r="D137" s="210" t="s">
        <v>215</v>
      </c>
      <c r="E137" s="222" t="s">
        <v>19</v>
      </c>
      <c r="F137" s="223" t="s">
        <v>228</v>
      </c>
      <c r="G137" s="221"/>
      <c r="H137" s="224">
        <v>869.2</v>
      </c>
      <c r="I137" s="225"/>
      <c r="J137" s="221"/>
      <c r="K137" s="221"/>
      <c r="L137" s="226"/>
      <c r="M137" s="227"/>
      <c r="N137" s="228"/>
      <c r="O137" s="228"/>
      <c r="P137" s="228"/>
      <c r="Q137" s="228"/>
      <c r="R137" s="228"/>
      <c r="S137" s="228"/>
      <c r="T137" s="229"/>
      <c r="AT137" s="230" t="s">
        <v>215</v>
      </c>
      <c r="AU137" s="230" t="s">
        <v>81</v>
      </c>
      <c r="AV137" s="14" t="s">
        <v>213</v>
      </c>
      <c r="AW137" s="14" t="s">
        <v>33</v>
      </c>
      <c r="AX137" s="14" t="s">
        <v>79</v>
      </c>
      <c r="AY137" s="230" t="s">
        <v>207</v>
      </c>
    </row>
    <row r="138" spans="1:65" s="2" customFormat="1" ht="36">
      <c r="A138" s="36"/>
      <c r="B138" s="37"/>
      <c r="C138" s="195" t="s">
        <v>277</v>
      </c>
      <c r="D138" s="195" t="s">
        <v>209</v>
      </c>
      <c r="E138" s="196" t="s">
        <v>1448</v>
      </c>
      <c r="F138" s="197" t="s">
        <v>1449</v>
      </c>
      <c r="G138" s="198" t="s">
        <v>144</v>
      </c>
      <c r="H138" s="199">
        <v>869.2</v>
      </c>
      <c r="I138" s="200"/>
      <c r="J138" s="201">
        <f>ROUND(I138*H138,2)</f>
        <v>0</v>
      </c>
      <c r="K138" s="197" t="s">
        <v>212</v>
      </c>
      <c r="L138" s="41"/>
      <c r="M138" s="202" t="s">
        <v>19</v>
      </c>
      <c r="N138" s="203" t="s">
        <v>43</v>
      </c>
      <c r="O138" s="66"/>
      <c r="P138" s="204">
        <f>O138*H138</f>
        <v>0</v>
      </c>
      <c r="Q138" s="204">
        <v>0</v>
      </c>
      <c r="R138" s="204">
        <f>Q138*H138</f>
        <v>0</v>
      </c>
      <c r="S138" s="204">
        <v>0</v>
      </c>
      <c r="T138" s="205">
        <f>S138*H138</f>
        <v>0</v>
      </c>
      <c r="U138" s="36"/>
      <c r="V138" s="36"/>
      <c r="W138" s="36"/>
      <c r="X138" s="36"/>
      <c r="Y138" s="36"/>
      <c r="Z138" s="36"/>
      <c r="AA138" s="36"/>
      <c r="AB138" s="36"/>
      <c r="AC138" s="36"/>
      <c r="AD138" s="36"/>
      <c r="AE138" s="36"/>
      <c r="AR138" s="206" t="s">
        <v>213</v>
      </c>
      <c r="AT138" s="206" t="s">
        <v>209</v>
      </c>
      <c r="AU138" s="206" t="s">
        <v>81</v>
      </c>
      <c r="AY138" s="19" t="s">
        <v>207</v>
      </c>
      <c r="BE138" s="207">
        <f>IF(N138="základní",J138,0)</f>
        <v>0</v>
      </c>
      <c r="BF138" s="207">
        <f>IF(N138="snížená",J138,0)</f>
        <v>0</v>
      </c>
      <c r="BG138" s="207">
        <f>IF(N138="zákl. přenesená",J138,0)</f>
        <v>0</v>
      </c>
      <c r="BH138" s="207">
        <f>IF(N138="sníž. přenesená",J138,0)</f>
        <v>0</v>
      </c>
      <c r="BI138" s="207">
        <f>IF(N138="nulová",J138,0)</f>
        <v>0</v>
      </c>
      <c r="BJ138" s="19" t="s">
        <v>79</v>
      </c>
      <c r="BK138" s="207">
        <f>ROUND(I138*H138,2)</f>
        <v>0</v>
      </c>
      <c r="BL138" s="19" t="s">
        <v>213</v>
      </c>
      <c r="BM138" s="206" t="s">
        <v>1450</v>
      </c>
    </row>
    <row r="139" spans="1:65" s="2" customFormat="1" ht="60">
      <c r="A139" s="36"/>
      <c r="B139" s="37"/>
      <c r="C139" s="195" t="s">
        <v>282</v>
      </c>
      <c r="D139" s="195" t="s">
        <v>209</v>
      </c>
      <c r="E139" s="196" t="s">
        <v>267</v>
      </c>
      <c r="F139" s="197" t="s">
        <v>268</v>
      </c>
      <c r="G139" s="198" t="s">
        <v>151</v>
      </c>
      <c r="H139" s="199">
        <v>2350.905</v>
      </c>
      <c r="I139" s="200"/>
      <c r="J139" s="201">
        <f>ROUND(I139*H139,2)</f>
        <v>0</v>
      </c>
      <c r="K139" s="197" t="s">
        <v>212</v>
      </c>
      <c r="L139" s="41"/>
      <c r="M139" s="202" t="s">
        <v>19</v>
      </c>
      <c r="N139" s="203" t="s">
        <v>43</v>
      </c>
      <c r="O139" s="66"/>
      <c r="P139" s="204">
        <f>O139*H139</f>
        <v>0</v>
      </c>
      <c r="Q139" s="204">
        <v>0</v>
      </c>
      <c r="R139" s="204">
        <f>Q139*H139</f>
        <v>0</v>
      </c>
      <c r="S139" s="204">
        <v>0</v>
      </c>
      <c r="T139" s="205">
        <f>S139*H139</f>
        <v>0</v>
      </c>
      <c r="U139" s="36"/>
      <c r="V139" s="36"/>
      <c r="W139" s="36"/>
      <c r="X139" s="36"/>
      <c r="Y139" s="36"/>
      <c r="Z139" s="36"/>
      <c r="AA139" s="36"/>
      <c r="AB139" s="36"/>
      <c r="AC139" s="36"/>
      <c r="AD139" s="36"/>
      <c r="AE139" s="36"/>
      <c r="AR139" s="206" t="s">
        <v>213</v>
      </c>
      <c r="AT139" s="206" t="s">
        <v>209</v>
      </c>
      <c r="AU139" s="206" t="s">
        <v>81</v>
      </c>
      <c r="AY139" s="19" t="s">
        <v>207</v>
      </c>
      <c r="BE139" s="207">
        <f>IF(N139="základní",J139,0)</f>
        <v>0</v>
      </c>
      <c r="BF139" s="207">
        <f>IF(N139="snížená",J139,0)</f>
        <v>0</v>
      </c>
      <c r="BG139" s="207">
        <f>IF(N139="zákl. přenesená",J139,0)</f>
        <v>0</v>
      </c>
      <c r="BH139" s="207">
        <f>IF(N139="sníž. přenesená",J139,0)</f>
        <v>0</v>
      </c>
      <c r="BI139" s="207">
        <f>IF(N139="nulová",J139,0)</f>
        <v>0</v>
      </c>
      <c r="BJ139" s="19" t="s">
        <v>79</v>
      </c>
      <c r="BK139" s="207">
        <f>ROUND(I139*H139,2)</f>
        <v>0</v>
      </c>
      <c r="BL139" s="19" t="s">
        <v>213</v>
      </c>
      <c r="BM139" s="206" t="s">
        <v>1451</v>
      </c>
    </row>
    <row r="140" spans="2:51" s="13" customFormat="1" ht="12">
      <c r="B140" s="208"/>
      <c r="C140" s="209"/>
      <c r="D140" s="210" t="s">
        <v>215</v>
      </c>
      <c r="E140" s="211" t="s">
        <v>19</v>
      </c>
      <c r="F140" s="212" t="s">
        <v>1452</v>
      </c>
      <c r="G140" s="209"/>
      <c r="H140" s="213">
        <v>1434.908</v>
      </c>
      <c r="I140" s="214"/>
      <c r="J140" s="209"/>
      <c r="K140" s="209"/>
      <c r="L140" s="215"/>
      <c r="M140" s="216"/>
      <c r="N140" s="217"/>
      <c r="O140" s="217"/>
      <c r="P140" s="217"/>
      <c r="Q140" s="217"/>
      <c r="R140" s="217"/>
      <c r="S140" s="217"/>
      <c r="T140" s="218"/>
      <c r="AT140" s="219" t="s">
        <v>215</v>
      </c>
      <c r="AU140" s="219" t="s">
        <v>81</v>
      </c>
      <c r="AV140" s="13" t="s">
        <v>81</v>
      </c>
      <c r="AW140" s="13" t="s">
        <v>33</v>
      </c>
      <c r="AX140" s="13" t="s">
        <v>72</v>
      </c>
      <c r="AY140" s="219" t="s">
        <v>207</v>
      </c>
    </row>
    <row r="141" spans="2:51" s="13" customFormat="1" ht="12">
      <c r="B141" s="208"/>
      <c r="C141" s="209"/>
      <c r="D141" s="210" t="s">
        <v>215</v>
      </c>
      <c r="E141" s="211" t="s">
        <v>19</v>
      </c>
      <c r="F141" s="212" t="s">
        <v>1453</v>
      </c>
      <c r="G141" s="209"/>
      <c r="H141" s="213">
        <v>915.997</v>
      </c>
      <c r="I141" s="214"/>
      <c r="J141" s="209"/>
      <c r="K141" s="209"/>
      <c r="L141" s="215"/>
      <c r="M141" s="216"/>
      <c r="N141" s="217"/>
      <c r="O141" s="217"/>
      <c r="P141" s="217"/>
      <c r="Q141" s="217"/>
      <c r="R141" s="217"/>
      <c r="S141" s="217"/>
      <c r="T141" s="218"/>
      <c r="AT141" s="219" t="s">
        <v>215</v>
      </c>
      <c r="AU141" s="219" t="s">
        <v>81</v>
      </c>
      <c r="AV141" s="13" t="s">
        <v>81</v>
      </c>
      <c r="AW141" s="13" t="s">
        <v>33</v>
      </c>
      <c r="AX141" s="13" t="s">
        <v>72</v>
      </c>
      <c r="AY141" s="219" t="s">
        <v>207</v>
      </c>
    </row>
    <row r="142" spans="2:51" s="14" customFormat="1" ht="12">
      <c r="B142" s="220"/>
      <c r="C142" s="221"/>
      <c r="D142" s="210" t="s">
        <v>215</v>
      </c>
      <c r="E142" s="222" t="s">
        <v>19</v>
      </c>
      <c r="F142" s="223" t="s">
        <v>228</v>
      </c>
      <c r="G142" s="221"/>
      <c r="H142" s="224">
        <v>2350.905</v>
      </c>
      <c r="I142" s="225"/>
      <c r="J142" s="221"/>
      <c r="K142" s="221"/>
      <c r="L142" s="226"/>
      <c r="M142" s="227"/>
      <c r="N142" s="228"/>
      <c r="O142" s="228"/>
      <c r="P142" s="228"/>
      <c r="Q142" s="228"/>
      <c r="R142" s="228"/>
      <c r="S142" s="228"/>
      <c r="T142" s="229"/>
      <c r="AT142" s="230" t="s">
        <v>215</v>
      </c>
      <c r="AU142" s="230" t="s">
        <v>81</v>
      </c>
      <c r="AV142" s="14" t="s">
        <v>213</v>
      </c>
      <c r="AW142" s="14" t="s">
        <v>33</v>
      </c>
      <c r="AX142" s="14" t="s">
        <v>79</v>
      </c>
      <c r="AY142" s="230" t="s">
        <v>207</v>
      </c>
    </row>
    <row r="143" spans="1:65" s="2" customFormat="1" ht="60">
      <c r="A143" s="36"/>
      <c r="B143" s="37"/>
      <c r="C143" s="195" t="s">
        <v>8</v>
      </c>
      <c r="D143" s="195" t="s">
        <v>209</v>
      </c>
      <c r="E143" s="196" t="s">
        <v>273</v>
      </c>
      <c r="F143" s="197" t="s">
        <v>274</v>
      </c>
      <c r="G143" s="198" t="s">
        <v>151</v>
      </c>
      <c r="H143" s="199">
        <v>518.911</v>
      </c>
      <c r="I143" s="200"/>
      <c r="J143" s="201">
        <f>ROUND(I143*H143,2)</f>
        <v>0</v>
      </c>
      <c r="K143" s="197" t="s">
        <v>212</v>
      </c>
      <c r="L143" s="41"/>
      <c r="M143" s="202" t="s">
        <v>19</v>
      </c>
      <c r="N143" s="203" t="s">
        <v>43</v>
      </c>
      <c r="O143" s="66"/>
      <c r="P143" s="204">
        <f>O143*H143</f>
        <v>0</v>
      </c>
      <c r="Q143" s="204">
        <v>0</v>
      </c>
      <c r="R143" s="204">
        <f>Q143*H143</f>
        <v>0</v>
      </c>
      <c r="S143" s="204">
        <v>0</v>
      </c>
      <c r="T143" s="205">
        <f>S143*H143</f>
        <v>0</v>
      </c>
      <c r="U143" s="36"/>
      <c r="V143" s="36"/>
      <c r="W143" s="36"/>
      <c r="X143" s="36"/>
      <c r="Y143" s="36"/>
      <c r="Z143" s="36"/>
      <c r="AA143" s="36"/>
      <c r="AB143" s="36"/>
      <c r="AC143" s="36"/>
      <c r="AD143" s="36"/>
      <c r="AE143" s="36"/>
      <c r="AR143" s="206" t="s">
        <v>213</v>
      </c>
      <c r="AT143" s="206" t="s">
        <v>209</v>
      </c>
      <c r="AU143" s="206" t="s">
        <v>81</v>
      </c>
      <c r="AY143" s="19" t="s">
        <v>207</v>
      </c>
      <c r="BE143" s="207">
        <f>IF(N143="základní",J143,0)</f>
        <v>0</v>
      </c>
      <c r="BF143" s="207">
        <f>IF(N143="snížená",J143,0)</f>
        <v>0</v>
      </c>
      <c r="BG143" s="207">
        <f>IF(N143="zákl. přenesená",J143,0)</f>
        <v>0</v>
      </c>
      <c r="BH143" s="207">
        <f>IF(N143="sníž. přenesená",J143,0)</f>
        <v>0</v>
      </c>
      <c r="BI143" s="207">
        <f>IF(N143="nulová",J143,0)</f>
        <v>0</v>
      </c>
      <c r="BJ143" s="19" t="s">
        <v>79</v>
      </c>
      <c r="BK143" s="207">
        <f>ROUND(I143*H143,2)</f>
        <v>0</v>
      </c>
      <c r="BL143" s="19" t="s">
        <v>213</v>
      </c>
      <c r="BM143" s="206" t="s">
        <v>1454</v>
      </c>
    </row>
    <row r="144" spans="2:51" s="13" customFormat="1" ht="12">
      <c r="B144" s="208"/>
      <c r="C144" s="209"/>
      <c r="D144" s="210" t="s">
        <v>215</v>
      </c>
      <c r="E144" s="211" t="s">
        <v>19</v>
      </c>
      <c r="F144" s="212" t="s">
        <v>1455</v>
      </c>
      <c r="G144" s="209"/>
      <c r="H144" s="213">
        <v>518.911</v>
      </c>
      <c r="I144" s="214"/>
      <c r="J144" s="209"/>
      <c r="K144" s="209"/>
      <c r="L144" s="215"/>
      <c r="M144" s="216"/>
      <c r="N144" s="217"/>
      <c r="O144" s="217"/>
      <c r="P144" s="217"/>
      <c r="Q144" s="217"/>
      <c r="R144" s="217"/>
      <c r="S144" s="217"/>
      <c r="T144" s="218"/>
      <c r="AT144" s="219" t="s">
        <v>215</v>
      </c>
      <c r="AU144" s="219" t="s">
        <v>81</v>
      </c>
      <c r="AV144" s="13" t="s">
        <v>81</v>
      </c>
      <c r="AW144" s="13" t="s">
        <v>33</v>
      </c>
      <c r="AX144" s="13" t="s">
        <v>79</v>
      </c>
      <c r="AY144" s="219" t="s">
        <v>207</v>
      </c>
    </row>
    <row r="145" spans="1:65" s="2" customFormat="1" ht="60">
      <c r="A145" s="36"/>
      <c r="B145" s="37"/>
      <c r="C145" s="195" t="s">
        <v>292</v>
      </c>
      <c r="D145" s="195" t="s">
        <v>209</v>
      </c>
      <c r="E145" s="196" t="s">
        <v>278</v>
      </c>
      <c r="F145" s="197" t="s">
        <v>279</v>
      </c>
      <c r="G145" s="198" t="s">
        <v>151</v>
      </c>
      <c r="H145" s="199">
        <v>159.434</v>
      </c>
      <c r="I145" s="200"/>
      <c r="J145" s="201">
        <f>ROUND(I145*H145,2)</f>
        <v>0</v>
      </c>
      <c r="K145" s="197" t="s">
        <v>212</v>
      </c>
      <c r="L145" s="41"/>
      <c r="M145" s="202" t="s">
        <v>19</v>
      </c>
      <c r="N145" s="203" t="s">
        <v>43</v>
      </c>
      <c r="O145" s="66"/>
      <c r="P145" s="204">
        <f>O145*H145</f>
        <v>0</v>
      </c>
      <c r="Q145" s="204">
        <v>0</v>
      </c>
      <c r="R145" s="204">
        <f>Q145*H145</f>
        <v>0</v>
      </c>
      <c r="S145" s="204">
        <v>0</v>
      </c>
      <c r="T145" s="205">
        <f>S145*H145</f>
        <v>0</v>
      </c>
      <c r="U145" s="36"/>
      <c r="V145" s="36"/>
      <c r="W145" s="36"/>
      <c r="X145" s="36"/>
      <c r="Y145" s="36"/>
      <c r="Z145" s="36"/>
      <c r="AA145" s="36"/>
      <c r="AB145" s="36"/>
      <c r="AC145" s="36"/>
      <c r="AD145" s="36"/>
      <c r="AE145" s="36"/>
      <c r="AR145" s="206" t="s">
        <v>213</v>
      </c>
      <c r="AT145" s="206" t="s">
        <v>209</v>
      </c>
      <c r="AU145" s="206" t="s">
        <v>81</v>
      </c>
      <c r="AY145" s="19" t="s">
        <v>207</v>
      </c>
      <c r="BE145" s="207">
        <f>IF(N145="základní",J145,0)</f>
        <v>0</v>
      </c>
      <c r="BF145" s="207">
        <f>IF(N145="snížená",J145,0)</f>
        <v>0</v>
      </c>
      <c r="BG145" s="207">
        <f>IF(N145="zákl. přenesená",J145,0)</f>
        <v>0</v>
      </c>
      <c r="BH145" s="207">
        <f>IF(N145="sníž. přenesená",J145,0)</f>
        <v>0</v>
      </c>
      <c r="BI145" s="207">
        <f>IF(N145="nulová",J145,0)</f>
        <v>0</v>
      </c>
      <c r="BJ145" s="19" t="s">
        <v>79</v>
      </c>
      <c r="BK145" s="207">
        <f>ROUND(I145*H145,2)</f>
        <v>0</v>
      </c>
      <c r="BL145" s="19" t="s">
        <v>213</v>
      </c>
      <c r="BM145" s="206" t="s">
        <v>1456</v>
      </c>
    </row>
    <row r="146" spans="2:51" s="13" customFormat="1" ht="12">
      <c r="B146" s="208"/>
      <c r="C146" s="209"/>
      <c r="D146" s="210" t="s">
        <v>215</v>
      </c>
      <c r="E146" s="211" t="s">
        <v>19</v>
      </c>
      <c r="F146" s="212" t="s">
        <v>1457</v>
      </c>
      <c r="G146" s="209"/>
      <c r="H146" s="213">
        <v>159.434</v>
      </c>
      <c r="I146" s="214"/>
      <c r="J146" s="209"/>
      <c r="K146" s="209"/>
      <c r="L146" s="215"/>
      <c r="M146" s="216"/>
      <c r="N146" s="217"/>
      <c r="O146" s="217"/>
      <c r="P146" s="217"/>
      <c r="Q146" s="217"/>
      <c r="R146" s="217"/>
      <c r="S146" s="217"/>
      <c r="T146" s="218"/>
      <c r="AT146" s="219" t="s">
        <v>215</v>
      </c>
      <c r="AU146" s="219" t="s">
        <v>81</v>
      </c>
      <c r="AV146" s="13" t="s">
        <v>81</v>
      </c>
      <c r="AW146" s="13" t="s">
        <v>33</v>
      </c>
      <c r="AX146" s="13" t="s">
        <v>79</v>
      </c>
      <c r="AY146" s="219" t="s">
        <v>207</v>
      </c>
    </row>
    <row r="147" spans="1:65" s="2" customFormat="1" ht="48">
      <c r="A147" s="36"/>
      <c r="B147" s="37"/>
      <c r="C147" s="195" t="s">
        <v>297</v>
      </c>
      <c r="D147" s="195" t="s">
        <v>209</v>
      </c>
      <c r="E147" s="196" t="s">
        <v>283</v>
      </c>
      <c r="F147" s="197" t="s">
        <v>284</v>
      </c>
      <c r="G147" s="198" t="s">
        <v>151</v>
      </c>
      <c r="H147" s="199">
        <v>1434.908</v>
      </c>
      <c r="I147" s="200"/>
      <c r="J147" s="201">
        <f>ROUND(I147*H147,2)</f>
        <v>0</v>
      </c>
      <c r="K147" s="197" t="s">
        <v>212</v>
      </c>
      <c r="L147" s="41"/>
      <c r="M147" s="202" t="s">
        <v>19</v>
      </c>
      <c r="N147" s="203" t="s">
        <v>43</v>
      </c>
      <c r="O147" s="66"/>
      <c r="P147" s="204">
        <f>O147*H147</f>
        <v>0</v>
      </c>
      <c r="Q147" s="204">
        <v>0</v>
      </c>
      <c r="R147" s="204">
        <f>Q147*H147</f>
        <v>0</v>
      </c>
      <c r="S147" s="204">
        <v>0</v>
      </c>
      <c r="T147" s="205">
        <f>S147*H147</f>
        <v>0</v>
      </c>
      <c r="U147" s="36"/>
      <c r="V147" s="36"/>
      <c r="W147" s="36"/>
      <c r="X147" s="36"/>
      <c r="Y147" s="36"/>
      <c r="Z147" s="36"/>
      <c r="AA147" s="36"/>
      <c r="AB147" s="36"/>
      <c r="AC147" s="36"/>
      <c r="AD147" s="36"/>
      <c r="AE147" s="36"/>
      <c r="AR147" s="206" t="s">
        <v>213</v>
      </c>
      <c r="AT147" s="206" t="s">
        <v>209</v>
      </c>
      <c r="AU147" s="206" t="s">
        <v>81</v>
      </c>
      <c r="AY147" s="19" t="s">
        <v>207</v>
      </c>
      <c r="BE147" s="207">
        <f>IF(N147="základní",J147,0)</f>
        <v>0</v>
      </c>
      <c r="BF147" s="207">
        <f>IF(N147="snížená",J147,0)</f>
        <v>0</v>
      </c>
      <c r="BG147" s="207">
        <f>IF(N147="zákl. přenesená",J147,0)</f>
        <v>0</v>
      </c>
      <c r="BH147" s="207">
        <f>IF(N147="sníž. přenesená",J147,0)</f>
        <v>0</v>
      </c>
      <c r="BI147" s="207">
        <f>IF(N147="nulová",J147,0)</f>
        <v>0</v>
      </c>
      <c r="BJ147" s="19" t="s">
        <v>79</v>
      </c>
      <c r="BK147" s="207">
        <f>ROUND(I147*H147,2)</f>
        <v>0</v>
      </c>
      <c r="BL147" s="19" t="s">
        <v>213</v>
      </c>
      <c r="BM147" s="206" t="s">
        <v>1458</v>
      </c>
    </row>
    <row r="148" spans="2:51" s="13" customFormat="1" ht="12">
      <c r="B148" s="208"/>
      <c r="C148" s="209"/>
      <c r="D148" s="210" t="s">
        <v>215</v>
      </c>
      <c r="E148" s="211" t="s">
        <v>19</v>
      </c>
      <c r="F148" s="212" t="s">
        <v>1453</v>
      </c>
      <c r="G148" s="209"/>
      <c r="H148" s="213">
        <v>915.997</v>
      </c>
      <c r="I148" s="214"/>
      <c r="J148" s="209"/>
      <c r="K148" s="209"/>
      <c r="L148" s="215"/>
      <c r="M148" s="216"/>
      <c r="N148" s="217"/>
      <c r="O148" s="217"/>
      <c r="P148" s="217"/>
      <c r="Q148" s="217"/>
      <c r="R148" s="217"/>
      <c r="S148" s="217"/>
      <c r="T148" s="218"/>
      <c r="AT148" s="219" t="s">
        <v>215</v>
      </c>
      <c r="AU148" s="219" t="s">
        <v>81</v>
      </c>
      <c r="AV148" s="13" t="s">
        <v>81</v>
      </c>
      <c r="AW148" s="13" t="s">
        <v>33</v>
      </c>
      <c r="AX148" s="13" t="s">
        <v>72</v>
      </c>
      <c r="AY148" s="219" t="s">
        <v>207</v>
      </c>
    </row>
    <row r="149" spans="2:51" s="13" customFormat="1" ht="12">
      <c r="B149" s="208"/>
      <c r="C149" s="209"/>
      <c r="D149" s="210" t="s">
        <v>215</v>
      </c>
      <c r="E149" s="211" t="s">
        <v>19</v>
      </c>
      <c r="F149" s="212" t="s">
        <v>1459</v>
      </c>
      <c r="G149" s="209"/>
      <c r="H149" s="213">
        <v>518.911</v>
      </c>
      <c r="I149" s="214"/>
      <c r="J149" s="209"/>
      <c r="K149" s="209"/>
      <c r="L149" s="215"/>
      <c r="M149" s="216"/>
      <c r="N149" s="217"/>
      <c r="O149" s="217"/>
      <c r="P149" s="217"/>
      <c r="Q149" s="217"/>
      <c r="R149" s="217"/>
      <c r="S149" s="217"/>
      <c r="T149" s="218"/>
      <c r="AT149" s="219" t="s">
        <v>215</v>
      </c>
      <c r="AU149" s="219" t="s">
        <v>81</v>
      </c>
      <c r="AV149" s="13" t="s">
        <v>81</v>
      </c>
      <c r="AW149" s="13" t="s">
        <v>33</v>
      </c>
      <c r="AX149" s="13" t="s">
        <v>72</v>
      </c>
      <c r="AY149" s="219" t="s">
        <v>207</v>
      </c>
    </row>
    <row r="150" spans="2:51" s="14" customFormat="1" ht="12">
      <c r="B150" s="220"/>
      <c r="C150" s="221"/>
      <c r="D150" s="210" t="s">
        <v>215</v>
      </c>
      <c r="E150" s="222" t="s">
        <v>19</v>
      </c>
      <c r="F150" s="223" t="s">
        <v>228</v>
      </c>
      <c r="G150" s="221"/>
      <c r="H150" s="224">
        <v>1434.908</v>
      </c>
      <c r="I150" s="225"/>
      <c r="J150" s="221"/>
      <c r="K150" s="221"/>
      <c r="L150" s="226"/>
      <c r="M150" s="227"/>
      <c r="N150" s="228"/>
      <c r="O150" s="228"/>
      <c r="P150" s="228"/>
      <c r="Q150" s="228"/>
      <c r="R150" s="228"/>
      <c r="S150" s="228"/>
      <c r="T150" s="229"/>
      <c r="AT150" s="230" t="s">
        <v>215</v>
      </c>
      <c r="AU150" s="230" t="s">
        <v>81</v>
      </c>
      <c r="AV150" s="14" t="s">
        <v>213</v>
      </c>
      <c r="AW150" s="14" t="s">
        <v>33</v>
      </c>
      <c r="AX150" s="14" t="s">
        <v>79</v>
      </c>
      <c r="AY150" s="230" t="s">
        <v>207</v>
      </c>
    </row>
    <row r="151" spans="1:65" s="2" customFormat="1" ht="36">
      <c r="A151" s="36"/>
      <c r="B151" s="37"/>
      <c r="C151" s="195" t="s">
        <v>303</v>
      </c>
      <c r="D151" s="195" t="s">
        <v>209</v>
      </c>
      <c r="E151" s="196" t="s">
        <v>287</v>
      </c>
      <c r="F151" s="197" t="s">
        <v>288</v>
      </c>
      <c r="G151" s="198" t="s">
        <v>151</v>
      </c>
      <c r="H151" s="199">
        <v>678.345</v>
      </c>
      <c r="I151" s="200"/>
      <c r="J151" s="201">
        <f>ROUND(I151*H151,2)</f>
        <v>0</v>
      </c>
      <c r="K151" s="197" t="s">
        <v>212</v>
      </c>
      <c r="L151" s="41"/>
      <c r="M151" s="202" t="s">
        <v>19</v>
      </c>
      <c r="N151" s="203" t="s">
        <v>43</v>
      </c>
      <c r="O151" s="66"/>
      <c r="P151" s="204">
        <f>O151*H151</f>
        <v>0</v>
      </c>
      <c r="Q151" s="204">
        <v>0</v>
      </c>
      <c r="R151" s="204">
        <f>Q151*H151</f>
        <v>0</v>
      </c>
      <c r="S151" s="204">
        <v>0</v>
      </c>
      <c r="T151" s="205">
        <f>S151*H151</f>
        <v>0</v>
      </c>
      <c r="U151" s="36"/>
      <c r="V151" s="36"/>
      <c r="W151" s="36"/>
      <c r="X151" s="36"/>
      <c r="Y151" s="36"/>
      <c r="Z151" s="36"/>
      <c r="AA151" s="36"/>
      <c r="AB151" s="36"/>
      <c r="AC151" s="36"/>
      <c r="AD151" s="36"/>
      <c r="AE151" s="36"/>
      <c r="AR151" s="206" t="s">
        <v>213</v>
      </c>
      <c r="AT151" s="206" t="s">
        <v>209</v>
      </c>
      <c r="AU151" s="206" t="s">
        <v>81</v>
      </c>
      <c r="AY151" s="19" t="s">
        <v>207</v>
      </c>
      <c r="BE151" s="207">
        <f>IF(N151="základní",J151,0)</f>
        <v>0</v>
      </c>
      <c r="BF151" s="207">
        <f>IF(N151="snížená",J151,0)</f>
        <v>0</v>
      </c>
      <c r="BG151" s="207">
        <f>IF(N151="zákl. přenesená",J151,0)</f>
        <v>0</v>
      </c>
      <c r="BH151" s="207">
        <f>IF(N151="sníž. přenesená",J151,0)</f>
        <v>0</v>
      </c>
      <c r="BI151" s="207">
        <f>IF(N151="nulová",J151,0)</f>
        <v>0</v>
      </c>
      <c r="BJ151" s="19" t="s">
        <v>79</v>
      </c>
      <c r="BK151" s="207">
        <f>ROUND(I151*H151,2)</f>
        <v>0</v>
      </c>
      <c r="BL151" s="19" t="s">
        <v>213</v>
      </c>
      <c r="BM151" s="206" t="s">
        <v>1460</v>
      </c>
    </row>
    <row r="152" spans="2:51" s="13" customFormat="1" ht="12">
      <c r="B152" s="208"/>
      <c r="C152" s="209"/>
      <c r="D152" s="210" t="s">
        <v>215</v>
      </c>
      <c r="E152" s="211" t="s">
        <v>19</v>
      </c>
      <c r="F152" s="212" t="s">
        <v>1461</v>
      </c>
      <c r="G152" s="209"/>
      <c r="H152" s="213">
        <v>79.717</v>
      </c>
      <c r="I152" s="214"/>
      <c r="J152" s="209"/>
      <c r="K152" s="209"/>
      <c r="L152" s="215"/>
      <c r="M152" s="216"/>
      <c r="N152" s="217"/>
      <c r="O152" s="217"/>
      <c r="P152" s="217"/>
      <c r="Q152" s="217"/>
      <c r="R152" s="217"/>
      <c r="S152" s="217"/>
      <c r="T152" s="218"/>
      <c r="AT152" s="219" t="s">
        <v>215</v>
      </c>
      <c r="AU152" s="219" t="s">
        <v>81</v>
      </c>
      <c r="AV152" s="13" t="s">
        <v>81</v>
      </c>
      <c r="AW152" s="13" t="s">
        <v>33</v>
      </c>
      <c r="AX152" s="13" t="s">
        <v>72</v>
      </c>
      <c r="AY152" s="219" t="s">
        <v>207</v>
      </c>
    </row>
    <row r="153" spans="2:51" s="13" customFormat="1" ht="12">
      <c r="B153" s="208"/>
      <c r="C153" s="209"/>
      <c r="D153" s="210" t="s">
        <v>215</v>
      </c>
      <c r="E153" s="211" t="s">
        <v>19</v>
      </c>
      <c r="F153" s="212" t="s">
        <v>1462</v>
      </c>
      <c r="G153" s="209"/>
      <c r="H153" s="213">
        <v>436.779</v>
      </c>
      <c r="I153" s="214"/>
      <c r="J153" s="209"/>
      <c r="K153" s="209"/>
      <c r="L153" s="215"/>
      <c r="M153" s="216"/>
      <c r="N153" s="217"/>
      <c r="O153" s="217"/>
      <c r="P153" s="217"/>
      <c r="Q153" s="217"/>
      <c r="R153" s="217"/>
      <c r="S153" s="217"/>
      <c r="T153" s="218"/>
      <c r="AT153" s="219" t="s">
        <v>215</v>
      </c>
      <c r="AU153" s="219" t="s">
        <v>81</v>
      </c>
      <c r="AV153" s="13" t="s">
        <v>81</v>
      </c>
      <c r="AW153" s="13" t="s">
        <v>33</v>
      </c>
      <c r="AX153" s="13" t="s">
        <v>72</v>
      </c>
      <c r="AY153" s="219" t="s">
        <v>207</v>
      </c>
    </row>
    <row r="154" spans="2:51" s="13" customFormat="1" ht="12">
      <c r="B154" s="208"/>
      <c r="C154" s="209"/>
      <c r="D154" s="210" t="s">
        <v>215</v>
      </c>
      <c r="E154" s="211" t="s">
        <v>19</v>
      </c>
      <c r="F154" s="212" t="s">
        <v>1463</v>
      </c>
      <c r="G154" s="209"/>
      <c r="H154" s="213">
        <v>2.415</v>
      </c>
      <c r="I154" s="214"/>
      <c r="J154" s="209"/>
      <c r="K154" s="209"/>
      <c r="L154" s="215"/>
      <c r="M154" s="216"/>
      <c r="N154" s="217"/>
      <c r="O154" s="217"/>
      <c r="P154" s="217"/>
      <c r="Q154" s="217"/>
      <c r="R154" s="217"/>
      <c r="S154" s="217"/>
      <c r="T154" s="218"/>
      <c r="AT154" s="219" t="s">
        <v>215</v>
      </c>
      <c r="AU154" s="219" t="s">
        <v>81</v>
      </c>
      <c r="AV154" s="13" t="s">
        <v>81</v>
      </c>
      <c r="AW154" s="13" t="s">
        <v>33</v>
      </c>
      <c r="AX154" s="13" t="s">
        <v>72</v>
      </c>
      <c r="AY154" s="219" t="s">
        <v>207</v>
      </c>
    </row>
    <row r="155" spans="2:51" s="14" customFormat="1" ht="12">
      <c r="B155" s="220"/>
      <c r="C155" s="221"/>
      <c r="D155" s="210" t="s">
        <v>215</v>
      </c>
      <c r="E155" s="222" t="s">
        <v>153</v>
      </c>
      <c r="F155" s="223" t="s">
        <v>228</v>
      </c>
      <c r="G155" s="221"/>
      <c r="H155" s="224">
        <v>518.911</v>
      </c>
      <c r="I155" s="225"/>
      <c r="J155" s="221"/>
      <c r="K155" s="221"/>
      <c r="L155" s="226"/>
      <c r="M155" s="227"/>
      <c r="N155" s="228"/>
      <c r="O155" s="228"/>
      <c r="P155" s="228"/>
      <c r="Q155" s="228"/>
      <c r="R155" s="228"/>
      <c r="S155" s="228"/>
      <c r="T155" s="229"/>
      <c r="AT155" s="230" t="s">
        <v>215</v>
      </c>
      <c r="AU155" s="230" t="s">
        <v>81</v>
      </c>
      <c r="AV155" s="14" t="s">
        <v>213</v>
      </c>
      <c r="AW155" s="14" t="s">
        <v>33</v>
      </c>
      <c r="AX155" s="14" t="s">
        <v>72</v>
      </c>
      <c r="AY155" s="230" t="s">
        <v>207</v>
      </c>
    </row>
    <row r="156" spans="2:51" s="13" customFormat="1" ht="12">
      <c r="B156" s="208"/>
      <c r="C156" s="209"/>
      <c r="D156" s="210" t="s">
        <v>215</v>
      </c>
      <c r="E156" s="211" t="s">
        <v>19</v>
      </c>
      <c r="F156" s="212" t="s">
        <v>1464</v>
      </c>
      <c r="G156" s="209"/>
      <c r="H156" s="213">
        <v>678.345</v>
      </c>
      <c r="I156" s="214"/>
      <c r="J156" s="209"/>
      <c r="K156" s="209"/>
      <c r="L156" s="215"/>
      <c r="M156" s="216"/>
      <c r="N156" s="217"/>
      <c r="O156" s="217"/>
      <c r="P156" s="217"/>
      <c r="Q156" s="217"/>
      <c r="R156" s="217"/>
      <c r="S156" s="217"/>
      <c r="T156" s="218"/>
      <c r="AT156" s="219" t="s">
        <v>215</v>
      </c>
      <c r="AU156" s="219" t="s">
        <v>81</v>
      </c>
      <c r="AV156" s="13" t="s">
        <v>81</v>
      </c>
      <c r="AW156" s="13" t="s">
        <v>33</v>
      </c>
      <c r="AX156" s="13" t="s">
        <v>79</v>
      </c>
      <c r="AY156" s="219" t="s">
        <v>207</v>
      </c>
    </row>
    <row r="157" spans="1:65" s="2" customFormat="1" ht="36">
      <c r="A157" s="36"/>
      <c r="B157" s="37"/>
      <c r="C157" s="195" t="s">
        <v>309</v>
      </c>
      <c r="D157" s="195" t="s">
        <v>209</v>
      </c>
      <c r="E157" s="196" t="s">
        <v>293</v>
      </c>
      <c r="F157" s="197" t="s">
        <v>294</v>
      </c>
      <c r="G157" s="198" t="s">
        <v>252</v>
      </c>
      <c r="H157" s="199">
        <v>1085.352</v>
      </c>
      <c r="I157" s="200"/>
      <c r="J157" s="201">
        <f>ROUND(I157*H157,2)</f>
        <v>0</v>
      </c>
      <c r="K157" s="197" t="s">
        <v>212</v>
      </c>
      <c r="L157" s="41"/>
      <c r="M157" s="202" t="s">
        <v>19</v>
      </c>
      <c r="N157" s="203" t="s">
        <v>43</v>
      </c>
      <c r="O157" s="66"/>
      <c r="P157" s="204">
        <f>O157*H157</f>
        <v>0</v>
      </c>
      <c r="Q157" s="204">
        <v>0</v>
      </c>
      <c r="R157" s="204">
        <f>Q157*H157</f>
        <v>0</v>
      </c>
      <c r="S157" s="204">
        <v>0</v>
      </c>
      <c r="T157" s="205">
        <f>S157*H157</f>
        <v>0</v>
      </c>
      <c r="U157" s="36"/>
      <c r="V157" s="36"/>
      <c r="W157" s="36"/>
      <c r="X157" s="36"/>
      <c r="Y157" s="36"/>
      <c r="Z157" s="36"/>
      <c r="AA157" s="36"/>
      <c r="AB157" s="36"/>
      <c r="AC157" s="36"/>
      <c r="AD157" s="36"/>
      <c r="AE157" s="36"/>
      <c r="AR157" s="206" t="s">
        <v>213</v>
      </c>
      <c r="AT157" s="206" t="s">
        <v>209</v>
      </c>
      <c r="AU157" s="206" t="s">
        <v>81</v>
      </c>
      <c r="AY157" s="19" t="s">
        <v>207</v>
      </c>
      <c r="BE157" s="207">
        <f>IF(N157="základní",J157,0)</f>
        <v>0</v>
      </c>
      <c r="BF157" s="207">
        <f>IF(N157="snížená",J157,0)</f>
        <v>0</v>
      </c>
      <c r="BG157" s="207">
        <f>IF(N157="zákl. přenesená",J157,0)</f>
        <v>0</v>
      </c>
      <c r="BH157" s="207">
        <f>IF(N157="sníž. přenesená",J157,0)</f>
        <v>0</v>
      </c>
      <c r="BI157" s="207">
        <f>IF(N157="nulová",J157,0)</f>
        <v>0</v>
      </c>
      <c r="BJ157" s="19" t="s">
        <v>79</v>
      </c>
      <c r="BK157" s="207">
        <f>ROUND(I157*H157,2)</f>
        <v>0</v>
      </c>
      <c r="BL157" s="19" t="s">
        <v>213</v>
      </c>
      <c r="BM157" s="206" t="s">
        <v>1465</v>
      </c>
    </row>
    <row r="158" spans="2:51" s="13" customFormat="1" ht="12">
      <c r="B158" s="208"/>
      <c r="C158" s="209"/>
      <c r="D158" s="210" t="s">
        <v>215</v>
      </c>
      <c r="E158" s="209"/>
      <c r="F158" s="212" t="s">
        <v>1466</v>
      </c>
      <c r="G158" s="209"/>
      <c r="H158" s="213">
        <v>1085.352</v>
      </c>
      <c r="I158" s="214"/>
      <c r="J158" s="209"/>
      <c r="K158" s="209"/>
      <c r="L158" s="215"/>
      <c r="M158" s="216"/>
      <c r="N158" s="217"/>
      <c r="O158" s="217"/>
      <c r="P158" s="217"/>
      <c r="Q158" s="217"/>
      <c r="R158" s="217"/>
      <c r="S158" s="217"/>
      <c r="T158" s="218"/>
      <c r="AT158" s="219" t="s">
        <v>215</v>
      </c>
      <c r="AU158" s="219" t="s">
        <v>81</v>
      </c>
      <c r="AV158" s="13" t="s">
        <v>81</v>
      </c>
      <c r="AW158" s="13" t="s">
        <v>4</v>
      </c>
      <c r="AX158" s="13" t="s">
        <v>79</v>
      </c>
      <c r="AY158" s="219" t="s">
        <v>207</v>
      </c>
    </row>
    <row r="159" spans="1:65" s="2" customFormat="1" ht="36">
      <c r="A159" s="36"/>
      <c r="B159" s="37"/>
      <c r="C159" s="195" t="s">
        <v>315</v>
      </c>
      <c r="D159" s="195" t="s">
        <v>209</v>
      </c>
      <c r="E159" s="196" t="s">
        <v>298</v>
      </c>
      <c r="F159" s="197" t="s">
        <v>299</v>
      </c>
      <c r="G159" s="198" t="s">
        <v>151</v>
      </c>
      <c r="H159" s="199">
        <v>950.647</v>
      </c>
      <c r="I159" s="200"/>
      <c r="J159" s="201">
        <f>ROUND(I159*H159,2)</f>
        <v>0</v>
      </c>
      <c r="K159" s="197" t="s">
        <v>212</v>
      </c>
      <c r="L159" s="41"/>
      <c r="M159" s="202" t="s">
        <v>19</v>
      </c>
      <c r="N159" s="203" t="s">
        <v>43</v>
      </c>
      <c r="O159" s="66"/>
      <c r="P159" s="204">
        <f>O159*H159</f>
        <v>0</v>
      </c>
      <c r="Q159" s="204">
        <v>0</v>
      </c>
      <c r="R159" s="204">
        <f>Q159*H159</f>
        <v>0</v>
      </c>
      <c r="S159" s="204">
        <v>0</v>
      </c>
      <c r="T159" s="205">
        <f>S159*H159</f>
        <v>0</v>
      </c>
      <c r="U159" s="36"/>
      <c r="V159" s="36"/>
      <c r="W159" s="36"/>
      <c r="X159" s="36"/>
      <c r="Y159" s="36"/>
      <c r="Z159" s="36"/>
      <c r="AA159" s="36"/>
      <c r="AB159" s="36"/>
      <c r="AC159" s="36"/>
      <c r="AD159" s="36"/>
      <c r="AE159" s="36"/>
      <c r="AR159" s="206" t="s">
        <v>213</v>
      </c>
      <c r="AT159" s="206" t="s">
        <v>209</v>
      </c>
      <c r="AU159" s="206" t="s">
        <v>81</v>
      </c>
      <c r="AY159" s="19" t="s">
        <v>207</v>
      </c>
      <c r="BE159" s="207">
        <f>IF(N159="základní",J159,0)</f>
        <v>0</v>
      </c>
      <c r="BF159" s="207">
        <f>IF(N159="snížená",J159,0)</f>
        <v>0</v>
      </c>
      <c r="BG159" s="207">
        <f>IF(N159="zákl. přenesená",J159,0)</f>
        <v>0</v>
      </c>
      <c r="BH159" s="207">
        <f>IF(N159="sníž. přenesená",J159,0)</f>
        <v>0</v>
      </c>
      <c r="BI159" s="207">
        <f>IF(N159="nulová",J159,0)</f>
        <v>0</v>
      </c>
      <c r="BJ159" s="19" t="s">
        <v>79</v>
      </c>
      <c r="BK159" s="207">
        <f>ROUND(I159*H159,2)</f>
        <v>0</v>
      </c>
      <c r="BL159" s="19" t="s">
        <v>213</v>
      </c>
      <c r="BM159" s="206" t="s">
        <v>1467</v>
      </c>
    </row>
    <row r="160" spans="2:51" s="13" customFormat="1" ht="12">
      <c r="B160" s="208"/>
      <c r="C160" s="209"/>
      <c r="D160" s="210" t="s">
        <v>215</v>
      </c>
      <c r="E160" s="211" t="s">
        <v>19</v>
      </c>
      <c r="F160" s="212" t="s">
        <v>1468</v>
      </c>
      <c r="G160" s="209"/>
      <c r="H160" s="213">
        <v>915.997</v>
      </c>
      <c r="I160" s="214"/>
      <c r="J160" s="209"/>
      <c r="K160" s="209"/>
      <c r="L160" s="215"/>
      <c r="M160" s="216"/>
      <c r="N160" s="217"/>
      <c r="O160" s="217"/>
      <c r="P160" s="217"/>
      <c r="Q160" s="217"/>
      <c r="R160" s="217"/>
      <c r="S160" s="217"/>
      <c r="T160" s="218"/>
      <c r="AT160" s="219" t="s">
        <v>215</v>
      </c>
      <c r="AU160" s="219" t="s">
        <v>81</v>
      </c>
      <c r="AV160" s="13" t="s">
        <v>81</v>
      </c>
      <c r="AW160" s="13" t="s">
        <v>33</v>
      </c>
      <c r="AX160" s="13" t="s">
        <v>72</v>
      </c>
      <c r="AY160" s="219" t="s">
        <v>207</v>
      </c>
    </row>
    <row r="161" spans="2:51" s="13" customFormat="1" ht="12">
      <c r="B161" s="208"/>
      <c r="C161" s="209"/>
      <c r="D161" s="210" t="s">
        <v>215</v>
      </c>
      <c r="E161" s="211" t="s">
        <v>1372</v>
      </c>
      <c r="F161" s="212" t="s">
        <v>1469</v>
      </c>
      <c r="G161" s="209"/>
      <c r="H161" s="213">
        <v>34.65</v>
      </c>
      <c r="I161" s="214"/>
      <c r="J161" s="209"/>
      <c r="K161" s="209"/>
      <c r="L161" s="215"/>
      <c r="M161" s="216"/>
      <c r="N161" s="217"/>
      <c r="O161" s="217"/>
      <c r="P161" s="217"/>
      <c r="Q161" s="217"/>
      <c r="R161" s="217"/>
      <c r="S161" s="217"/>
      <c r="T161" s="218"/>
      <c r="AT161" s="219" t="s">
        <v>215</v>
      </c>
      <c r="AU161" s="219" t="s">
        <v>81</v>
      </c>
      <c r="AV161" s="13" t="s">
        <v>81</v>
      </c>
      <c r="AW161" s="13" t="s">
        <v>33</v>
      </c>
      <c r="AX161" s="13" t="s">
        <v>72</v>
      </c>
      <c r="AY161" s="219" t="s">
        <v>207</v>
      </c>
    </row>
    <row r="162" spans="2:51" s="14" customFormat="1" ht="12">
      <c r="B162" s="220"/>
      <c r="C162" s="221"/>
      <c r="D162" s="210" t="s">
        <v>215</v>
      </c>
      <c r="E162" s="222" t="s">
        <v>19</v>
      </c>
      <c r="F162" s="223" t="s">
        <v>228</v>
      </c>
      <c r="G162" s="221"/>
      <c r="H162" s="224">
        <v>950.647</v>
      </c>
      <c r="I162" s="225"/>
      <c r="J162" s="221"/>
      <c r="K162" s="221"/>
      <c r="L162" s="226"/>
      <c r="M162" s="227"/>
      <c r="N162" s="228"/>
      <c r="O162" s="228"/>
      <c r="P162" s="228"/>
      <c r="Q162" s="228"/>
      <c r="R162" s="228"/>
      <c r="S162" s="228"/>
      <c r="T162" s="229"/>
      <c r="AT162" s="230" t="s">
        <v>215</v>
      </c>
      <c r="AU162" s="230" t="s">
        <v>81</v>
      </c>
      <c r="AV162" s="14" t="s">
        <v>213</v>
      </c>
      <c r="AW162" s="14" t="s">
        <v>33</v>
      </c>
      <c r="AX162" s="14" t="s">
        <v>79</v>
      </c>
      <c r="AY162" s="230" t="s">
        <v>207</v>
      </c>
    </row>
    <row r="163" spans="1:65" s="2" customFormat="1" ht="12">
      <c r="A163" s="36"/>
      <c r="B163" s="37"/>
      <c r="C163" s="231" t="s">
        <v>7</v>
      </c>
      <c r="D163" s="231" t="s">
        <v>249</v>
      </c>
      <c r="E163" s="232" t="s">
        <v>1470</v>
      </c>
      <c r="F163" s="233" t="s">
        <v>1471</v>
      </c>
      <c r="G163" s="234" t="s">
        <v>252</v>
      </c>
      <c r="H163" s="235">
        <v>62.37</v>
      </c>
      <c r="I163" s="236"/>
      <c r="J163" s="237">
        <f>ROUND(I163*H163,2)</f>
        <v>0</v>
      </c>
      <c r="K163" s="233" t="s">
        <v>212</v>
      </c>
      <c r="L163" s="238"/>
      <c r="M163" s="239" t="s">
        <v>19</v>
      </c>
      <c r="N163" s="240" t="s">
        <v>43</v>
      </c>
      <c r="O163" s="66"/>
      <c r="P163" s="204">
        <f>O163*H163</f>
        <v>0</v>
      </c>
      <c r="Q163" s="204">
        <v>0</v>
      </c>
      <c r="R163" s="204">
        <f>Q163*H163</f>
        <v>0</v>
      </c>
      <c r="S163" s="204">
        <v>0</v>
      </c>
      <c r="T163" s="205">
        <f>S163*H163</f>
        <v>0</v>
      </c>
      <c r="U163" s="36"/>
      <c r="V163" s="36"/>
      <c r="W163" s="36"/>
      <c r="X163" s="36"/>
      <c r="Y163" s="36"/>
      <c r="Z163" s="36"/>
      <c r="AA163" s="36"/>
      <c r="AB163" s="36"/>
      <c r="AC163" s="36"/>
      <c r="AD163" s="36"/>
      <c r="AE163" s="36"/>
      <c r="AR163" s="206" t="s">
        <v>248</v>
      </c>
      <c r="AT163" s="206" t="s">
        <v>249</v>
      </c>
      <c r="AU163" s="206" t="s">
        <v>81</v>
      </c>
      <c r="AY163" s="19" t="s">
        <v>207</v>
      </c>
      <c r="BE163" s="207">
        <f>IF(N163="základní",J163,0)</f>
        <v>0</v>
      </c>
      <c r="BF163" s="207">
        <f>IF(N163="snížená",J163,0)</f>
        <v>0</v>
      </c>
      <c r="BG163" s="207">
        <f>IF(N163="zákl. přenesená",J163,0)</f>
        <v>0</v>
      </c>
      <c r="BH163" s="207">
        <f>IF(N163="sníž. přenesená",J163,0)</f>
        <v>0</v>
      </c>
      <c r="BI163" s="207">
        <f>IF(N163="nulová",J163,0)</f>
        <v>0</v>
      </c>
      <c r="BJ163" s="19" t="s">
        <v>79</v>
      </c>
      <c r="BK163" s="207">
        <f>ROUND(I163*H163,2)</f>
        <v>0</v>
      </c>
      <c r="BL163" s="19" t="s">
        <v>213</v>
      </c>
      <c r="BM163" s="206" t="s">
        <v>1472</v>
      </c>
    </row>
    <row r="164" spans="2:51" s="15" customFormat="1" ht="12">
      <c r="B164" s="241"/>
      <c r="C164" s="242"/>
      <c r="D164" s="210" t="s">
        <v>215</v>
      </c>
      <c r="E164" s="243" t="s">
        <v>19</v>
      </c>
      <c r="F164" s="244" t="s">
        <v>1473</v>
      </c>
      <c r="G164" s="242"/>
      <c r="H164" s="243" t="s">
        <v>19</v>
      </c>
      <c r="I164" s="245"/>
      <c r="J164" s="242"/>
      <c r="K164" s="242"/>
      <c r="L164" s="246"/>
      <c r="M164" s="247"/>
      <c r="N164" s="248"/>
      <c r="O164" s="248"/>
      <c r="P164" s="248"/>
      <c r="Q164" s="248"/>
      <c r="R164" s="248"/>
      <c r="S164" s="248"/>
      <c r="T164" s="249"/>
      <c r="AT164" s="250" t="s">
        <v>215</v>
      </c>
      <c r="AU164" s="250" t="s">
        <v>81</v>
      </c>
      <c r="AV164" s="15" t="s">
        <v>79</v>
      </c>
      <c r="AW164" s="15" t="s">
        <v>33</v>
      </c>
      <c r="AX164" s="15" t="s">
        <v>72</v>
      </c>
      <c r="AY164" s="250" t="s">
        <v>207</v>
      </c>
    </row>
    <row r="165" spans="2:51" s="13" customFormat="1" ht="12">
      <c r="B165" s="208"/>
      <c r="C165" s="209"/>
      <c r="D165" s="210" t="s">
        <v>215</v>
      </c>
      <c r="E165" s="211" t="s">
        <v>19</v>
      </c>
      <c r="F165" s="212" t="s">
        <v>1474</v>
      </c>
      <c r="G165" s="209"/>
      <c r="H165" s="213">
        <v>62.37</v>
      </c>
      <c r="I165" s="214"/>
      <c r="J165" s="209"/>
      <c r="K165" s="209"/>
      <c r="L165" s="215"/>
      <c r="M165" s="216"/>
      <c r="N165" s="217"/>
      <c r="O165" s="217"/>
      <c r="P165" s="217"/>
      <c r="Q165" s="217"/>
      <c r="R165" s="217"/>
      <c r="S165" s="217"/>
      <c r="T165" s="218"/>
      <c r="AT165" s="219" t="s">
        <v>215</v>
      </c>
      <c r="AU165" s="219" t="s">
        <v>81</v>
      </c>
      <c r="AV165" s="13" t="s">
        <v>81</v>
      </c>
      <c r="AW165" s="13" t="s">
        <v>33</v>
      </c>
      <c r="AX165" s="13" t="s">
        <v>79</v>
      </c>
      <c r="AY165" s="219" t="s">
        <v>207</v>
      </c>
    </row>
    <row r="166" spans="1:65" s="2" customFormat="1" ht="60">
      <c r="A166" s="36"/>
      <c r="B166" s="37"/>
      <c r="C166" s="195" t="s">
        <v>325</v>
      </c>
      <c r="D166" s="195" t="s">
        <v>209</v>
      </c>
      <c r="E166" s="196" t="s">
        <v>1475</v>
      </c>
      <c r="F166" s="197" t="s">
        <v>1476</v>
      </c>
      <c r="G166" s="198" t="s">
        <v>151</v>
      </c>
      <c r="H166" s="199">
        <v>354.623</v>
      </c>
      <c r="I166" s="200"/>
      <c r="J166" s="201">
        <f>ROUND(I166*H166,2)</f>
        <v>0</v>
      </c>
      <c r="K166" s="197" t="s">
        <v>212</v>
      </c>
      <c r="L166" s="41"/>
      <c r="M166" s="202" t="s">
        <v>19</v>
      </c>
      <c r="N166" s="203" t="s">
        <v>43</v>
      </c>
      <c r="O166" s="66"/>
      <c r="P166" s="204">
        <f>O166*H166</f>
        <v>0</v>
      </c>
      <c r="Q166" s="204">
        <v>0</v>
      </c>
      <c r="R166" s="204">
        <f>Q166*H166</f>
        <v>0</v>
      </c>
      <c r="S166" s="204">
        <v>0</v>
      </c>
      <c r="T166" s="205">
        <f>S166*H166</f>
        <v>0</v>
      </c>
      <c r="U166" s="36"/>
      <c r="V166" s="36"/>
      <c r="W166" s="36"/>
      <c r="X166" s="36"/>
      <c r="Y166" s="36"/>
      <c r="Z166" s="36"/>
      <c r="AA166" s="36"/>
      <c r="AB166" s="36"/>
      <c r="AC166" s="36"/>
      <c r="AD166" s="36"/>
      <c r="AE166" s="36"/>
      <c r="AR166" s="206" t="s">
        <v>213</v>
      </c>
      <c r="AT166" s="206" t="s">
        <v>209</v>
      </c>
      <c r="AU166" s="206" t="s">
        <v>81</v>
      </c>
      <c r="AY166" s="19" t="s">
        <v>207</v>
      </c>
      <c r="BE166" s="207">
        <f>IF(N166="základní",J166,0)</f>
        <v>0</v>
      </c>
      <c r="BF166" s="207">
        <f>IF(N166="snížená",J166,0)</f>
        <v>0</v>
      </c>
      <c r="BG166" s="207">
        <f>IF(N166="zákl. přenesená",J166,0)</f>
        <v>0</v>
      </c>
      <c r="BH166" s="207">
        <f>IF(N166="sníž. přenesená",J166,0)</f>
        <v>0</v>
      </c>
      <c r="BI166" s="207">
        <f>IF(N166="nulová",J166,0)</f>
        <v>0</v>
      </c>
      <c r="BJ166" s="19" t="s">
        <v>79</v>
      </c>
      <c r="BK166" s="207">
        <f>ROUND(I166*H166,2)</f>
        <v>0</v>
      </c>
      <c r="BL166" s="19" t="s">
        <v>213</v>
      </c>
      <c r="BM166" s="206" t="s">
        <v>1477</v>
      </c>
    </row>
    <row r="167" spans="2:51" s="13" customFormat="1" ht="12">
      <c r="B167" s="208"/>
      <c r="C167" s="209"/>
      <c r="D167" s="210" t="s">
        <v>215</v>
      </c>
      <c r="E167" s="211" t="s">
        <v>19</v>
      </c>
      <c r="F167" s="212" t="s">
        <v>1478</v>
      </c>
      <c r="G167" s="209"/>
      <c r="H167" s="213">
        <v>475.595</v>
      </c>
      <c r="I167" s="214"/>
      <c r="J167" s="209"/>
      <c r="K167" s="209"/>
      <c r="L167" s="215"/>
      <c r="M167" s="216"/>
      <c r="N167" s="217"/>
      <c r="O167" s="217"/>
      <c r="P167" s="217"/>
      <c r="Q167" s="217"/>
      <c r="R167" s="217"/>
      <c r="S167" s="217"/>
      <c r="T167" s="218"/>
      <c r="AT167" s="219" t="s">
        <v>215</v>
      </c>
      <c r="AU167" s="219" t="s">
        <v>81</v>
      </c>
      <c r="AV167" s="13" t="s">
        <v>81</v>
      </c>
      <c r="AW167" s="13" t="s">
        <v>33</v>
      </c>
      <c r="AX167" s="13" t="s">
        <v>72</v>
      </c>
      <c r="AY167" s="219" t="s">
        <v>207</v>
      </c>
    </row>
    <row r="168" spans="2:51" s="13" customFormat="1" ht="12">
      <c r="B168" s="208"/>
      <c r="C168" s="209"/>
      <c r="D168" s="210" t="s">
        <v>215</v>
      </c>
      <c r="E168" s="211" t="s">
        <v>19</v>
      </c>
      <c r="F168" s="212" t="s">
        <v>1479</v>
      </c>
      <c r="G168" s="209"/>
      <c r="H168" s="213">
        <v>-15.6</v>
      </c>
      <c r="I168" s="214"/>
      <c r="J168" s="209"/>
      <c r="K168" s="209"/>
      <c r="L168" s="215"/>
      <c r="M168" s="216"/>
      <c r="N168" s="217"/>
      <c r="O168" s="217"/>
      <c r="P168" s="217"/>
      <c r="Q168" s="217"/>
      <c r="R168" s="217"/>
      <c r="S168" s="217"/>
      <c r="T168" s="218"/>
      <c r="AT168" s="219" t="s">
        <v>215</v>
      </c>
      <c r="AU168" s="219" t="s">
        <v>81</v>
      </c>
      <c r="AV168" s="13" t="s">
        <v>81</v>
      </c>
      <c r="AW168" s="13" t="s">
        <v>33</v>
      </c>
      <c r="AX168" s="13" t="s">
        <v>72</v>
      </c>
      <c r="AY168" s="219" t="s">
        <v>207</v>
      </c>
    </row>
    <row r="169" spans="2:51" s="13" customFormat="1" ht="12">
      <c r="B169" s="208"/>
      <c r="C169" s="209"/>
      <c r="D169" s="210" t="s">
        <v>215</v>
      </c>
      <c r="E169" s="211" t="s">
        <v>19</v>
      </c>
      <c r="F169" s="212" t="s">
        <v>1480</v>
      </c>
      <c r="G169" s="209"/>
      <c r="H169" s="213">
        <v>-91.66</v>
      </c>
      <c r="I169" s="214"/>
      <c r="J169" s="209"/>
      <c r="K169" s="209"/>
      <c r="L169" s="215"/>
      <c r="M169" s="216"/>
      <c r="N169" s="217"/>
      <c r="O169" s="217"/>
      <c r="P169" s="217"/>
      <c r="Q169" s="217"/>
      <c r="R169" s="217"/>
      <c r="S169" s="217"/>
      <c r="T169" s="218"/>
      <c r="AT169" s="219" t="s">
        <v>215</v>
      </c>
      <c r="AU169" s="219" t="s">
        <v>81</v>
      </c>
      <c r="AV169" s="13" t="s">
        <v>81</v>
      </c>
      <c r="AW169" s="13" t="s">
        <v>33</v>
      </c>
      <c r="AX169" s="13" t="s">
        <v>72</v>
      </c>
      <c r="AY169" s="219" t="s">
        <v>207</v>
      </c>
    </row>
    <row r="170" spans="2:51" s="13" customFormat="1" ht="12">
      <c r="B170" s="208"/>
      <c r="C170" s="209"/>
      <c r="D170" s="210" t="s">
        <v>215</v>
      </c>
      <c r="E170" s="211" t="s">
        <v>19</v>
      </c>
      <c r="F170" s="212" t="s">
        <v>1481</v>
      </c>
      <c r="G170" s="209"/>
      <c r="H170" s="213">
        <v>-13.712</v>
      </c>
      <c r="I170" s="214"/>
      <c r="J170" s="209"/>
      <c r="K170" s="209"/>
      <c r="L170" s="215"/>
      <c r="M170" s="216"/>
      <c r="N170" s="217"/>
      <c r="O170" s="217"/>
      <c r="P170" s="217"/>
      <c r="Q170" s="217"/>
      <c r="R170" s="217"/>
      <c r="S170" s="217"/>
      <c r="T170" s="218"/>
      <c r="AT170" s="219" t="s">
        <v>215</v>
      </c>
      <c r="AU170" s="219" t="s">
        <v>81</v>
      </c>
      <c r="AV170" s="13" t="s">
        <v>81</v>
      </c>
      <c r="AW170" s="13" t="s">
        <v>33</v>
      </c>
      <c r="AX170" s="13" t="s">
        <v>72</v>
      </c>
      <c r="AY170" s="219" t="s">
        <v>207</v>
      </c>
    </row>
    <row r="171" spans="2:51" s="14" customFormat="1" ht="12">
      <c r="B171" s="220"/>
      <c r="C171" s="221"/>
      <c r="D171" s="210" t="s">
        <v>215</v>
      </c>
      <c r="E171" s="222" t="s">
        <v>1381</v>
      </c>
      <c r="F171" s="223" t="s">
        <v>228</v>
      </c>
      <c r="G171" s="221"/>
      <c r="H171" s="224">
        <v>354.623</v>
      </c>
      <c r="I171" s="225"/>
      <c r="J171" s="221"/>
      <c r="K171" s="221"/>
      <c r="L171" s="226"/>
      <c r="M171" s="227"/>
      <c r="N171" s="228"/>
      <c r="O171" s="228"/>
      <c r="P171" s="228"/>
      <c r="Q171" s="228"/>
      <c r="R171" s="228"/>
      <c r="S171" s="228"/>
      <c r="T171" s="229"/>
      <c r="AT171" s="230" t="s">
        <v>215</v>
      </c>
      <c r="AU171" s="230" t="s">
        <v>81</v>
      </c>
      <c r="AV171" s="14" t="s">
        <v>213</v>
      </c>
      <c r="AW171" s="14" t="s">
        <v>33</v>
      </c>
      <c r="AX171" s="14" t="s">
        <v>79</v>
      </c>
      <c r="AY171" s="230" t="s">
        <v>207</v>
      </c>
    </row>
    <row r="172" spans="1:65" s="2" customFormat="1" ht="12">
      <c r="A172" s="36"/>
      <c r="B172" s="37"/>
      <c r="C172" s="231" t="s">
        <v>330</v>
      </c>
      <c r="D172" s="231" t="s">
        <v>249</v>
      </c>
      <c r="E172" s="232" t="s">
        <v>1482</v>
      </c>
      <c r="F172" s="233" t="s">
        <v>1483</v>
      </c>
      <c r="G172" s="234" t="s">
        <v>252</v>
      </c>
      <c r="H172" s="235">
        <v>638.321</v>
      </c>
      <c r="I172" s="236"/>
      <c r="J172" s="237">
        <f>ROUND(I172*H172,2)</f>
        <v>0</v>
      </c>
      <c r="K172" s="233" t="s">
        <v>212</v>
      </c>
      <c r="L172" s="238"/>
      <c r="M172" s="239" t="s">
        <v>19</v>
      </c>
      <c r="N172" s="240" t="s">
        <v>43</v>
      </c>
      <c r="O172" s="66"/>
      <c r="P172" s="204">
        <f>O172*H172</f>
        <v>0</v>
      </c>
      <c r="Q172" s="204">
        <v>0</v>
      </c>
      <c r="R172" s="204">
        <f>Q172*H172</f>
        <v>0</v>
      </c>
      <c r="S172" s="204">
        <v>0</v>
      </c>
      <c r="T172" s="205">
        <f>S172*H172</f>
        <v>0</v>
      </c>
      <c r="U172" s="36"/>
      <c r="V172" s="36"/>
      <c r="W172" s="36"/>
      <c r="X172" s="36"/>
      <c r="Y172" s="36"/>
      <c r="Z172" s="36"/>
      <c r="AA172" s="36"/>
      <c r="AB172" s="36"/>
      <c r="AC172" s="36"/>
      <c r="AD172" s="36"/>
      <c r="AE172" s="36"/>
      <c r="AR172" s="206" t="s">
        <v>248</v>
      </c>
      <c r="AT172" s="206" t="s">
        <v>249</v>
      </c>
      <c r="AU172" s="206" t="s">
        <v>81</v>
      </c>
      <c r="AY172" s="19" t="s">
        <v>207</v>
      </c>
      <c r="BE172" s="207">
        <f>IF(N172="základní",J172,0)</f>
        <v>0</v>
      </c>
      <c r="BF172" s="207">
        <f>IF(N172="snížená",J172,0)</f>
        <v>0</v>
      </c>
      <c r="BG172" s="207">
        <f>IF(N172="zákl. přenesená",J172,0)</f>
        <v>0</v>
      </c>
      <c r="BH172" s="207">
        <f>IF(N172="sníž. přenesená",J172,0)</f>
        <v>0</v>
      </c>
      <c r="BI172" s="207">
        <f>IF(N172="nulová",J172,0)</f>
        <v>0</v>
      </c>
      <c r="BJ172" s="19" t="s">
        <v>79</v>
      </c>
      <c r="BK172" s="207">
        <f>ROUND(I172*H172,2)</f>
        <v>0</v>
      </c>
      <c r="BL172" s="19" t="s">
        <v>213</v>
      </c>
      <c r="BM172" s="206" t="s">
        <v>1484</v>
      </c>
    </row>
    <row r="173" spans="2:51" s="13" customFormat="1" ht="12">
      <c r="B173" s="208"/>
      <c r="C173" s="209"/>
      <c r="D173" s="210" t="s">
        <v>215</v>
      </c>
      <c r="E173" s="209"/>
      <c r="F173" s="212" t="s">
        <v>1485</v>
      </c>
      <c r="G173" s="209"/>
      <c r="H173" s="213">
        <v>638.321</v>
      </c>
      <c r="I173" s="214"/>
      <c r="J173" s="209"/>
      <c r="K173" s="209"/>
      <c r="L173" s="215"/>
      <c r="M173" s="216"/>
      <c r="N173" s="217"/>
      <c r="O173" s="217"/>
      <c r="P173" s="217"/>
      <c r="Q173" s="217"/>
      <c r="R173" s="217"/>
      <c r="S173" s="217"/>
      <c r="T173" s="218"/>
      <c r="AT173" s="219" t="s">
        <v>215</v>
      </c>
      <c r="AU173" s="219" t="s">
        <v>81</v>
      </c>
      <c r="AV173" s="13" t="s">
        <v>81</v>
      </c>
      <c r="AW173" s="13" t="s">
        <v>4</v>
      </c>
      <c r="AX173" s="13" t="s">
        <v>79</v>
      </c>
      <c r="AY173" s="219" t="s">
        <v>207</v>
      </c>
    </row>
    <row r="174" spans="1:65" s="2" customFormat="1" ht="36">
      <c r="A174" s="36"/>
      <c r="B174" s="37"/>
      <c r="C174" s="195" t="s">
        <v>334</v>
      </c>
      <c r="D174" s="195" t="s">
        <v>209</v>
      </c>
      <c r="E174" s="196" t="s">
        <v>1239</v>
      </c>
      <c r="F174" s="197" t="s">
        <v>1240</v>
      </c>
      <c r="G174" s="198" t="s">
        <v>144</v>
      </c>
      <c r="H174" s="199">
        <v>518.263</v>
      </c>
      <c r="I174" s="200"/>
      <c r="J174" s="201">
        <f>ROUND(I174*H174,2)</f>
        <v>0</v>
      </c>
      <c r="K174" s="197" t="s">
        <v>212</v>
      </c>
      <c r="L174" s="41"/>
      <c r="M174" s="202" t="s">
        <v>19</v>
      </c>
      <c r="N174" s="203" t="s">
        <v>43</v>
      </c>
      <c r="O174" s="66"/>
      <c r="P174" s="204">
        <f>O174*H174</f>
        <v>0</v>
      </c>
      <c r="Q174" s="204">
        <v>0</v>
      </c>
      <c r="R174" s="204">
        <f>Q174*H174</f>
        <v>0</v>
      </c>
      <c r="S174" s="204">
        <v>0</v>
      </c>
      <c r="T174" s="205">
        <f>S174*H174</f>
        <v>0</v>
      </c>
      <c r="U174" s="36"/>
      <c r="V174" s="36"/>
      <c r="W174" s="36"/>
      <c r="X174" s="36"/>
      <c r="Y174" s="36"/>
      <c r="Z174" s="36"/>
      <c r="AA174" s="36"/>
      <c r="AB174" s="36"/>
      <c r="AC174" s="36"/>
      <c r="AD174" s="36"/>
      <c r="AE174" s="36"/>
      <c r="AR174" s="206" t="s">
        <v>213</v>
      </c>
      <c r="AT174" s="206" t="s">
        <v>209</v>
      </c>
      <c r="AU174" s="206" t="s">
        <v>81</v>
      </c>
      <c r="AY174" s="19" t="s">
        <v>207</v>
      </c>
      <c r="BE174" s="207">
        <f>IF(N174="základní",J174,0)</f>
        <v>0</v>
      </c>
      <c r="BF174" s="207">
        <f>IF(N174="snížená",J174,0)</f>
        <v>0</v>
      </c>
      <c r="BG174" s="207">
        <f>IF(N174="zákl. přenesená",J174,0)</f>
        <v>0</v>
      </c>
      <c r="BH174" s="207">
        <f>IF(N174="sníž. přenesená",J174,0)</f>
        <v>0</v>
      </c>
      <c r="BI174" s="207">
        <f>IF(N174="nulová",J174,0)</f>
        <v>0</v>
      </c>
      <c r="BJ174" s="19" t="s">
        <v>79</v>
      </c>
      <c r="BK174" s="207">
        <f>ROUND(I174*H174,2)</f>
        <v>0</v>
      </c>
      <c r="BL174" s="19" t="s">
        <v>213</v>
      </c>
      <c r="BM174" s="206" t="s">
        <v>1486</v>
      </c>
    </row>
    <row r="175" spans="1:65" s="2" customFormat="1" ht="24">
      <c r="A175" s="36"/>
      <c r="B175" s="37"/>
      <c r="C175" s="195" t="s">
        <v>339</v>
      </c>
      <c r="D175" s="195" t="s">
        <v>209</v>
      </c>
      <c r="E175" s="196" t="s">
        <v>1242</v>
      </c>
      <c r="F175" s="197" t="s">
        <v>1243</v>
      </c>
      <c r="G175" s="198" t="s">
        <v>144</v>
      </c>
      <c r="H175" s="199">
        <v>518.263</v>
      </c>
      <c r="I175" s="200"/>
      <c r="J175" s="201">
        <f>ROUND(I175*H175,2)</f>
        <v>0</v>
      </c>
      <c r="K175" s="197" t="s">
        <v>212</v>
      </c>
      <c r="L175" s="41"/>
      <c r="M175" s="202" t="s">
        <v>19</v>
      </c>
      <c r="N175" s="203" t="s">
        <v>43</v>
      </c>
      <c r="O175" s="66"/>
      <c r="P175" s="204">
        <f>O175*H175</f>
        <v>0</v>
      </c>
      <c r="Q175" s="204">
        <v>0</v>
      </c>
      <c r="R175" s="204">
        <f>Q175*H175</f>
        <v>0</v>
      </c>
      <c r="S175" s="204">
        <v>0</v>
      </c>
      <c r="T175" s="205">
        <f>S175*H175</f>
        <v>0</v>
      </c>
      <c r="U175" s="36"/>
      <c r="V175" s="36"/>
      <c r="W175" s="36"/>
      <c r="X175" s="36"/>
      <c r="Y175" s="36"/>
      <c r="Z175" s="36"/>
      <c r="AA175" s="36"/>
      <c r="AB175" s="36"/>
      <c r="AC175" s="36"/>
      <c r="AD175" s="36"/>
      <c r="AE175" s="36"/>
      <c r="AR175" s="206" t="s">
        <v>213</v>
      </c>
      <c r="AT175" s="206" t="s">
        <v>209</v>
      </c>
      <c r="AU175" s="206" t="s">
        <v>81</v>
      </c>
      <c r="AY175" s="19" t="s">
        <v>207</v>
      </c>
      <c r="BE175" s="207">
        <f>IF(N175="základní",J175,0)</f>
        <v>0</v>
      </c>
      <c r="BF175" s="207">
        <f>IF(N175="snížená",J175,0)</f>
        <v>0</v>
      </c>
      <c r="BG175" s="207">
        <f>IF(N175="zákl. přenesená",J175,0)</f>
        <v>0</v>
      </c>
      <c r="BH175" s="207">
        <f>IF(N175="sníž. přenesená",J175,0)</f>
        <v>0</v>
      </c>
      <c r="BI175" s="207">
        <f>IF(N175="nulová",J175,0)</f>
        <v>0</v>
      </c>
      <c r="BJ175" s="19" t="s">
        <v>79</v>
      </c>
      <c r="BK175" s="207">
        <f>ROUND(I175*H175,2)</f>
        <v>0</v>
      </c>
      <c r="BL175" s="19" t="s">
        <v>213</v>
      </c>
      <c r="BM175" s="206" t="s">
        <v>1487</v>
      </c>
    </row>
    <row r="176" spans="1:65" s="2" customFormat="1" ht="12">
      <c r="A176" s="36"/>
      <c r="B176" s="37"/>
      <c r="C176" s="195" t="s">
        <v>344</v>
      </c>
      <c r="D176" s="195" t="s">
        <v>209</v>
      </c>
      <c r="E176" s="196" t="s">
        <v>1245</v>
      </c>
      <c r="F176" s="197" t="s">
        <v>1246</v>
      </c>
      <c r="G176" s="198" t="s">
        <v>144</v>
      </c>
      <c r="H176" s="199">
        <v>518.263</v>
      </c>
      <c r="I176" s="200"/>
      <c r="J176" s="201">
        <f>ROUND(I176*H176,2)</f>
        <v>0</v>
      </c>
      <c r="K176" s="197" t="s">
        <v>212</v>
      </c>
      <c r="L176" s="41"/>
      <c r="M176" s="202" t="s">
        <v>19</v>
      </c>
      <c r="N176" s="203" t="s">
        <v>43</v>
      </c>
      <c r="O176" s="66"/>
      <c r="P176" s="204">
        <f>O176*H176</f>
        <v>0</v>
      </c>
      <c r="Q176" s="204">
        <v>0.00127</v>
      </c>
      <c r="R176" s="204">
        <f>Q176*H176</f>
        <v>0.6581940100000001</v>
      </c>
      <c r="S176" s="204">
        <v>0</v>
      </c>
      <c r="T176" s="205">
        <f>S176*H176</f>
        <v>0</v>
      </c>
      <c r="U176" s="36"/>
      <c r="V176" s="36"/>
      <c r="W176" s="36"/>
      <c r="X176" s="36"/>
      <c r="Y176" s="36"/>
      <c r="Z176" s="36"/>
      <c r="AA176" s="36"/>
      <c r="AB176" s="36"/>
      <c r="AC176" s="36"/>
      <c r="AD176" s="36"/>
      <c r="AE176" s="36"/>
      <c r="AR176" s="206" t="s">
        <v>213</v>
      </c>
      <c r="AT176" s="206" t="s">
        <v>209</v>
      </c>
      <c r="AU176" s="206" t="s">
        <v>81</v>
      </c>
      <c r="AY176" s="19" t="s">
        <v>207</v>
      </c>
      <c r="BE176" s="207">
        <f>IF(N176="základní",J176,0)</f>
        <v>0</v>
      </c>
      <c r="BF176" s="207">
        <f>IF(N176="snížená",J176,0)</f>
        <v>0</v>
      </c>
      <c r="BG176" s="207">
        <f>IF(N176="zákl. přenesená",J176,0)</f>
        <v>0</v>
      </c>
      <c r="BH176" s="207">
        <f>IF(N176="sníž. přenesená",J176,0)</f>
        <v>0</v>
      </c>
      <c r="BI176" s="207">
        <f>IF(N176="nulová",J176,0)</f>
        <v>0</v>
      </c>
      <c r="BJ176" s="19" t="s">
        <v>79</v>
      </c>
      <c r="BK176" s="207">
        <f>ROUND(I176*H176,2)</f>
        <v>0</v>
      </c>
      <c r="BL176" s="19" t="s">
        <v>213</v>
      </c>
      <c r="BM176" s="206" t="s">
        <v>1488</v>
      </c>
    </row>
    <row r="177" spans="2:51" s="15" customFormat="1" ht="12">
      <c r="B177" s="241"/>
      <c r="C177" s="242"/>
      <c r="D177" s="210" t="s">
        <v>215</v>
      </c>
      <c r="E177" s="243" t="s">
        <v>19</v>
      </c>
      <c r="F177" s="244" t="s">
        <v>1489</v>
      </c>
      <c r="G177" s="242"/>
      <c r="H177" s="243" t="s">
        <v>19</v>
      </c>
      <c r="I177" s="245"/>
      <c r="J177" s="242"/>
      <c r="K177" s="242"/>
      <c r="L177" s="246"/>
      <c r="M177" s="247"/>
      <c r="N177" s="248"/>
      <c r="O177" s="248"/>
      <c r="P177" s="248"/>
      <c r="Q177" s="248"/>
      <c r="R177" s="248"/>
      <c r="S177" s="248"/>
      <c r="T177" s="249"/>
      <c r="AT177" s="250" t="s">
        <v>215</v>
      </c>
      <c r="AU177" s="250" t="s">
        <v>81</v>
      </c>
      <c r="AV177" s="15" t="s">
        <v>79</v>
      </c>
      <c r="AW177" s="15" t="s">
        <v>33</v>
      </c>
      <c r="AX177" s="15" t="s">
        <v>72</v>
      </c>
      <c r="AY177" s="250" t="s">
        <v>207</v>
      </c>
    </row>
    <row r="178" spans="2:51" s="13" customFormat="1" ht="12">
      <c r="B178" s="208"/>
      <c r="C178" s="209"/>
      <c r="D178" s="210" t="s">
        <v>215</v>
      </c>
      <c r="E178" s="211" t="s">
        <v>19</v>
      </c>
      <c r="F178" s="212" t="s">
        <v>1490</v>
      </c>
      <c r="G178" s="209"/>
      <c r="H178" s="213">
        <v>411.32</v>
      </c>
      <c r="I178" s="214"/>
      <c r="J178" s="209"/>
      <c r="K178" s="209"/>
      <c r="L178" s="215"/>
      <c r="M178" s="216"/>
      <c r="N178" s="217"/>
      <c r="O178" s="217"/>
      <c r="P178" s="217"/>
      <c r="Q178" s="217"/>
      <c r="R178" s="217"/>
      <c r="S178" s="217"/>
      <c r="T178" s="218"/>
      <c r="AT178" s="219" t="s">
        <v>215</v>
      </c>
      <c r="AU178" s="219" t="s">
        <v>81</v>
      </c>
      <c r="AV178" s="13" t="s">
        <v>81</v>
      </c>
      <c r="AW178" s="13" t="s">
        <v>33</v>
      </c>
      <c r="AX178" s="13" t="s">
        <v>72</v>
      </c>
      <c r="AY178" s="219" t="s">
        <v>207</v>
      </c>
    </row>
    <row r="179" spans="2:51" s="14" customFormat="1" ht="12">
      <c r="B179" s="220"/>
      <c r="C179" s="221"/>
      <c r="D179" s="210" t="s">
        <v>215</v>
      </c>
      <c r="E179" s="222" t="s">
        <v>1375</v>
      </c>
      <c r="F179" s="223" t="s">
        <v>228</v>
      </c>
      <c r="G179" s="221"/>
      <c r="H179" s="224">
        <v>411.32</v>
      </c>
      <c r="I179" s="225"/>
      <c r="J179" s="221"/>
      <c r="K179" s="221"/>
      <c r="L179" s="226"/>
      <c r="M179" s="227"/>
      <c r="N179" s="228"/>
      <c r="O179" s="228"/>
      <c r="P179" s="228"/>
      <c r="Q179" s="228"/>
      <c r="R179" s="228"/>
      <c r="S179" s="228"/>
      <c r="T179" s="229"/>
      <c r="AT179" s="230" t="s">
        <v>215</v>
      </c>
      <c r="AU179" s="230" t="s">
        <v>81</v>
      </c>
      <c r="AV179" s="14" t="s">
        <v>213</v>
      </c>
      <c r="AW179" s="14" t="s">
        <v>33</v>
      </c>
      <c r="AX179" s="14" t="s">
        <v>72</v>
      </c>
      <c r="AY179" s="230" t="s">
        <v>207</v>
      </c>
    </row>
    <row r="180" spans="2:51" s="13" customFormat="1" ht="12">
      <c r="B180" s="208"/>
      <c r="C180" s="209"/>
      <c r="D180" s="210" t="s">
        <v>215</v>
      </c>
      <c r="E180" s="211" t="s">
        <v>19</v>
      </c>
      <c r="F180" s="212" t="s">
        <v>1491</v>
      </c>
      <c r="G180" s="209"/>
      <c r="H180" s="213">
        <v>518.263</v>
      </c>
      <c r="I180" s="214"/>
      <c r="J180" s="209"/>
      <c r="K180" s="209"/>
      <c r="L180" s="215"/>
      <c r="M180" s="216"/>
      <c r="N180" s="217"/>
      <c r="O180" s="217"/>
      <c r="P180" s="217"/>
      <c r="Q180" s="217"/>
      <c r="R180" s="217"/>
      <c r="S180" s="217"/>
      <c r="T180" s="218"/>
      <c r="AT180" s="219" t="s">
        <v>215</v>
      </c>
      <c r="AU180" s="219" t="s">
        <v>81</v>
      </c>
      <c r="AV180" s="13" t="s">
        <v>81</v>
      </c>
      <c r="AW180" s="13" t="s">
        <v>33</v>
      </c>
      <c r="AX180" s="13" t="s">
        <v>79</v>
      </c>
      <c r="AY180" s="219" t="s">
        <v>207</v>
      </c>
    </row>
    <row r="181" spans="1:65" s="2" customFormat="1" ht="12">
      <c r="A181" s="36"/>
      <c r="B181" s="37"/>
      <c r="C181" s="231" t="s">
        <v>349</v>
      </c>
      <c r="D181" s="231" t="s">
        <v>249</v>
      </c>
      <c r="E181" s="232" t="s">
        <v>1492</v>
      </c>
      <c r="F181" s="233" t="s">
        <v>1493</v>
      </c>
      <c r="G181" s="234" t="s">
        <v>810</v>
      </c>
      <c r="H181" s="235">
        <v>12.957</v>
      </c>
      <c r="I181" s="236"/>
      <c r="J181" s="237">
        <f>ROUND(I181*H181,2)</f>
        <v>0</v>
      </c>
      <c r="K181" s="233" t="s">
        <v>212</v>
      </c>
      <c r="L181" s="238"/>
      <c r="M181" s="239" t="s">
        <v>19</v>
      </c>
      <c r="N181" s="240" t="s">
        <v>43</v>
      </c>
      <c r="O181" s="66"/>
      <c r="P181" s="204">
        <f>O181*H181</f>
        <v>0</v>
      </c>
      <c r="Q181" s="204">
        <v>0.001</v>
      </c>
      <c r="R181" s="204">
        <f>Q181*H181</f>
        <v>0.012957000000000002</v>
      </c>
      <c r="S181" s="204">
        <v>0</v>
      </c>
      <c r="T181" s="205">
        <f>S181*H181</f>
        <v>0</v>
      </c>
      <c r="U181" s="36"/>
      <c r="V181" s="36"/>
      <c r="W181" s="36"/>
      <c r="X181" s="36"/>
      <c r="Y181" s="36"/>
      <c r="Z181" s="36"/>
      <c r="AA181" s="36"/>
      <c r="AB181" s="36"/>
      <c r="AC181" s="36"/>
      <c r="AD181" s="36"/>
      <c r="AE181" s="36"/>
      <c r="AR181" s="206" t="s">
        <v>248</v>
      </c>
      <c r="AT181" s="206" t="s">
        <v>249</v>
      </c>
      <c r="AU181" s="206" t="s">
        <v>81</v>
      </c>
      <c r="AY181" s="19" t="s">
        <v>207</v>
      </c>
      <c r="BE181" s="207">
        <f>IF(N181="základní",J181,0)</f>
        <v>0</v>
      </c>
      <c r="BF181" s="207">
        <f>IF(N181="snížená",J181,0)</f>
        <v>0</v>
      </c>
      <c r="BG181" s="207">
        <f>IF(N181="zákl. přenesená",J181,0)</f>
        <v>0</v>
      </c>
      <c r="BH181" s="207">
        <f>IF(N181="sníž. přenesená",J181,0)</f>
        <v>0</v>
      </c>
      <c r="BI181" s="207">
        <f>IF(N181="nulová",J181,0)</f>
        <v>0</v>
      </c>
      <c r="BJ181" s="19" t="s">
        <v>79</v>
      </c>
      <c r="BK181" s="207">
        <f>ROUND(I181*H181,2)</f>
        <v>0</v>
      </c>
      <c r="BL181" s="19" t="s">
        <v>213</v>
      </c>
      <c r="BM181" s="206" t="s">
        <v>1494</v>
      </c>
    </row>
    <row r="182" spans="2:51" s="13" customFormat="1" ht="12">
      <c r="B182" s="208"/>
      <c r="C182" s="209"/>
      <c r="D182" s="210" t="s">
        <v>215</v>
      </c>
      <c r="E182" s="209"/>
      <c r="F182" s="212" t="s">
        <v>1495</v>
      </c>
      <c r="G182" s="209"/>
      <c r="H182" s="213">
        <v>12.957</v>
      </c>
      <c r="I182" s="214"/>
      <c r="J182" s="209"/>
      <c r="K182" s="209"/>
      <c r="L182" s="215"/>
      <c r="M182" s="216"/>
      <c r="N182" s="217"/>
      <c r="O182" s="217"/>
      <c r="P182" s="217"/>
      <c r="Q182" s="217"/>
      <c r="R182" s="217"/>
      <c r="S182" s="217"/>
      <c r="T182" s="218"/>
      <c r="AT182" s="219" t="s">
        <v>215</v>
      </c>
      <c r="AU182" s="219" t="s">
        <v>81</v>
      </c>
      <c r="AV182" s="13" t="s">
        <v>81</v>
      </c>
      <c r="AW182" s="13" t="s">
        <v>4</v>
      </c>
      <c r="AX182" s="13" t="s">
        <v>79</v>
      </c>
      <c r="AY182" s="219" t="s">
        <v>207</v>
      </c>
    </row>
    <row r="183" spans="1:65" s="2" customFormat="1" ht="24">
      <c r="A183" s="36"/>
      <c r="B183" s="37"/>
      <c r="C183" s="195" t="s">
        <v>356</v>
      </c>
      <c r="D183" s="195" t="s">
        <v>209</v>
      </c>
      <c r="E183" s="196" t="s">
        <v>1254</v>
      </c>
      <c r="F183" s="197" t="s">
        <v>1255</v>
      </c>
      <c r="G183" s="198" t="s">
        <v>144</v>
      </c>
      <c r="H183" s="199">
        <v>518.263</v>
      </c>
      <c r="I183" s="200"/>
      <c r="J183" s="201">
        <f>ROUND(I183*H183,2)</f>
        <v>0</v>
      </c>
      <c r="K183" s="197" t="s">
        <v>212</v>
      </c>
      <c r="L183" s="41"/>
      <c r="M183" s="202" t="s">
        <v>19</v>
      </c>
      <c r="N183" s="203" t="s">
        <v>43</v>
      </c>
      <c r="O183" s="66"/>
      <c r="P183" s="204">
        <f>O183*H183</f>
        <v>0</v>
      </c>
      <c r="Q183" s="204">
        <v>0</v>
      </c>
      <c r="R183" s="204">
        <f>Q183*H183</f>
        <v>0</v>
      </c>
      <c r="S183" s="204">
        <v>0</v>
      </c>
      <c r="T183" s="205">
        <f>S183*H183</f>
        <v>0</v>
      </c>
      <c r="U183" s="36"/>
      <c r="V183" s="36"/>
      <c r="W183" s="36"/>
      <c r="X183" s="36"/>
      <c r="Y183" s="36"/>
      <c r="Z183" s="36"/>
      <c r="AA183" s="36"/>
      <c r="AB183" s="36"/>
      <c r="AC183" s="36"/>
      <c r="AD183" s="36"/>
      <c r="AE183" s="36"/>
      <c r="AR183" s="206" t="s">
        <v>213</v>
      </c>
      <c r="AT183" s="206" t="s">
        <v>209</v>
      </c>
      <c r="AU183" s="206" t="s">
        <v>81</v>
      </c>
      <c r="AY183" s="19" t="s">
        <v>207</v>
      </c>
      <c r="BE183" s="207">
        <f>IF(N183="základní",J183,0)</f>
        <v>0</v>
      </c>
      <c r="BF183" s="207">
        <f>IF(N183="snížená",J183,0)</f>
        <v>0</v>
      </c>
      <c r="BG183" s="207">
        <f>IF(N183="zákl. přenesená",J183,0)</f>
        <v>0</v>
      </c>
      <c r="BH183" s="207">
        <f>IF(N183="sníž. přenesená",J183,0)</f>
        <v>0</v>
      </c>
      <c r="BI183" s="207">
        <f>IF(N183="nulová",J183,0)</f>
        <v>0</v>
      </c>
      <c r="BJ183" s="19" t="s">
        <v>79</v>
      </c>
      <c r="BK183" s="207">
        <f>ROUND(I183*H183,2)</f>
        <v>0</v>
      </c>
      <c r="BL183" s="19" t="s">
        <v>213</v>
      </c>
      <c r="BM183" s="206" t="s">
        <v>1496</v>
      </c>
    </row>
    <row r="184" spans="2:63" s="12" customFormat="1" ht="12.75">
      <c r="B184" s="179"/>
      <c r="C184" s="180"/>
      <c r="D184" s="181" t="s">
        <v>71</v>
      </c>
      <c r="E184" s="193" t="s">
        <v>221</v>
      </c>
      <c r="F184" s="193" t="s">
        <v>348</v>
      </c>
      <c r="G184" s="180"/>
      <c r="H184" s="180"/>
      <c r="I184" s="183"/>
      <c r="J184" s="194">
        <f>BK184</f>
        <v>0</v>
      </c>
      <c r="K184" s="180"/>
      <c r="L184" s="185"/>
      <c r="M184" s="186"/>
      <c r="N184" s="187"/>
      <c r="O184" s="187"/>
      <c r="P184" s="188">
        <f>SUM(P185:P198)</f>
        <v>0</v>
      </c>
      <c r="Q184" s="187"/>
      <c r="R184" s="188">
        <f>SUM(R185:R198)</f>
        <v>9.242121699999998</v>
      </c>
      <c r="S184" s="187"/>
      <c r="T184" s="189">
        <f>SUM(T185:T198)</f>
        <v>0</v>
      </c>
      <c r="AR184" s="190" t="s">
        <v>79</v>
      </c>
      <c r="AT184" s="191" t="s">
        <v>71</v>
      </c>
      <c r="AU184" s="191" t="s">
        <v>79</v>
      </c>
      <c r="AY184" s="190" t="s">
        <v>207</v>
      </c>
      <c r="BK184" s="192">
        <f>SUM(BK185:BK198)</f>
        <v>0</v>
      </c>
    </row>
    <row r="185" spans="1:65" s="2" customFormat="1" ht="48">
      <c r="A185" s="36"/>
      <c r="B185" s="37"/>
      <c r="C185" s="195" t="s">
        <v>361</v>
      </c>
      <c r="D185" s="195" t="s">
        <v>209</v>
      </c>
      <c r="E185" s="196" t="s">
        <v>1497</v>
      </c>
      <c r="F185" s="197" t="s">
        <v>1498</v>
      </c>
      <c r="G185" s="198" t="s">
        <v>151</v>
      </c>
      <c r="H185" s="199">
        <v>3.534</v>
      </c>
      <c r="I185" s="200"/>
      <c r="J185" s="201">
        <f>ROUND(I185*H185,2)</f>
        <v>0</v>
      </c>
      <c r="K185" s="197" t="s">
        <v>212</v>
      </c>
      <c r="L185" s="41"/>
      <c r="M185" s="202" t="s">
        <v>19</v>
      </c>
      <c r="N185" s="203" t="s">
        <v>43</v>
      </c>
      <c r="O185" s="66"/>
      <c r="P185" s="204">
        <f>O185*H185</f>
        <v>0</v>
      </c>
      <c r="Q185" s="204">
        <v>2.5143</v>
      </c>
      <c r="R185" s="204">
        <f>Q185*H185</f>
        <v>8.885536199999999</v>
      </c>
      <c r="S185" s="204">
        <v>0</v>
      </c>
      <c r="T185" s="205">
        <f>S185*H185</f>
        <v>0</v>
      </c>
      <c r="U185" s="36"/>
      <c r="V185" s="36"/>
      <c r="W185" s="36"/>
      <c r="X185" s="36"/>
      <c r="Y185" s="36"/>
      <c r="Z185" s="36"/>
      <c r="AA185" s="36"/>
      <c r="AB185" s="36"/>
      <c r="AC185" s="36"/>
      <c r="AD185" s="36"/>
      <c r="AE185" s="36"/>
      <c r="AR185" s="206" t="s">
        <v>213</v>
      </c>
      <c r="AT185" s="206" t="s">
        <v>209</v>
      </c>
      <c r="AU185" s="206" t="s">
        <v>81</v>
      </c>
      <c r="AY185" s="19" t="s">
        <v>207</v>
      </c>
      <c r="BE185" s="207">
        <f>IF(N185="základní",J185,0)</f>
        <v>0</v>
      </c>
      <c r="BF185" s="207">
        <f>IF(N185="snížená",J185,0)</f>
        <v>0</v>
      </c>
      <c r="BG185" s="207">
        <f>IF(N185="zákl. přenesená",J185,0)</f>
        <v>0</v>
      </c>
      <c r="BH185" s="207">
        <f>IF(N185="sníž. přenesená",J185,0)</f>
        <v>0</v>
      </c>
      <c r="BI185" s="207">
        <f>IF(N185="nulová",J185,0)</f>
        <v>0</v>
      </c>
      <c r="BJ185" s="19" t="s">
        <v>79</v>
      </c>
      <c r="BK185" s="207">
        <f>ROUND(I185*H185,2)</f>
        <v>0</v>
      </c>
      <c r="BL185" s="19" t="s">
        <v>213</v>
      </c>
      <c r="BM185" s="206" t="s">
        <v>1499</v>
      </c>
    </row>
    <row r="186" spans="2:51" s="15" customFormat="1" ht="12">
      <c r="B186" s="241"/>
      <c r="C186" s="242"/>
      <c r="D186" s="210" t="s">
        <v>215</v>
      </c>
      <c r="E186" s="243" t="s">
        <v>19</v>
      </c>
      <c r="F186" s="244" t="s">
        <v>1500</v>
      </c>
      <c r="G186" s="242"/>
      <c r="H186" s="243" t="s">
        <v>19</v>
      </c>
      <c r="I186" s="245"/>
      <c r="J186" s="242"/>
      <c r="K186" s="242"/>
      <c r="L186" s="246"/>
      <c r="M186" s="247"/>
      <c r="N186" s="248"/>
      <c r="O186" s="248"/>
      <c r="P186" s="248"/>
      <c r="Q186" s="248"/>
      <c r="R186" s="248"/>
      <c r="S186" s="248"/>
      <c r="T186" s="249"/>
      <c r="AT186" s="250" t="s">
        <v>215</v>
      </c>
      <c r="AU186" s="250" t="s">
        <v>81</v>
      </c>
      <c r="AV186" s="15" t="s">
        <v>79</v>
      </c>
      <c r="AW186" s="15" t="s">
        <v>33</v>
      </c>
      <c r="AX186" s="15" t="s">
        <v>72</v>
      </c>
      <c r="AY186" s="250" t="s">
        <v>207</v>
      </c>
    </row>
    <row r="187" spans="2:51" s="13" customFormat="1" ht="12">
      <c r="B187" s="208"/>
      <c r="C187" s="209"/>
      <c r="D187" s="210" t="s">
        <v>215</v>
      </c>
      <c r="E187" s="211" t="s">
        <v>19</v>
      </c>
      <c r="F187" s="212" t="s">
        <v>1501</v>
      </c>
      <c r="G187" s="209"/>
      <c r="H187" s="213">
        <v>0.834</v>
      </c>
      <c r="I187" s="214"/>
      <c r="J187" s="209"/>
      <c r="K187" s="209"/>
      <c r="L187" s="215"/>
      <c r="M187" s="216"/>
      <c r="N187" s="217"/>
      <c r="O187" s="217"/>
      <c r="P187" s="217"/>
      <c r="Q187" s="217"/>
      <c r="R187" s="217"/>
      <c r="S187" s="217"/>
      <c r="T187" s="218"/>
      <c r="AT187" s="219" t="s">
        <v>215</v>
      </c>
      <c r="AU187" s="219" t="s">
        <v>81</v>
      </c>
      <c r="AV187" s="13" t="s">
        <v>81</v>
      </c>
      <c r="AW187" s="13" t="s">
        <v>33</v>
      </c>
      <c r="AX187" s="13" t="s">
        <v>72</v>
      </c>
      <c r="AY187" s="219" t="s">
        <v>207</v>
      </c>
    </row>
    <row r="188" spans="2:51" s="13" customFormat="1" ht="12">
      <c r="B188" s="208"/>
      <c r="C188" s="209"/>
      <c r="D188" s="210" t="s">
        <v>215</v>
      </c>
      <c r="E188" s="211" t="s">
        <v>19</v>
      </c>
      <c r="F188" s="212" t="s">
        <v>1502</v>
      </c>
      <c r="G188" s="209"/>
      <c r="H188" s="213">
        <v>2.7</v>
      </c>
      <c r="I188" s="214"/>
      <c r="J188" s="209"/>
      <c r="K188" s="209"/>
      <c r="L188" s="215"/>
      <c r="M188" s="216"/>
      <c r="N188" s="217"/>
      <c r="O188" s="217"/>
      <c r="P188" s="217"/>
      <c r="Q188" s="217"/>
      <c r="R188" s="217"/>
      <c r="S188" s="217"/>
      <c r="T188" s="218"/>
      <c r="AT188" s="219" t="s">
        <v>215</v>
      </c>
      <c r="AU188" s="219" t="s">
        <v>81</v>
      </c>
      <c r="AV188" s="13" t="s">
        <v>81</v>
      </c>
      <c r="AW188" s="13" t="s">
        <v>33</v>
      </c>
      <c r="AX188" s="13" t="s">
        <v>72</v>
      </c>
      <c r="AY188" s="219" t="s">
        <v>207</v>
      </c>
    </row>
    <row r="189" spans="2:51" s="14" customFormat="1" ht="12">
      <c r="B189" s="220"/>
      <c r="C189" s="221"/>
      <c r="D189" s="210" t="s">
        <v>215</v>
      </c>
      <c r="E189" s="222" t="s">
        <v>19</v>
      </c>
      <c r="F189" s="223" t="s">
        <v>228</v>
      </c>
      <c r="G189" s="221"/>
      <c r="H189" s="224">
        <v>3.534</v>
      </c>
      <c r="I189" s="225"/>
      <c r="J189" s="221"/>
      <c r="K189" s="221"/>
      <c r="L189" s="226"/>
      <c r="M189" s="227"/>
      <c r="N189" s="228"/>
      <c r="O189" s="228"/>
      <c r="P189" s="228"/>
      <c r="Q189" s="228"/>
      <c r="R189" s="228"/>
      <c r="S189" s="228"/>
      <c r="T189" s="229"/>
      <c r="AT189" s="230" t="s">
        <v>215</v>
      </c>
      <c r="AU189" s="230" t="s">
        <v>81</v>
      </c>
      <c r="AV189" s="14" t="s">
        <v>213</v>
      </c>
      <c r="AW189" s="14" t="s">
        <v>33</v>
      </c>
      <c r="AX189" s="14" t="s">
        <v>79</v>
      </c>
      <c r="AY189" s="230" t="s">
        <v>207</v>
      </c>
    </row>
    <row r="190" spans="1:65" s="2" customFormat="1" ht="48">
      <c r="A190" s="36"/>
      <c r="B190" s="37"/>
      <c r="C190" s="195" t="s">
        <v>366</v>
      </c>
      <c r="D190" s="195" t="s">
        <v>209</v>
      </c>
      <c r="E190" s="196" t="s">
        <v>423</v>
      </c>
      <c r="F190" s="197" t="s">
        <v>424</v>
      </c>
      <c r="G190" s="198" t="s">
        <v>144</v>
      </c>
      <c r="H190" s="199">
        <v>20.056</v>
      </c>
      <c r="I190" s="200"/>
      <c r="J190" s="201">
        <f>ROUND(I190*H190,2)</f>
        <v>0</v>
      </c>
      <c r="K190" s="197" t="s">
        <v>212</v>
      </c>
      <c r="L190" s="41"/>
      <c r="M190" s="202" t="s">
        <v>19</v>
      </c>
      <c r="N190" s="203" t="s">
        <v>43</v>
      </c>
      <c r="O190" s="66"/>
      <c r="P190" s="204">
        <f>O190*H190</f>
        <v>0</v>
      </c>
      <c r="Q190" s="204">
        <v>0.00432</v>
      </c>
      <c r="R190" s="204">
        <f>Q190*H190</f>
        <v>0.08664192000000001</v>
      </c>
      <c r="S190" s="204">
        <v>0</v>
      </c>
      <c r="T190" s="205">
        <f>S190*H190</f>
        <v>0</v>
      </c>
      <c r="U190" s="36"/>
      <c r="V190" s="36"/>
      <c r="W190" s="36"/>
      <c r="X190" s="36"/>
      <c r="Y190" s="36"/>
      <c r="Z190" s="36"/>
      <c r="AA190" s="36"/>
      <c r="AB190" s="36"/>
      <c r="AC190" s="36"/>
      <c r="AD190" s="36"/>
      <c r="AE190" s="36"/>
      <c r="AR190" s="206" t="s">
        <v>213</v>
      </c>
      <c r="AT190" s="206" t="s">
        <v>209</v>
      </c>
      <c r="AU190" s="206" t="s">
        <v>81</v>
      </c>
      <c r="AY190" s="19" t="s">
        <v>207</v>
      </c>
      <c r="BE190" s="207">
        <f>IF(N190="základní",J190,0)</f>
        <v>0</v>
      </c>
      <c r="BF190" s="207">
        <f>IF(N190="snížená",J190,0)</f>
        <v>0</v>
      </c>
      <c r="BG190" s="207">
        <f>IF(N190="zákl. přenesená",J190,0)</f>
        <v>0</v>
      </c>
      <c r="BH190" s="207">
        <f>IF(N190="sníž. přenesená",J190,0)</f>
        <v>0</v>
      </c>
      <c r="BI190" s="207">
        <f>IF(N190="nulová",J190,0)</f>
        <v>0</v>
      </c>
      <c r="BJ190" s="19" t="s">
        <v>79</v>
      </c>
      <c r="BK190" s="207">
        <f>ROUND(I190*H190,2)</f>
        <v>0</v>
      </c>
      <c r="BL190" s="19" t="s">
        <v>213</v>
      </c>
      <c r="BM190" s="206" t="s">
        <v>1503</v>
      </c>
    </row>
    <row r="191" spans="2:51" s="13" customFormat="1" ht="12">
      <c r="B191" s="208"/>
      <c r="C191" s="209"/>
      <c r="D191" s="210" t="s">
        <v>215</v>
      </c>
      <c r="E191" s="211" t="s">
        <v>19</v>
      </c>
      <c r="F191" s="212" t="s">
        <v>1504</v>
      </c>
      <c r="G191" s="209"/>
      <c r="H191" s="213">
        <v>2.054</v>
      </c>
      <c r="I191" s="214"/>
      <c r="J191" s="209"/>
      <c r="K191" s="209"/>
      <c r="L191" s="215"/>
      <c r="M191" s="216"/>
      <c r="N191" s="217"/>
      <c r="O191" s="217"/>
      <c r="P191" s="217"/>
      <c r="Q191" s="217"/>
      <c r="R191" s="217"/>
      <c r="S191" s="217"/>
      <c r="T191" s="218"/>
      <c r="AT191" s="219" t="s">
        <v>215</v>
      </c>
      <c r="AU191" s="219" t="s">
        <v>81</v>
      </c>
      <c r="AV191" s="13" t="s">
        <v>81</v>
      </c>
      <c r="AW191" s="13" t="s">
        <v>33</v>
      </c>
      <c r="AX191" s="13" t="s">
        <v>72</v>
      </c>
      <c r="AY191" s="219" t="s">
        <v>207</v>
      </c>
    </row>
    <row r="192" spans="2:51" s="13" customFormat="1" ht="12">
      <c r="B192" s="208"/>
      <c r="C192" s="209"/>
      <c r="D192" s="210" t="s">
        <v>215</v>
      </c>
      <c r="E192" s="211" t="s">
        <v>19</v>
      </c>
      <c r="F192" s="212" t="s">
        <v>1505</v>
      </c>
      <c r="G192" s="209"/>
      <c r="H192" s="213">
        <v>18.002</v>
      </c>
      <c r="I192" s="214"/>
      <c r="J192" s="209"/>
      <c r="K192" s="209"/>
      <c r="L192" s="215"/>
      <c r="M192" s="216"/>
      <c r="N192" s="217"/>
      <c r="O192" s="217"/>
      <c r="P192" s="217"/>
      <c r="Q192" s="217"/>
      <c r="R192" s="217"/>
      <c r="S192" s="217"/>
      <c r="T192" s="218"/>
      <c r="AT192" s="219" t="s">
        <v>215</v>
      </c>
      <c r="AU192" s="219" t="s">
        <v>81</v>
      </c>
      <c r="AV192" s="13" t="s">
        <v>81</v>
      </c>
      <c r="AW192" s="13" t="s">
        <v>33</v>
      </c>
      <c r="AX192" s="13" t="s">
        <v>72</v>
      </c>
      <c r="AY192" s="219" t="s">
        <v>207</v>
      </c>
    </row>
    <row r="193" spans="2:51" s="14" customFormat="1" ht="12">
      <c r="B193" s="220"/>
      <c r="C193" s="221"/>
      <c r="D193" s="210" t="s">
        <v>215</v>
      </c>
      <c r="E193" s="222" t="s">
        <v>19</v>
      </c>
      <c r="F193" s="223" t="s">
        <v>228</v>
      </c>
      <c r="G193" s="221"/>
      <c r="H193" s="224">
        <v>20.056</v>
      </c>
      <c r="I193" s="225"/>
      <c r="J193" s="221"/>
      <c r="K193" s="221"/>
      <c r="L193" s="226"/>
      <c r="M193" s="227"/>
      <c r="N193" s="228"/>
      <c r="O193" s="228"/>
      <c r="P193" s="228"/>
      <c r="Q193" s="228"/>
      <c r="R193" s="228"/>
      <c r="S193" s="228"/>
      <c r="T193" s="229"/>
      <c r="AT193" s="230" t="s">
        <v>215</v>
      </c>
      <c r="AU193" s="230" t="s">
        <v>81</v>
      </c>
      <c r="AV193" s="14" t="s">
        <v>213</v>
      </c>
      <c r="AW193" s="14" t="s">
        <v>33</v>
      </c>
      <c r="AX193" s="14" t="s">
        <v>79</v>
      </c>
      <c r="AY193" s="230" t="s">
        <v>207</v>
      </c>
    </row>
    <row r="194" spans="1:65" s="2" customFormat="1" ht="48">
      <c r="A194" s="36"/>
      <c r="B194" s="37"/>
      <c r="C194" s="195" t="s">
        <v>373</v>
      </c>
      <c r="D194" s="195" t="s">
        <v>209</v>
      </c>
      <c r="E194" s="196" t="s">
        <v>432</v>
      </c>
      <c r="F194" s="197" t="s">
        <v>433</v>
      </c>
      <c r="G194" s="198" t="s">
        <v>144</v>
      </c>
      <c r="H194" s="199">
        <v>20.056</v>
      </c>
      <c r="I194" s="200"/>
      <c r="J194" s="201">
        <f>ROUND(I194*H194,2)</f>
        <v>0</v>
      </c>
      <c r="K194" s="197" t="s">
        <v>212</v>
      </c>
      <c r="L194" s="41"/>
      <c r="M194" s="202" t="s">
        <v>19</v>
      </c>
      <c r="N194" s="203" t="s">
        <v>43</v>
      </c>
      <c r="O194" s="66"/>
      <c r="P194" s="204">
        <f>O194*H194</f>
        <v>0</v>
      </c>
      <c r="Q194" s="204">
        <v>0</v>
      </c>
      <c r="R194" s="204">
        <f>Q194*H194</f>
        <v>0</v>
      </c>
      <c r="S194" s="204">
        <v>0</v>
      </c>
      <c r="T194" s="205">
        <f>S194*H194</f>
        <v>0</v>
      </c>
      <c r="U194" s="36"/>
      <c r="V194" s="36"/>
      <c r="W194" s="36"/>
      <c r="X194" s="36"/>
      <c r="Y194" s="36"/>
      <c r="Z194" s="36"/>
      <c r="AA194" s="36"/>
      <c r="AB194" s="36"/>
      <c r="AC194" s="36"/>
      <c r="AD194" s="36"/>
      <c r="AE194" s="36"/>
      <c r="AR194" s="206" t="s">
        <v>213</v>
      </c>
      <c r="AT194" s="206" t="s">
        <v>209</v>
      </c>
      <c r="AU194" s="206" t="s">
        <v>81</v>
      </c>
      <c r="AY194" s="19" t="s">
        <v>207</v>
      </c>
      <c r="BE194" s="207">
        <f>IF(N194="základní",J194,0)</f>
        <v>0</v>
      </c>
      <c r="BF194" s="207">
        <f>IF(N194="snížená",J194,0)</f>
        <v>0</v>
      </c>
      <c r="BG194" s="207">
        <f>IF(N194="zákl. přenesená",J194,0)</f>
        <v>0</v>
      </c>
      <c r="BH194" s="207">
        <f>IF(N194="sníž. přenesená",J194,0)</f>
        <v>0</v>
      </c>
      <c r="BI194" s="207">
        <f>IF(N194="nulová",J194,0)</f>
        <v>0</v>
      </c>
      <c r="BJ194" s="19" t="s">
        <v>79</v>
      </c>
      <c r="BK194" s="207">
        <f>ROUND(I194*H194,2)</f>
        <v>0</v>
      </c>
      <c r="BL194" s="19" t="s">
        <v>213</v>
      </c>
      <c r="BM194" s="206" t="s">
        <v>1506</v>
      </c>
    </row>
    <row r="195" spans="1:65" s="2" customFormat="1" ht="36">
      <c r="A195" s="36"/>
      <c r="B195" s="37"/>
      <c r="C195" s="195" t="s">
        <v>380</v>
      </c>
      <c r="D195" s="195" t="s">
        <v>209</v>
      </c>
      <c r="E195" s="196" t="s">
        <v>1507</v>
      </c>
      <c r="F195" s="197" t="s">
        <v>1508</v>
      </c>
      <c r="G195" s="198" t="s">
        <v>252</v>
      </c>
      <c r="H195" s="199">
        <v>0.254</v>
      </c>
      <c r="I195" s="200"/>
      <c r="J195" s="201">
        <f>ROUND(I195*H195,2)</f>
        <v>0</v>
      </c>
      <c r="K195" s="197" t="s">
        <v>212</v>
      </c>
      <c r="L195" s="41"/>
      <c r="M195" s="202" t="s">
        <v>19</v>
      </c>
      <c r="N195" s="203" t="s">
        <v>43</v>
      </c>
      <c r="O195" s="66"/>
      <c r="P195" s="204">
        <f>O195*H195</f>
        <v>0</v>
      </c>
      <c r="Q195" s="204">
        <v>1.06277</v>
      </c>
      <c r="R195" s="204">
        <f>Q195*H195</f>
        <v>0.26994358</v>
      </c>
      <c r="S195" s="204">
        <v>0</v>
      </c>
      <c r="T195" s="205">
        <f>S195*H195</f>
        <v>0</v>
      </c>
      <c r="U195" s="36"/>
      <c r="V195" s="36"/>
      <c r="W195" s="36"/>
      <c r="X195" s="36"/>
      <c r="Y195" s="36"/>
      <c r="Z195" s="36"/>
      <c r="AA195" s="36"/>
      <c r="AB195" s="36"/>
      <c r="AC195" s="36"/>
      <c r="AD195" s="36"/>
      <c r="AE195" s="36"/>
      <c r="AR195" s="206" t="s">
        <v>213</v>
      </c>
      <c r="AT195" s="206" t="s">
        <v>209</v>
      </c>
      <c r="AU195" s="206" t="s">
        <v>81</v>
      </c>
      <c r="AY195" s="19" t="s">
        <v>207</v>
      </c>
      <c r="BE195" s="207">
        <f>IF(N195="základní",J195,0)</f>
        <v>0</v>
      </c>
      <c r="BF195" s="207">
        <f>IF(N195="snížená",J195,0)</f>
        <v>0</v>
      </c>
      <c r="BG195" s="207">
        <f>IF(N195="zákl. přenesená",J195,0)</f>
        <v>0</v>
      </c>
      <c r="BH195" s="207">
        <f>IF(N195="sníž. přenesená",J195,0)</f>
        <v>0</v>
      </c>
      <c r="BI195" s="207">
        <f>IF(N195="nulová",J195,0)</f>
        <v>0</v>
      </c>
      <c r="BJ195" s="19" t="s">
        <v>79</v>
      </c>
      <c r="BK195" s="207">
        <f>ROUND(I195*H195,2)</f>
        <v>0</v>
      </c>
      <c r="BL195" s="19" t="s">
        <v>213</v>
      </c>
      <c r="BM195" s="206" t="s">
        <v>1509</v>
      </c>
    </row>
    <row r="196" spans="2:51" s="13" customFormat="1" ht="12">
      <c r="B196" s="208"/>
      <c r="C196" s="209"/>
      <c r="D196" s="210" t="s">
        <v>215</v>
      </c>
      <c r="E196" s="211" t="s">
        <v>19</v>
      </c>
      <c r="F196" s="212" t="s">
        <v>1510</v>
      </c>
      <c r="G196" s="209"/>
      <c r="H196" s="213">
        <v>0.182</v>
      </c>
      <c r="I196" s="214"/>
      <c r="J196" s="209"/>
      <c r="K196" s="209"/>
      <c r="L196" s="215"/>
      <c r="M196" s="216"/>
      <c r="N196" s="217"/>
      <c r="O196" s="217"/>
      <c r="P196" s="217"/>
      <c r="Q196" s="217"/>
      <c r="R196" s="217"/>
      <c r="S196" s="217"/>
      <c r="T196" s="218"/>
      <c r="AT196" s="219" t="s">
        <v>215</v>
      </c>
      <c r="AU196" s="219" t="s">
        <v>81</v>
      </c>
      <c r="AV196" s="13" t="s">
        <v>81</v>
      </c>
      <c r="AW196" s="13" t="s">
        <v>33</v>
      </c>
      <c r="AX196" s="13" t="s">
        <v>72</v>
      </c>
      <c r="AY196" s="219" t="s">
        <v>207</v>
      </c>
    </row>
    <row r="197" spans="2:51" s="13" customFormat="1" ht="12">
      <c r="B197" s="208"/>
      <c r="C197" s="209"/>
      <c r="D197" s="210" t="s">
        <v>215</v>
      </c>
      <c r="E197" s="211" t="s">
        <v>19</v>
      </c>
      <c r="F197" s="212" t="s">
        <v>1511</v>
      </c>
      <c r="G197" s="209"/>
      <c r="H197" s="213">
        <v>0.072</v>
      </c>
      <c r="I197" s="214"/>
      <c r="J197" s="209"/>
      <c r="K197" s="209"/>
      <c r="L197" s="215"/>
      <c r="M197" s="216"/>
      <c r="N197" s="217"/>
      <c r="O197" s="217"/>
      <c r="P197" s="217"/>
      <c r="Q197" s="217"/>
      <c r="R197" s="217"/>
      <c r="S197" s="217"/>
      <c r="T197" s="218"/>
      <c r="AT197" s="219" t="s">
        <v>215</v>
      </c>
      <c r="AU197" s="219" t="s">
        <v>81</v>
      </c>
      <c r="AV197" s="13" t="s">
        <v>81</v>
      </c>
      <c r="AW197" s="13" t="s">
        <v>33</v>
      </c>
      <c r="AX197" s="13" t="s">
        <v>72</v>
      </c>
      <c r="AY197" s="219" t="s">
        <v>207</v>
      </c>
    </row>
    <row r="198" spans="2:51" s="14" customFormat="1" ht="12">
      <c r="B198" s="220"/>
      <c r="C198" s="221"/>
      <c r="D198" s="210" t="s">
        <v>215</v>
      </c>
      <c r="E198" s="222" t="s">
        <v>19</v>
      </c>
      <c r="F198" s="223" t="s">
        <v>228</v>
      </c>
      <c r="G198" s="221"/>
      <c r="H198" s="224">
        <v>0.254</v>
      </c>
      <c r="I198" s="225"/>
      <c r="J198" s="221"/>
      <c r="K198" s="221"/>
      <c r="L198" s="226"/>
      <c r="M198" s="227"/>
      <c r="N198" s="228"/>
      <c r="O198" s="228"/>
      <c r="P198" s="228"/>
      <c r="Q198" s="228"/>
      <c r="R198" s="228"/>
      <c r="S198" s="228"/>
      <c r="T198" s="229"/>
      <c r="AT198" s="230" t="s">
        <v>215</v>
      </c>
      <c r="AU198" s="230" t="s">
        <v>81</v>
      </c>
      <c r="AV198" s="14" t="s">
        <v>213</v>
      </c>
      <c r="AW198" s="14" t="s">
        <v>33</v>
      </c>
      <c r="AX198" s="14" t="s">
        <v>79</v>
      </c>
      <c r="AY198" s="230" t="s">
        <v>207</v>
      </c>
    </row>
    <row r="199" spans="2:63" s="12" customFormat="1" ht="12.75">
      <c r="B199" s="179"/>
      <c r="C199" s="180"/>
      <c r="D199" s="181" t="s">
        <v>71</v>
      </c>
      <c r="E199" s="193" t="s">
        <v>213</v>
      </c>
      <c r="F199" s="193" t="s">
        <v>452</v>
      </c>
      <c r="G199" s="180"/>
      <c r="H199" s="180"/>
      <c r="I199" s="183"/>
      <c r="J199" s="194">
        <f>BK199</f>
        <v>0</v>
      </c>
      <c r="K199" s="180"/>
      <c r="L199" s="185"/>
      <c r="M199" s="186"/>
      <c r="N199" s="187"/>
      <c r="O199" s="187"/>
      <c r="P199" s="188">
        <f>SUM(P200:P210)</f>
        <v>0</v>
      </c>
      <c r="Q199" s="187"/>
      <c r="R199" s="188">
        <f>SUM(R200:R210)</f>
        <v>0.1152048</v>
      </c>
      <c r="S199" s="187"/>
      <c r="T199" s="189">
        <f>SUM(T200:T210)</f>
        <v>0</v>
      </c>
      <c r="AR199" s="190" t="s">
        <v>79</v>
      </c>
      <c r="AT199" s="191" t="s">
        <v>71</v>
      </c>
      <c r="AU199" s="191" t="s">
        <v>79</v>
      </c>
      <c r="AY199" s="190" t="s">
        <v>207</v>
      </c>
      <c r="BK199" s="192">
        <f>SUM(BK200:BK210)</f>
        <v>0</v>
      </c>
    </row>
    <row r="200" spans="1:65" s="2" customFormat="1" ht="24">
      <c r="A200" s="36"/>
      <c r="B200" s="37"/>
      <c r="C200" s="195" t="s">
        <v>384</v>
      </c>
      <c r="D200" s="195" t="s">
        <v>209</v>
      </c>
      <c r="E200" s="196" t="s">
        <v>1512</v>
      </c>
      <c r="F200" s="197" t="s">
        <v>1513</v>
      </c>
      <c r="G200" s="198" t="s">
        <v>151</v>
      </c>
      <c r="H200" s="199">
        <v>47.182</v>
      </c>
      <c r="I200" s="200"/>
      <c r="J200" s="201">
        <f>ROUND(I200*H200,2)</f>
        <v>0</v>
      </c>
      <c r="K200" s="197" t="s">
        <v>212</v>
      </c>
      <c r="L200" s="41"/>
      <c r="M200" s="202" t="s">
        <v>19</v>
      </c>
      <c r="N200" s="203" t="s">
        <v>43</v>
      </c>
      <c r="O200" s="66"/>
      <c r="P200" s="204">
        <f>O200*H200</f>
        <v>0</v>
      </c>
      <c r="Q200" s="204">
        <v>0</v>
      </c>
      <c r="R200" s="204">
        <f>Q200*H200</f>
        <v>0</v>
      </c>
      <c r="S200" s="204">
        <v>0</v>
      </c>
      <c r="T200" s="205">
        <f>S200*H200</f>
        <v>0</v>
      </c>
      <c r="U200" s="36"/>
      <c r="V200" s="36"/>
      <c r="W200" s="36"/>
      <c r="X200" s="36"/>
      <c r="Y200" s="36"/>
      <c r="Z200" s="36"/>
      <c r="AA200" s="36"/>
      <c r="AB200" s="36"/>
      <c r="AC200" s="36"/>
      <c r="AD200" s="36"/>
      <c r="AE200" s="36"/>
      <c r="AR200" s="206" t="s">
        <v>213</v>
      </c>
      <c r="AT200" s="206" t="s">
        <v>209</v>
      </c>
      <c r="AU200" s="206" t="s">
        <v>81</v>
      </c>
      <c r="AY200" s="19" t="s">
        <v>207</v>
      </c>
      <c r="BE200" s="207">
        <f>IF(N200="základní",J200,0)</f>
        <v>0</v>
      </c>
      <c r="BF200" s="207">
        <f>IF(N200="snížená",J200,0)</f>
        <v>0</v>
      </c>
      <c r="BG200" s="207">
        <f>IF(N200="zákl. přenesená",J200,0)</f>
        <v>0</v>
      </c>
      <c r="BH200" s="207">
        <f>IF(N200="sníž. přenesená",J200,0)</f>
        <v>0</v>
      </c>
      <c r="BI200" s="207">
        <f>IF(N200="nulová",J200,0)</f>
        <v>0</v>
      </c>
      <c r="BJ200" s="19" t="s">
        <v>79</v>
      </c>
      <c r="BK200" s="207">
        <f>ROUND(I200*H200,2)</f>
        <v>0</v>
      </c>
      <c r="BL200" s="19" t="s">
        <v>213</v>
      </c>
      <c r="BM200" s="206" t="s">
        <v>1514</v>
      </c>
    </row>
    <row r="201" spans="2:51" s="13" customFormat="1" ht="12">
      <c r="B201" s="208"/>
      <c r="C201" s="209"/>
      <c r="D201" s="210" t="s">
        <v>215</v>
      </c>
      <c r="E201" s="211" t="s">
        <v>19</v>
      </c>
      <c r="F201" s="212" t="s">
        <v>1515</v>
      </c>
      <c r="G201" s="209"/>
      <c r="H201" s="213">
        <v>9.922</v>
      </c>
      <c r="I201" s="214"/>
      <c r="J201" s="209"/>
      <c r="K201" s="209"/>
      <c r="L201" s="215"/>
      <c r="M201" s="216"/>
      <c r="N201" s="217"/>
      <c r="O201" s="217"/>
      <c r="P201" s="217"/>
      <c r="Q201" s="217"/>
      <c r="R201" s="217"/>
      <c r="S201" s="217"/>
      <c r="T201" s="218"/>
      <c r="AT201" s="219" t="s">
        <v>215</v>
      </c>
      <c r="AU201" s="219" t="s">
        <v>81</v>
      </c>
      <c r="AV201" s="13" t="s">
        <v>81</v>
      </c>
      <c r="AW201" s="13" t="s">
        <v>33</v>
      </c>
      <c r="AX201" s="13" t="s">
        <v>72</v>
      </c>
      <c r="AY201" s="219" t="s">
        <v>207</v>
      </c>
    </row>
    <row r="202" spans="2:51" s="13" customFormat="1" ht="12">
      <c r="B202" s="208"/>
      <c r="C202" s="209"/>
      <c r="D202" s="210" t="s">
        <v>215</v>
      </c>
      <c r="E202" s="211" t="s">
        <v>19</v>
      </c>
      <c r="F202" s="212" t="s">
        <v>1516</v>
      </c>
      <c r="G202" s="209"/>
      <c r="H202" s="213">
        <v>37.26</v>
      </c>
      <c r="I202" s="214"/>
      <c r="J202" s="209"/>
      <c r="K202" s="209"/>
      <c r="L202" s="215"/>
      <c r="M202" s="216"/>
      <c r="N202" s="217"/>
      <c r="O202" s="217"/>
      <c r="P202" s="217"/>
      <c r="Q202" s="217"/>
      <c r="R202" s="217"/>
      <c r="S202" s="217"/>
      <c r="T202" s="218"/>
      <c r="AT202" s="219" t="s">
        <v>215</v>
      </c>
      <c r="AU202" s="219" t="s">
        <v>81</v>
      </c>
      <c r="AV202" s="13" t="s">
        <v>81</v>
      </c>
      <c r="AW202" s="13" t="s">
        <v>33</v>
      </c>
      <c r="AX202" s="13" t="s">
        <v>72</v>
      </c>
      <c r="AY202" s="219" t="s">
        <v>207</v>
      </c>
    </row>
    <row r="203" spans="2:51" s="14" customFormat="1" ht="12">
      <c r="B203" s="220"/>
      <c r="C203" s="221"/>
      <c r="D203" s="210" t="s">
        <v>215</v>
      </c>
      <c r="E203" s="222" t="s">
        <v>1354</v>
      </c>
      <c r="F203" s="223" t="s">
        <v>228</v>
      </c>
      <c r="G203" s="221"/>
      <c r="H203" s="224">
        <v>47.182</v>
      </c>
      <c r="I203" s="225"/>
      <c r="J203" s="221"/>
      <c r="K203" s="221"/>
      <c r="L203" s="226"/>
      <c r="M203" s="227"/>
      <c r="N203" s="228"/>
      <c r="O203" s="228"/>
      <c r="P203" s="228"/>
      <c r="Q203" s="228"/>
      <c r="R203" s="228"/>
      <c r="S203" s="228"/>
      <c r="T203" s="229"/>
      <c r="AT203" s="230" t="s">
        <v>215</v>
      </c>
      <c r="AU203" s="230" t="s">
        <v>81</v>
      </c>
      <c r="AV203" s="14" t="s">
        <v>213</v>
      </c>
      <c r="AW203" s="14" t="s">
        <v>33</v>
      </c>
      <c r="AX203" s="14" t="s">
        <v>79</v>
      </c>
      <c r="AY203" s="230" t="s">
        <v>207</v>
      </c>
    </row>
    <row r="204" spans="1:65" s="2" customFormat="1" ht="24">
      <c r="A204" s="36"/>
      <c r="B204" s="37"/>
      <c r="C204" s="195" t="s">
        <v>389</v>
      </c>
      <c r="D204" s="195" t="s">
        <v>209</v>
      </c>
      <c r="E204" s="196" t="s">
        <v>1517</v>
      </c>
      <c r="F204" s="197" t="s">
        <v>1518</v>
      </c>
      <c r="G204" s="198" t="s">
        <v>264</v>
      </c>
      <c r="H204" s="199">
        <v>1</v>
      </c>
      <c r="I204" s="200"/>
      <c r="J204" s="201">
        <f>ROUND(I204*H204,2)</f>
        <v>0</v>
      </c>
      <c r="K204" s="197" t="s">
        <v>212</v>
      </c>
      <c r="L204" s="41"/>
      <c r="M204" s="202" t="s">
        <v>19</v>
      </c>
      <c r="N204" s="203" t="s">
        <v>43</v>
      </c>
      <c r="O204" s="66"/>
      <c r="P204" s="204">
        <f>O204*H204</f>
        <v>0</v>
      </c>
      <c r="Q204" s="204">
        <v>0.0066</v>
      </c>
      <c r="R204" s="204">
        <f>Q204*H204</f>
        <v>0.0066</v>
      </c>
      <c r="S204" s="204">
        <v>0</v>
      </c>
      <c r="T204" s="205">
        <f>S204*H204</f>
        <v>0</v>
      </c>
      <c r="U204" s="36"/>
      <c r="V204" s="36"/>
      <c r="W204" s="36"/>
      <c r="X204" s="36"/>
      <c r="Y204" s="36"/>
      <c r="Z204" s="36"/>
      <c r="AA204" s="36"/>
      <c r="AB204" s="36"/>
      <c r="AC204" s="36"/>
      <c r="AD204" s="36"/>
      <c r="AE204" s="36"/>
      <c r="AR204" s="206" t="s">
        <v>213</v>
      </c>
      <c r="AT204" s="206" t="s">
        <v>209</v>
      </c>
      <c r="AU204" s="206" t="s">
        <v>81</v>
      </c>
      <c r="AY204" s="19" t="s">
        <v>207</v>
      </c>
      <c r="BE204" s="207">
        <f>IF(N204="základní",J204,0)</f>
        <v>0</v>
      </c>
      <c r="BF204" s="207">
        <f>IF(N204="snížená",J204,0)</f>
        <v>0</v>
      </c>
      <c r="BG204" s="207">
        <f>IF(N204="zákl. přenesená",J204,0)</f>
        <v>0</v>
      </c>
      <c r="BH204" s="207">
        <f>IF(N204="sníž. přenesená",J204,0)</f>
        <v>0</v>
      </c>
      <c r="BI204" s="207">
        <f>IF(N204="nulová",J204,0)</f>
        <v>0</v>
      </c>
      <c r="BJ204" s="19" t="s">
        <v>79</v>
      </c>
      <c r="BK204" s="207">
        <f>ROUND(I204*H204,2)</f>
        <v>0</v>
      </c>
      <c r="BL204" s="19" t="s">
        <v>213</v>
      </c>
      <c r="BM204" s="206" t="s">
        <v>1519</v>
      </c>
    </row>
    <row r="205" spans="1:65" s="2" customFormat="1" ht="12">
      <c r="A205" s="36"/>
      <c r="B205" s="37"/>
      <c r="C205" s="231" t="s">
        <v>395</v>
      </c>
      <c r="D205" s="231" t="s">
        <v>249</v>
      </c>
      <c r="E205" s="232" t="s">
        <v>1520</v>
      </c>
      <c r="F205" s="233" t="s">
        <v>1521</v>
      </c>
      <c r="G205" s="234" t="s">
        <v>264</v>
      </c>
      <c r="H205" s="235">
        <v>1</v>
      </c>
      <c r="I205" s="236"/>
      <c r="J205" s="237">
        <f>ROUND(I205*H205,2)</f>
        <v>0</v>
      </c>
      <c r="K205" s="233" t="s">
        <v>19</v>
      </c>
      <c r="L205" s="238"/>
      <c r="M205" s="239" t="s">
        <v>19</v>
      </c>
      <c r="N205" s="240" t="s">
        <v>43</v>
      </c>
      <c r="O205" s="66"/>
      <c r="P205" s="204">
        <f>O205*H205</f>
        <v>0</v>
      </c>
      <c r="Q205" s="204">
        <v>0.081</v>
      </c>
      <c r="R205" s="204">
        <f>Q205*H205</f>
        <v>0.081</v>
      </c>
      <c r="S205" s="204">
        <v>0</v>
      </c>
      <c r="T205" s="205">
        <f>S205*H205</f>
        <v>0</v>
      </c>
      <c r="U205" s="36"/>
      <c r="V205" s="36"/>
      <c r="W205" s="36"/>
      <c r="X205" s="36"/>
      <c r="Y205" s="36"/>
      <c r="Z205" s="36"/>
      <c r="AA205" s="36"/>
      <c r="AB205" s="36"/>
      <c r="AC205" s="36"/>
      <c r="AD205" s="36"/>
      <c r="AE205" s="36"/>
      <c r="AR205" s="206" t="s">
        <v>248</v>
      </c>
      <c r="AT205" s="206" t="s">
        <v>249</v>
      </c>
      <c r="AU205" s="206" t="s">
        <v>81</v>
      </c>
      <c r="AY205" s="19" t="s">
        <v>207</v>
      </c>
      <c r="BE205" s="207">
        <f>IF(N205="základní",J205,0)</f>
        <v>0</v>
      </c>
      <c r="BF205" s="207">
        <f>IF(N205="snížená",J205,0)</f>
        <v>0</v>
      </c>
      <c r="BG205" s="207">
        <f>IF(N205="zákl. přenesená",J205,0)</f>
        <v>0</v>
      </c>
      <c r="BH205" s="207">
        <f>IF(N205="sníž. přenesená",J205,0)</f>
        <v>0</v>
      </c>
      <c r="BI205" s="207">
        <f>IF(N205="nulová",J205,0)</f>
        <v>0</v>
      </c>
      <c r="BJ205" s="19" t="s">
        <v>79</v>
      </c>
      <c r="BK205" s="207">
        <f>ROUND(I205*H205,2)</f>
        <v>0</v>
      </c>
      <c r="BL205" s="19" t="s">
        <v>213</v>
      </c>
      <c r="BM205" s="206" t="s">
        <v>1522</v>
      </c>
    </row>
    <row r="206" spans="1:65" s="2" customFormat="1" ht="36">
      <c r="A206" s="36"/>
      <c r="B206" s="37"/>
      <c r="C206" s="195" t="s">
        <v>399</v>
      </c>
      <c r="D206" s="195" t="s">
        <v>209</v>
      </c>
      <c r="E206" s="196" t="s">
        <v>491</v>
      </c>
      <c r="F206" s="197" t="s">
        <v>492</v>
      </c>
      <c r="G206" s="198" t="s">
        <v>151</v>
      </c>
      <c r="H206" s="199">
        <v>0.324</v>
      </c>
      <c r="I206" s="200"/>
      <c r="J206" s="201">
        <f>ROUND(I206*H206,2)</f>
        <v>0</v>
      </c>
      <c r="K206" s="197" t="s">
        <v>212</v>
      </c>
      <c r="L206" s="41"/>
      <c r="M206" s="202" t="s">
        <v>19</v>
      </c>
      <c r="N206" s="203" t="s">
        <v>43</v>
      </c>
      <c r="O206" s="66"/>
      <c r="P206" s="204">
        <f>O206*H206</f>
        <v>0</v>
      </c>
      <c r="Q206" s="204">
        <v>0</v>
      </c>
      <c r="R206" s="204">
        <f>Q206*H206</f>
        <v>0</v>
      </c>
      <c r="S206" s="204">
        <v>0</v>
      </c>
      <c r="T206" s="205">
        <f>S206*H206</f>
        <v>0</v>
      </c>
      <c r="U206" s="36"/>
      <c r="V206" s="36"/>
      <c r="W206" s="36"/>
      <c r="X206" s="36"/>
      <c r="Y206" s="36"/>
      <c r="Z206" s="36"/>
      <c r="AA206" s="36"/>
      <c r="AB206" s="36"/>
      <c r="AC206" s="36"/>
      <c r="AD206" s="36"/>
      <c r="AE206" s="36"/>
      <c r="AR206" s="206" t="s">
        <v>213</v>
      </c>
      <c r="AT206" s="206" t="s">
        <v>209</v>
      </c>
      <c r="AU206" s="206" t="s">
        <v>81</v>
      </c>
      <c r="AY206" s="19" t="s">
        <v>207</v>
      </c>
      <c r="BE206" s="207">
        <f>IF(N206="základní",J206,0)</f>
        <v>0</v>
      </c>
      <c r="BF206" s="207">
        <f>IF(N206="snížená",J206,0)</f>
        <v>0</v>
      </c>
      <c r="BG206" s="207">
        <f>IF(N206="zákl. přenesená",J206,0)</f>
        <v>0</v>
      </c>
      <c r="BH206" s="207">
        <f>IF(N206="sníž. přenesená",J206,0)</f>
        <v>0</v>
      </c>
      <c r="BI206" s="207">
        <f>IF(N206="nulová",J206,0)</f>
        <v>0</v>
      </c>
      <c r="BJ206" s="19" t="s">
        <v>79</v>
      </c>
      <c r="BK206" s="207">
        <f>ROUND(I206*H206,2)</f>
        <v>0</v>
      </c>
      <c r="BL206" s="19" t="s">
        <v>213</v>
      </c>
      <c r="BM206" s="206" t="s">
        <v>1523</v>
      </c>
    </row>
    <row r="207" spans="2:51" s="13" customFormat="1" ht="12">
      <c r="B207" s="208"/>
      <c r="C207" s="209"/>
      <c r="D207" s="210" t="s">
        <v>215</v>
      </c>
      <c r="E207" s="211" t="s">
        <v>19</v>
      </c>
      <c r="F207" s="212" t="s">
        <v>1524</v>
      </c>
      <c r="G207" s="209"/>
      <c r="H207" s="213">
        <v>0.324</v>
      </c>
      <c r="I207" s="214"/>
      <c r="J207" s="209"/>
      <c r="K207" s="209"/>
      <c r="L207" s="215"/>
      <c r="M207" s="216"/>
      <c r="N207" s="217"/>
      <c r="O207" s="217"/>
      <c r="P207" s="217"/>
      <c r="Q207" s="217"/>
      <c r="R207" s="217"/>
      <c r="S207" s="217"/>
      <c r="T207" s="218"/>
      <c r="AT207" s="219" t="s">
        <v>215</v>
      </c>
      <c r="AU207" s="219" t="s">
        <v>81</v>
      </c>
      <c r="AV207" s="13" t="s">
        <v>81</v>
      </c>
      <c r="AW207" s="13" t="s">
        <v>33</v>
      </c>
      <c r="AX207" s="13" t="s">
        <v>72</v>
      </c>
      <c r="AY207" s="219" t="s">
        <v>207</v>
      </c>
    </row>
    <row r="208" spans="2:51" s="14" customFormat="1" ht="12">
      <c r="B208" s="220"/>
      <c r="C208" s="221"/>
      <c r="D208" s="210" t="s">
        <v>215</v>
      </c>
      <c r="E208" s="222" t="s">
        <v>1357</v>
      </c>
      <c r="F208" s="223" t="s">
        <v>228</v>
      </c>
      <c r="G208" s="221"/>
      <c r="H208" s="224">
        <v>0.324</v>
      </c>
      <c r="I208" s="225"/>
      <c r="J208" s="221"/>
      <c r="K208" s="221"/>
      <c r="L208" s="226"/>
      <c r="M208" s="227"/>
      <c r="N208" s="228"/>
      <c r="O208" s="228"/>
      <c r="P208" s="228"/>
      <c r="Q208" s="228"/>
      <c r="R208" s="228"/>
      <c r="S208" s="228"/>
      <c r="T208" s="229"/>
      <c r="AT208" s="230" t="s">
        <v>215</v>
      </c>
      <c r="AU208" s="230" t="s">
        <v>81</v>
      </c>
      <c r="AV208" s="14" t="s">
        <v>213</v>
      </c>
      <c r="AW208" s="14" t="s">
        <v>33</v>
      </c>
      <c r="AX208" s="14" t="s">
        <v>79</v>
      </c>
      <c r="AY208" s="230" t="s">
        <v>207</v>
      </c>
    </row>
    <row r="209" spans="1:65" s="2" customFormat="1" ht="24">
      <c r="A209" s="36"/>
      <c r="B209" s="37"/>
      <c r="C209" s="195" t="s">
        <v>404</v>
      </c>
      <c r="D209" s="195" t="s">
        <v>209</v>
      </c>
      <c r="E209" s="196" t="s">
        <v>496</v>
      </c>
      <c r="F209" s="197" t="s">
        <v>497</v>
      </c>
      <c r="G209" s="198" t="s">
        <v>144</v>
      </c>
      <c r="H209" s="199">
        <v>4.32</v>
      </c>
      <c r="I209" s="200"/>
      <c r="J209" s="201">
        <f>ROUND(I209*H209,2)</f>
        <v>0</v>
      </c>
      <c r="K209" s="197" t="s">
        <v>212</v>
      </c>
      <c r="L209" s="41"/>
      <c r="M209" s="202" t="s">
        <v>19</v>
      </c>
      <c r="N209" s="203" t="s">
        <v>43</v>
      </c>
      <c r="O209" s="66"/>
      <c r="P209" s="204">
        <f>O209*H209</f>
        <v>0</v>
      </c>
      <c r="Q209" s="204">
        <v>0.00639</v>
      </c>
      <c r="R209" s="204">
        <f>Q209*H209</f>
        <v>0.027604800000000002</v>
      </c>
      <c r="S209" s="204">
        <v>0</v>
      </c>
      <c r="T209" s="205">
        <f>S209*H209</f>
        <v>0</v>
      </c>
      <c r="U209" s="36"/>
      <c r="V209" s="36"/>
      <c r="W209" s="36"/>
      <c r="X209" s="36"/>
      <c r="Y209" s="36"/>
      <c r="Z209" s="36"/>
      <c r="AA209" s="36"/>
      <c r="AB209" s="36"/>
      <c r="AC209" s="36"/>
      <c r="AD209" s="36"/>
      <c r="AE209" s="36"/>
      <c r="AR209" s="206" t="s">
        <v>213</v>
      </c>
      <c r="AT209" s="206" t="s">
        <v>209</v>
      </c>
      <c r="AU209" s="206" t="s">
        <v>81</v>
      </c>
      <c r="AY209" s="19" t="s">
        <v>207</v>
      </c>
      <c r="BE209" s="207">
        <f>IF(N209="základní",J209,0)</f>
        <v>0</v>
      </c>
      <c r="BF209" s="207">
        <f>IF(N209="snížená",J209,0)</f>
        <v>0</v>
      </c>
      <c r="BG209" s="207">
        <f>IF(N209="zákl. přenesená",J209,0)</f>
        <v>0</v>
      </c>
      <c r="BH209" s="207">
        <f>IF(N209="sníž. přenesená",J209,0)</f>
        <v>0</v>
      </c>
      <c r="BI209" s="207">
        <f>IF(N209="nulová",J209,0)</f>
        <v>0</v>
      </c>
      <c r="BJ209" s="19" t="s">
        <v>79</v>
      </c>
      <c r="BK209" s="207">
        <f>ROUND(I209*H209,2)</f>
        <v>0</v>
      </c>
      <c r="BL209" s="19" t="s">
        <v>213</v>
      </c>
      <c r="BM209" s="206" t="s">
        <v>1525</v>
      </c>
    </row>
    <row r="210" spans="2:51" s="13" customFormat="1" ht="12">
      <c r="B210" s="208"/>
      <c r="C210" s="209"/>
      <c r="D210" s="210" t="s">
        <v>215</v>
      </c>
      <c r="E210" s="211" t="s">
        <v>19</v>
      </c>
      <c r="F210" s="212" t="s">
        <v>1526</v>
      </c>
      <c r="G210" s="209"/>
      <c r="H210" s="213">
        <v>4.32</v>
      </c>
      <c r="I210" s="214"/>
      <c r="J210" s="209"/>
      <c r="K210" s="209"/>
      <c r="L210" s="215"/>
      <c r="M210" s="216"/>
      <c r="N210" s="217"/>
      <c r="O210" s="217"/>
      <c r="P210" s="217"/>
      <c r="Q210" s="217"/>
      <c r="R210" s="217"/>
      <c r="S210" s="217"/>
      <c r="T210" s="218"/>
      <c r="AT210" s="219" t="s">
        <v>215</v>
      </c>
      <c r="AU210" s="219" t="s">
        <v>81</v>
      </c>
      <c r="AV210" s="13" t="s">
        <v>81</v>
      </c>
      <c r="AW210" s="13" t="s">
        <v>33</v>
      </c>
      <c r="AX210" s="13" t="s">
        <v>79</v>
      </c>
      <c r="AY210" s="219" t="s">
        <v>207</v>
      </c>
    </row>
    <row r="211" spans="2:63" s="12" customFormat="1" ht="12.75">
      <c r="B211" s="179"/>
      <c r="C211" s="180"/>
      <c r="D211" s="181" t="s">
        <v>71</v>
      </c>
      <c r="E211" s="193" t="s">
        <v>234</v>
      </c>
      <c r="F211" s="193" t="s">
        <v>1527</v>
      </c>
      <c r="G211" s="180"/>
      <c r="H211" s="180"/>
      <c r="I211" s="183"/>
      <c r="J211" s="194">
        <f>BK211</f>
        <v>0</v>
      </c>
      <c r="K211" s="180"/>
      <c r="L211" s="185"/>
      <c r="M211" s="186"/>
      <c r="N211" s="187"/>
      <c r="O211" s="187"/>
      <c r="P211" s="188">
        <f>SUM(P212:P240)</f>
        <v>0</v>
      </c>
      <c r="Q211" s="187"/>
      <c r="R211" s="188">
        <f>SUM(R212:R240)</f>
        <v>0.45962851000000005</v>
      </c>
      <c r="S211" s="187"/>
      <c r="T211" s="189">
        <f>SUM(T212:T240)</f>
        <v>0</v>
      </c>
      <c r="AR211" s="190" t="s">
        <v>79</v>
      </c>
      <c r="AT211" s="191" t="s">
        <v>71</v>
      </c>
      <c r="AU211" s="191" t="s">
        <v>79</v>
      </c>
      <c r="AY211" s="190" t="s">
        <v>207</v>
      </c>
      <c r="BK211" s="192">
        <f>SUM(BK212:BK240)</f>
        <v>0</v>
      </c>
    </row>
    <row r="212" spans="1:65" s="2" customFormat="1" ht="36">
      <c r="A212" s="36"/>
      <c r="B212" s="37"/>
      <c r="C212" s="195" t="s">
        <v>408</v>
      </c>
      <c r="D212" s="195" t="s">
        <v>209</v>
      </c>
      <c r="E212" s="196" t="s">
        <v>1528</v>
      </c>
      <c r="F212" s="197" t="s">
        <v>1529</v>
      </c>
      <c r="G212" s="198" t="s">
        <v>144</v>
      </c>
      <c r="H212" s="199">
        <v>6.93</v>
      </c>
      <c r="I212" s="200"/>
      <c r="J212" s="201">
        <f>ROUND(I212*H212,2)</f>
        <v>0</v>
      </c>
      <c r="K212" s="197" t="s">
        <v>212</v>
      </c>
      <c r="L212" s="41"/>
      <c r="M212" s="202" t="s">
        <v>19</v>
      </c>
      <c r="N212" s="203" t="s">
        <v>43</v>
      </c>
      <c r="O212" s="66"/>
      <c r="P212" s="204">
        <f>O212*H212</f>
        <v>0</v>
      </c>
      <c r="Q212" s="204">
        <v>0</v>
      </c>
      <c r="R212" s="204">
        <f>Q212*H212</f>
        <v>0</v>
      </c>
      <c r="S212" s="204">
        <v>0</v>
      </c>
      <c r="T212" s="205">
        <f>S212*H212</f>
        <v>0</v>
      </c>
      <c r="U212" s="36"/>
      <c r="V212" s="36"/>
      <c r="W212" s="36"/>
      <c r="X212" s="36"/>
      <c r="Y212" s="36"/>
      <c r="Z212" s="36"/>
      <c r="AA212" s="36"/>
      <c r="AB212" s="36"/>
      <c r="AC212" s="36"/>
      <c r="AD212" s="36"/>
      <c r="AE212" s="36"/>
      <c r="AR212" s="206" t="s">
        <v>213</v>
      </c>
      <c r="AT212" s="206" t="s">
        <v>209</v>
      </c>
      <c r="AU212" s="206" t="s">
        <v>81</v>
      </c>
      <c r="AY212" s="19" t="s">
        <v>207</v>
      </c>
      <c r="BE212" s="207">
        <f>IF(N212="základní",J212,0)</f>
        <v>0</v>
      </c>
      <c r="BF212" s="207">
        <f>IF(N212="snížená",J212,0)</f>
        <v>0</v>
      </c>
      <c r="BG212" s="207">
        <f>IF(N212="zákl. přenesená",J212,0)</f>
        <v>0</v>
      </c>
      <c r="BH212" s="207">
        <f>IF(N212="sníž. přenesená",J212,0)</f>
        <v>0</v>
      </c>
      <c r="BI212" s="207">
        <f>IF(N212="nulová",J212,0)</f>
        <v>0</v>
      </c>
      <c r="BJ212" s="19" t="s">
        <v>79</v>
      </c>
      <c r="BK212" s="207">
        <f>ROUND(I212*H212,2)</f>
        <v>0</v>
      </c>
      <c r="BL212" s="19" t="s">
        <v>213</v>
      </c>
      <c r="BM212" s="206" t="s">
        <v>1530</v>
      </c>
    </row>
    <row r="213" spans="2:51" s="13" customFormat="1" ht="12">
      <c r="B213" s="208"/>
      <c r="C213" s="209"/>
      <c r="D213" s="210" t="s">
        <v>215</v>
      </c>
      <c r="E213" s="211" t="s">
        <v>19</v>
      </c>
      <c r="F213" s="212" t="s">
        <v>1531</v>
      </c>
      <c r="G213" s="209"/>
      <c r="H213" s="213">
        <v>5.5</v>
      </c>
      <c r="I213" s="214"/>
      <c r="J213" s="209"/>
      <c r="K213" s="209"/>
      <c r="L213" s="215"/>
      <c r="M213" s="216"/>
      <c r="N213" s="217"/>
      <c r="O213" s="217"/>
      <c r="P213" s="217"/>
      <c r="Q213" s="217"/>
      <c r="R213" s="217"/>
      <c r="S213" s="217"/>
      <c r="T213" s="218"/>
      <c r="AT213" s="219" t="s">
        <v>215</v>
      </c>
      <c r="AU213" s="219" t="s">
        <v>81</v>
      </c>
      <c r="AV213" s="13" t="s">
        <v>81</v>
      </c>
      <c r="AW213" s="13" t="s">
        <v>33</v>
      </c>
      <c r="AX213" s="13" t="s">
        <v>72</v>
      </c>
      <c r="AY213" s="219" t="s">
        <v>207</v>
      </c>
    </row>
    <row r="214" spans="2:51" s="14" customFormat="1" ht="12">
      <c r="B214" s="220"/>
      <c r="C214" s="221"/>
      <c r="D214" s="210" t="s">
        <v>215</v>
      </c>
      <c r="E214" s="222" t="s">
        <v>1368</v>
      </c>
      <c r="F214" s="223" t="s">
        <v>228</v>
      </c>
      <c r="G214" s="221"/>
      <c r="H214" s="224">
        <v>5.5</v>
      </c>
      <c r="I214" s="225"/>
      <c r="J214" s="221"/>
      <c r="K214" s="221"/>
      <c r="L214" s="226"/>
      <c r="M214" s="227"/>
      <c r="N214" s="228"/>
      <c r="O214" s="228"/>
      <c r="P214" s="228"/>
      <c r="Q214" s="228"/>
      <c r="R214" s="228"/>
      <c r="S214" s="228"/>
      <c r="T214" s="229"/>
      <c r="AT214" s="230" t="s">
        <v>215</v>
      </c>
      <c r="AU214" s="230" t="s">
        <v>81</v>
      </c>
      <c r="AV214" s="14" t="s">
        <v>213</v>
      </c>
      <c r="AW214" s="14" t="s">
        <v>33</v>
      </c>
      <c r="AX214" s="14" t="s">
        <v>72</v>
      </c>
      <c r="AY214" s="230" t="s">
        <v>207</v>
      </c>
    </row>
    <row r="215" spans="2:51" s="13" customFormat="1" ht="12">
      <c r="B215" s="208"/>
      <c r="C215" s="209"/>
      <c r="D215" s="210" t="s">
        <v>215</v>
      </c>
      <c r="E215" s="211" t="s">
        <v>19</v>
      </c>
      <c r="F215" s="212" t="s">
        <v>1532</v>
      </c>
      <c r="G215" s="209"/>
      <c r="H215" s="213">
        <v>6.93</v>
      </c>
      <c r="I215" s="214"/>
      <c r="J215" s="209"/>
      <c r="K215" s="209"/>
      <c r="L215" s="215"/>
      <c r="M215" s="216"/>
      <c r="N215" s="217"/>
      <c r="O215" s="217"/>
      <c r="P215" s="217"/>
      <c r="Q215" s="217"/>
      <c r="R215" s="217"/>
      <c r="S215" s="217"/>
      <c r="T215" s="218"/>
      <c r="AT215" s="219" t="s">
        <v>215</v>
      </c>
      <c r="AU215" s="219" t="s">
        <v>81</v>
      </c>
      <c r="AV215" s="13" t="s">
        <v>81</v>
      </c>
      <c r="AW215" s="13" t="s">
        <v>33</v>
      </c>
      <c r="AX215" s="13" t="s">
        <v>79</v>
      </c>
      <c r="AY215" s="219" t="s">
        <v>207</v>
      </c>
    </row>
    <row r="216" spans="1:65" s="2" customFormat="1" ht="36">
      <c r="A216" s="36"/>
      <c r="B216" s="37"/>
      <c r="C216" s="195" t="s">
        <v>415</v>
      </c>
      <c r="D216" s="195" t="s">
        <v>209</v>
      </c>
      <c r="E216" s="196" t="s">
        <v>1533</v>
      </c>
      <c r="F216" s="197" t="s">
        <v>1534</v>
      </c>
      <c r="G216" s="198" t="s">
        <v>144</v>
      </c>
      <c r="H216" s="199">
        <v>81.3</v>
      </c>
      <c r="I216" s="200"/>
      <c r="J216" s="201">
        <f>ROUND(I216*H216,2)</f>
        <v>0</v>
      </c>
      <c r="K216" s="197" t="s">
        <v>212</v>
      </c>
      <c r="L216" s="41"/>
      <c r="M216" s="202" t="s">
        <v>19</v>
      </c>
      <c r="N216" s="203" t="s">
        <v>43</v>
      </c>
      <c r="O216" s="66"/>
      <c r="P216" s="204">
        <f>O216*H216</f>
        <v>0</v>
      </c>
      <c r="Q216" s="204">
        <v>0</v>
      </c>
      <c r="R216" s="204">
        <f>Q216*H216</f>
        <v>0</v>
      </c>
      <c r="S216" s="204">
        <v>0</v>
      </c>
      <c r="T216" s="205">
        <f>S216*H216</f>
        <v>0</v>
      </c>
      <c r="U216" s="36"/>
      <c r="V216" s="36"/>
      <c r="W216" s="36"/>
      <c r="X216" s="36"/>
      <c r="Y216" s="36"/>
      <c r="Z216" s="36"/>
      <c r="AA216" s="36"/>
      <c r="AB216" s="36"/>
      <c r="AC216" s="36"/>
      <c r="AD216" s="36"/>
      <c r="AE216" s="36"/>
      <c r="AR216" s="206" t="s">
        <v>213</v>
      </c>
      <c r="AT216" s="206" t="s">
        <v>209</v>
      </c>
      <c r="AU216" s="206" t="s">
        <v>81</v>
      </c>
      <c r="AY216" s="19" t="s">
        <v>207</v>
      </c>
      <c r="BE216" s="207">
        <f>IF(N216="základní",J216,0)</f>
        <v>0</v>
      </c>
      <c r="BF216" s="207">
        <f>IF(N216="snížená",J216,0)</f>
        <v>0</v>
      </c>
      <c r="BG216" s="207">
        <f>IF(N216="zákl. přenesená",J216,0)</f>
        <v>0</v>
      </c>
      <c r="BH216" s="207">
        <f>IF(N216="sníž. přenesená",J216,0)</f>
        <v>0</v>
      </c>
      <c r="BI216" s="207">
        <f>IF(N216="nulová",J216,0)</f>
        <v>0</v>
      </c>
      <c r="BJ216" s="19" t="s">
        <v>79</v>
      </c>
      <c r="BK216" s="207">
        <f>ROUND(I216*H216,2)</f>
        <v>0</v>
      </c>
      <c r="BL216" s="19" t="s">
        <v>213</v>
      </c>
      <c r="BM216" s="206" t="s">
        <v>1535</v>
      </c>
    </row>
    <row r="217" spans="2:51" s="13" customFormat="1" ht="12">
      <c r="B217" s="208"/>
      <c r="C217" s="209"/>
      <c r="D217" s="210" t="s">
        <v>215</v>
      </c>
      <c r="E217" s="211" t="s">
        <v>19</v>
      </c>
      <c r="F217" s="212" t="s">
        <v>1536</v>
      </c>
      <c r="G217" s="209"/>
      <c r="H217" s="213">
        <v>42.84</v>
      </c>
      <c r="I217" s="214"/>
      <c r="J217" s="209"/>
      <c r="K217" s="209"/>
      <c r="L217" s="215"/>
      <c r="M217" s="216"/>
      <c r="N217" s="217"/>
      <c r="O217" s="217"/>
      <c r="P217" s="217"/>
      <c r="Q217" s="217"/>
      <c r="R217" s="217"/>
      <c r="S217" s="217"/>
      <c r="T217" s="218"/>
      <c r="AT217" s="219" t="s">
        <v>215</v>
      </c>
      <c r="AU217" s="219" t="s">
        <v>81</v>
      </c>
      <c r="AV217" s="13" t="s">
        <v>81</v>
      </c>
      <c r="AW217" s="13" t="s">
        <v>33</v>
      </c>
      <c r="AX217" s="13" t="s">
        <v>72</v>
      </c>
      <c r="AY217" s="219" t="s">
        <v>207</v>
      </c>
    </row>
    <row r="218" spans="2:51" s="13" customFormat="1" ht="12">
      <c r="B218" s="208"/>
      <c r="C218" s="209"/>
      <c r="D218" s="210" t="s">
        <v>215</v>
      </c>
      <c r="E218" s="211" t="s">
        <v>19</v>
      </c>
      <c r="F218" s="212" t="s">
        <v>1393</v>
      </c>
      <c r="G218" s="209"/>
      <c r="H218" s="213">
        <v>12</v>
      </c>
      <c r="I218" s="214"/>
      <c r="J218" s="209"/>
      <c r="K218" s="209"/>
      <c r="L218" s="215"/>
      <c r="M218" s="216"/>
      <c r="N218" s="217"/>
      <c r="O218" s="217"/>
      <c r="P218" s="217"/>
      <c r="Q218" s="217"/>
      <c r="R218" s="217"/>
      <c r="S218" s="217"/>
      <c r="T218" s="218"/>
      <c r="AT218" s="219" t="s">
        <v>215</v>
      </c>
      <c r="AU218" s="219" t="s">
        <v>81</v>
      </c>
      <c r="AV218" s="13" t="s">
        <v>81</v>
      </c>
      <c r="AW218" s="13" t="s">
        <v>33</v>
      </c>
      <c r="AX218" s="13" t="s">
        <v>72</v>
      </c>
      <c r="AY218" s="219" t="s">
        <v>207</v>
      </c>
    </row>
    <row r="219" spans="2:51" s="13" customFormat="1" ht="12">
      <c r="B219" s="208"/>
      <c r="C219" s="209"/>
      <c r="D219" s="210" t="s">
        <v>215</v>
      </c>
      <c r="E219" s="211" t="s">
        <v>19</v>
      </c>
      <c r="F219" s="212" t="s">
        <v>1537</v>
      </c>
      <c r="G219" s="209"/>
      <c r="H219" s="213">
        <v>26.46</v>
      </c>
      <c r="I219" s="214"/>
      <c r="J219" s="209"/>
      <c r="K219" s="209"/>
      <c r="L219" s="215"/>
      <c r="M219" s="216"/>
      <c r="N219" s="217"/>
      <c r="O219" s="217"/>
      <c r="P219" s="217"/>
      <c r="Q219" s="217"/>
      <c r="R219" s="217"/>
      <c r="S219" s="217"/>
      <c r="T219" s="218"/>
      <c r="AT219" s="219" t="s">
        <v>215</v>
      </c>
      <c r="AU219" s="219" t="s">
        <v>81</v>
      </c>
      <c r="AV219" s="13" t="s">
        <v>81</v>
      </c>
      <c r="AW219" s="13" t="s">
        <v>33</v>
      </c>
      <c r="AX219" s="13" t="s">
        <v>72</v>
      </c>
      <c r="AY219" s="219" t="s">
        <v>207</v>
      </c>
    </row>
    <row r="220" spans="2:51" s="14" customFormat="1" ht="12">
      <c r="B220" s="220"/>
      <c r="C220" s="221"/>
      <c r="D220" s="210" t="s">
        <v>215</v>
      </c>
      <c r="E220" s="222" t="s">
        <v>19</v>
      </c>
      <c r="F220" s="223" t="s">
        <v>228</v>
      </c>
      <c r="G220" s="221"/>
      <c r="H220" s="224">
        <v>81.30000000000001</v>
      </c>
      <c r="I220" s="225"/>
      <c r="J220" s="221"/>
      <c r="K220" s="221"/>
      <c r="L220" s="226"/>
      <c r="M220" s="227"/>
      <c r="N220" s="228"/>
      <c r="O220" s="228"/>
      <c r="P220" s="228"/>
      <c r="Q220" s="228"/>
      <c r="R220" s="228"/>
      <c r="S220" s="228"/>
      <c r="T220" s="229"/>
      <c r="AT220" s="230" t="s">
        <v>215</v>
      </c>
      <c r="AU220" s="230" t="s">
        <v>81</v>
      </c>
      <c r="AV220" s="14" t="s">
        <v>213</v>
      </c>
      <c r="AW220" s="14" t="s">
        <v>33</v>
      </c>
      <c r="AX220" s="14" t="s">
        <v>79</v>
      </c>
      <c r="AY220" s="230" t="s">
        <v>207</v>
      </c>
    </row>
    <row r="221" spans="1:65" s="2" customFormat="1" ht="36">
      <c r="A221" s="36"/>
      <c r="B221" s="37"/>
      <c r="C221" s="195" t="s">
        <v>422</v>
      </c>
      <c r="D221" s="195" t="s">
        <v>209</v>
      </c>
      <c r="E221" s="196" t="s">
        <v>1538</v>
      </c>
      <c r="F221" s="197" t="s">
        <v>1539</v>
      </c>
      <c r="G221" s="198" t="s">
        <v>144</v>
      </c>
      <c r="H221" s="199">
        <v>54.84</v>
      </c>
      <c r="I221" s="200"/>
      <c r="J221" s="201">
        <f>ROUND(I221*H221,2)</f>
        <v>0</v>
      </c>
      <c r="K221" s="197" t="s">
        <v>212</v>
      </c>
      <c r="L221" s="41"/>
      <c r="M221" s="202" t="s">
        <v>19</v>
      </c>
      <c r="N221" s="203" t="s">
        <v>43</v>
      </c>
      <c r="O221" s="66"/>
      <c r="P221" s="204">
        <f>O221*H221</f>
        <v>0</v>
      </c>
      <c r="Q221" s="204">
        <v>0</v>
      </c>
      <c r="R221" s="204">
        <f>Q221*H221</f>
        <v>0</v>
      </c>
      <c r="S221" s="204">
        <v>0</v>
      </c>
      <c r="T221" s="205">
        <f>S221*H221</f>
        <v>0</v>
      </c>
      <c r="U221" s="36"/>
      <c r="V221" s="36"/>
      <c r="W221" s="36"/>
      <c r="X221" s="36"/>
      <c r="Y221" s="36"/>
      <c r="Z221" s="36"/>
      <c r="AA221" s="36"/>
      <c r="AB221" s="36"/>
      <c r="AC221" s="36"/>
      <c r="AD221" s="36"/>
      <c r="AE221" s="36"/>
      <c r="AR221" s="206" t="s">
        <v>213</v>
      </c>
      <c r="AT221" s="206" t="s">
        <v>209</v>
      </c>
      <c r="AU221" s="206" t="s">
        <v>81</v>
      </c>
      <c r="AY221" s="19" t="s">
        <v>207</v>
      </c>
      <c r="BE221" s="207">
        <f>IF(N221="základní",J221,0)</f>
        <v>0</v>
      </c>
      <c r="BF221" s="207">
        <f>IF(N221="snížená",J221,0)</f>
        <v>0</v>
      </c>
      <c r="BG221" s="207">
        <f>IF(N221="zákl. přenesená",J221,0)</f>
        <v>0</v>
      </c>
      <c r="BH221" s="207">
        <f>IF(N221="sníž. přenesená",J221,0)</f>
        <v>0</v>
      </c>
      <c r="BI221" s="207">
        <f>IF(N221="nulová",J221,0)</f>
        <v>0</v>
      </c>
      <c r="BJ221" s="19" t="s">
        <v>79</v>
      </c>
      <c r="BK221" s="207">
        <f>ROUND(I221*H221,2)</f>
        <v>0</v>
      </c>
      <c r="BL221" s="19" t="s">
        <v>213</v>
      </c>
      <c r="BM221" s="206" t="s">
        <v>1540</v>
      </c>
    </row>
    <row r="222" spans="2:51" s="13" customFormat="1" ht="12">
      <c r="B222" s="208"/>
      <c r="C222" s="209"/>
      <c r="D222" s="210" t="s">
        <v>215</v>
      </c>
      <c r="E222" s="211" t="s">
        <v>19</v>
      </c>
      <c r="F222" s="212" t="s">
        <v>1392</v>
      </c>
      <c r="G222" s="209"/>
      <c r="H222" s="213">
        <v>42.84</v>
      </c>
      <c r="I222" s="214"/>
      <c r="J222" s="209"/>
      <c r="K222" s="209"/>
      <c r="L222" s="215"/>
      <c r="M222" s="216"/>
      <c r="N222" s="217"/>
      <c r="O222" s="217"/>
      <c r="P222" s="217"/>
      <c r="Q222" s="217"/>
      <c r="R222" s="217"/>
      <c r="S222" s="217"/>
      <c r="T222" s="218"/>
      <c r="AT222" s="219" t="s">
        <v>215</v>
      </c>
      <c r="AU222" s="219" t="s">
        <v>81</v>
      </c>
      <c r="AV222" s="13" t="s">
        <v>81</v>
      </c>
      <c r="AW222" s="13" t="s">
        <v>33</v>
      </c>
      <c r="AX222" s="13" t="s">
        <v>72</v>
      </c>
      <c r="AY222" s="219" t="s">
        <v>207</v>
      </c>
    </row>
    <row r="223" spans="2:51" s="13" customFormat="1" ht="12">
      <c r="B223" s="208"/>
      <c r="C223" s="209"/>
      <c r="D223" s="210" t="s">
        <v>215</v>
      </c>
      <c r="E223" s="211" t="s">
        <v>19</v>
      </c>
      <c r="F223" s="212" t="s">
        <v>1393</v>
      </c>
      <c r="G223" s="209"/>
      <c r="H223" s="213">
        <v>12</v>
      </c>
      <c r="I223" s="214"/>
      <c r="J223" s="209"/>
      <c r="K223" s="209"/>
      <c r="L223" s="215"/>
      <c r="M223" s="216"/>
      <c r="N223" s="217"/>
      <c r="O223" s="217"/>
      <c r="P223" s="217"/>
      <c r="Q223" s="217"/>
      <c r="R223" s="217"/>
      <c r="S223" s="217"/>
      <c r="T223" s="218"/>
      <c r="AT223" s="219" t="s">
        <v>215</v>
      </c>
      <c r="AU223" s="219" t="s">
        <v>81</v>
      </c>
      <c r="AV223" s="13" t="s">
        <v>81</v>
      </c>
      <c r="AW223" s="13" t="s">
        <v>33</v>
      </c>
      <c r="AX223" s="13" t="s">
        <v>72</v>
      </c>
      <c r="AY223" s="219" t="s">
        <v>207</v>
      </c>
    </row>
    <row r="224" spans="2:51" s="14" customFormat="1" ht="12">
      <c r="B224" s="220"/>
      <c r="C224" s="221"/>
      <c r="D224" s="210" t="s">
        <v>215</v>
      </c>
      <c r="E224" s="222" t="s">
        <v>19</v>
      </c>
      <c r="F224" s="223" t="s">
        <v>228</v>
      </c>
      <c r="G224" s="221"/>
      <c r="H224" s="224">
        <v>54.84</v>
      </c>
      <c r="I224" s="225"/>
      <c r="J224" s="221"/>
      <c r="K224" s="221"/>
      <c r="L224" s="226"/>
      <c r="M224" s="227"/>
      <c r="N224" s="228"/>
      <c r="O224" s="228"/>
      <c r="P224" s="228"/>
      <c r="Q224" s="228"/>
      <c r="R224" s="228"/>
      <c r="S224" s="228"/>
      <c r="T224" s="229"/>
      <c r="AT224" s="230" t="s">
        <v>215</v>
      </c>
      <c r="AU224" s="230" t="s">
        <v>81</v>
      </c>
      <c r="AV224" s="14" t="s">
        <v>213</v>
      </c>
      <c r="AW224" s="14" t="s">
        <v>33</v>
      </c>
      <c r="AX224" s="14" t="s">
        <v>79</v>
      </c>
      <c r="AY224" s="230" t="s">
        <v>207</v>
      </c>
    </row>
    <row r="225" spans="1:65" s="2" customFormat="1" ht="24">
      <c r="A225" s="36"/>
      <c r="B225" s="37"/>
      <c r="C225" s="195" t="s">
        <v>431</v>
      </c>
      <c r="D225" s="195" t="s">
        <v>209</v>
      </c>
      <c r="E225" s="196" t="s">
        <v>1541</v>
      </c>
      <c r="F225" s="197" t="s">
        <v>1542</v>
      </c>
      <c r="G225" s="198" t="s">
        <v>144</v>
      </c>
      <c r="H225" s="199">
        <v>54.84</v>
      </c>
      <c r="I225" s="200"/>
      <c r="J225" s="201">
        <f>ROUND(I225*H225,2)</f>
        <v>0</v>
      </c>
      <c r="K225" s="197" t="s">
        <v>212</v>
      </c>
      <c r="L225" s="41"/>
      <c r="M225" s="202" t="s">
        <v>19</v>
      </c>
      <c r="N225" s="203" t="s">
        <v>43</v>
      </c>
      <c r="O225" s="66"/>
      <c r="P225" s="204">
        <f>O225*H225</f>
        <v>0</v>
      </c>
      <c r="Q225" s="204">
        <v>0.00561</v>
      </c>
      <c r="R225" s="204">
        <f>Q225*H225</f>
        <v>0.30765240000000005</v>
      </c>
      <c r="S225" s="204">
        <v>0</v>
      </c>
      <c r="T225" s="205">
        <f>S225*H225</f>
        <v>0</v>
      </c>
      <c r="U225" s="36"/>
      <c r="V225" s="36"/>
      <c r="W225" s="36"/>
      <c r="X225" s="36"/>
      <c r="Y225" s="36"/>
      <c r="Z225" s="36"/>
      <c r="AA225" s="36"/>
      <c r="AB225" s="36"/>
      <c r="AC225" s="36"/>
      <c r="AD225" s="36"/>
      <c r="AE225" s="36"/>
      <c r="AR225" s="206" t="s">
        <v>213</v>
      </c>
      <c r="AT225" s="206" t="s">
        <v>209</v>
      </c>
      <c r="AU225" s="206" t="s">
        <v>81</v>
      </c>
      <c r="AY225" s="19" t="s">
        <v>207</v>
      </c>
      <c r="BE225" s="207">
        <f>IF(N225="základní",J225,0)</f>
        <v>0</v>
      </c>
      <c r="BF225" s="207">
        <f>IF(N225="snížená",J225,0)</f>
        <v>0</v>
      </c>
      <c r="BG225" s="207">
        <f>IF(N225="zákl. přenesená",J225,0)</f>
        <v>0</v>
      </c>
      <c r="BH225" s="207">
        <f>IF(N225="sníž. přenesená",J225,0)</f>
        <v>0</v>
      </c>
      <c r="BI225" s="207">
        <f>IF(N225="nulová",J225,0)</f>
        <v>0</v>
      </c>
      <c r="BJ225" s="19" t="s">
        <v>79</v>
      </c>
      <c r="BK225" s="207">
        <f>ROUND(I225*H225,2)</f>
        <v>0</v>
      </c>
      <c r="BL225" s="19" t="s">
        <v>213</v>
      </c>
      <c r="BM225" s="206" t="s">
        <v>1543</v>
      </c>
    </row>
    <row r="226" spans="2:51" s="13" customFormat="1" ht="12">
      <c r="B226" s="208"/>
      <c r="C226" s="209"/>
      <c r="D226" s="210" t="s">
        <v>215</v>
      </c>
      <c r="E226" s="211" t="s">
        <v>19</v>
      </c>
      <c r="F226" s="212" t="s">
        <v>1392</v>
      </c>
      <c r="G226" s="209"/>
      <c r="H226" s="213">
        <v>42.84</v>
      </c>
      <c r="I226" s="214"/>
      <c r="J226" s="209"/>
      <c r="K226" s="209"/>
      <c r="L226" s="215"/>
      <c r="M226" s="216"/>
      <c r="N226" s="217"/>
      <c r="O226" s="217"/>
      <c r="P226" s="217"/>
      <c r="Q226" s="217"/>
      <c r="R226" s="217"/>
      <c r="S226" s="217"/>
      <c r="T226" s="218"/>
      <c r="AT226" s="219" t="s">
        <v>215</v>
      </c>
      <c r="AU226" s="219" t="s">
        <v>81</v>
      </c>
      <c r="AV226" s="13" t="s">
        <v>81</v>
      </c>
      <c r="AW226" s="13" t="s">
        <v>33</v>
      </c>
      <c r="AX226" s="13" t="s">
        <v>72</v>
      </c>
      <c r="AY226" s="219" t="s">
        <v>207</v>
      </c>
    </row>
    <row r="227" spans="2:51" s="13" customFormat="1" ht="12">
      <c r="B227" s="208"/>
      <c r="C227" s="209"/>
      <c r="D227" s="210" t="s">
        <v>215</v>
      </c>
      <c r="E227" s="211" t="s">
        <v>19</v>
      </c>
      <c r="F227" s="212" t="s">
        <v>1393</v>
      </c>
      <c r="G227" s="209"/>
      <c r="H227" s="213">
        <v>12</v>
      </c>
      <c r="I227" s="214"/>
      <c r="J227" s="209"/>
      <c r="K227" s="209"/>
      <c r="L227" s="215"/>
      <c r="M227" s="216"/>
      <c r="N227" s="217"/>
      <c r="O227" s="217"/>
      <c r="P227" s="217"/>
      <c r="Q227" s="217"/>
      <c r="R227" s="217"/>
      <c r="S227" s="217"/>
      <c r="T227" s="218"/>
      <c r="AT227" s="219" t="s">
        <v>215</v>
      </c>
      <c r="AU227" s="219" t="s">
        <v>81</v>
      </c>
      <c r="AV227" s="13" t="s">
        <v>81</v>
      </c>
      <c r="AW227" s="13" t="s">
        <v>33</v>
      </c>
      <c r="AX227" s="13" t="s">
        <v>72</v>
      </c>
      <c r="AY227" s="219" t="s">
        <v>207</v>
      </c>
    </row>
    <row r="228" spans="2:51" s="14" customFormat="1" ht="12">
      <c r="B228" s="220"/>
      <c r="C228" s="221"/>
      <c r="D228" s="210" t="s">
        <v>215</v>
      </c>
      <c r="E228" s="222" t="s">
        <v>19</v>
      </c>
      <c r="F228" s="223" t="s">
        <v>228</v>
      </c>
      <c r="G228" s="221"/>
      <c r="H228" s="224">
        <v>54.84</v>
      </c>
      <c r="I228" s="225"/>
      <c r="J228" s="221"/>
      <c r="K228" s="221"/>
      <c r="L228" s="226"/>
      <c r="M228" s="227"/>
      <c r="N228" s="228"/>
      <c r="O228" s="228"/>
      <c r="P228" s="228"/>
      <c r="Q228" s="228"/>
      <c r="R228" s="228"/>
      <c r="S228" s="228"/>
      <c r="T228" s="229"/>
      <c r="AT228" s="230" t="s">
        <v>215</v>
      </c>
      <c r="AU228" s="230" t="s">
        <v>81</v>
      </c>
      <c r="AV228" s="14" t="s">
        <v>213</v>
      </c>
      <c r="AW228" s="14" t="s">
        <v>33</v>
      </c>
      <c r="AX228" s="14" t="s">
        <v>79</v>
      </c>
      <c r="AY228" s="230" t="s">
        <v>207</v>
      </c>
    </row>
    <row r="229" spans="1:65" s="2" customFormat="1" ht="48">
      <c r="A229" s="36"/>
      <c r="B229" s="37"/>
      <c r="C229" s="195" t="s">
        <v>435</v>
      </c>
      <c r="D229" s="195" t="s">
        <v>209</v>
      </c>
      <c r="E229" s="196" t="s">
        <v>1544</v>
      </c>
      <c r="F229" s="197" t="s">
        <v>1545</v>
      </c>
      <c r="G229" s="198" t="s">
        <v>144</v>
      </c>
      <c r="H229" s="199">
        <v>75.24</v>
      </c>
      <c r="I229" s="200"/>
      <c r="J229" s="201">
        <f>ROUND(I229*H229,2)</f>
        <v>0</v>
      </c>
      <c r="K229" s="197" t="s">
        <v>212</v>
      </c>
      <c r="L229" s="41"/>
      <c r="M229" s="202" t="s">
        <v>19</v>
      </c>
      <c r="N229" s="203" t="s">
        <v>43</v>
      </c>
      <c r="O229" s="66"/>
      <c r="P229" s="204">
        <f>O229*H229</f>
        <v>0</v>
      </c>
      <c r="Q229" s="204">
        <v>0</v>
      </c>
      <c r="R229" s="204">
        <f>Q229*H229</f>
        <v>0</v>
      </c>
      <c r="S229" s="204">
        <v>0</v>
      </c>
      <c r="T229" s="205">
        <f>S229*H229</f>
        <v>0</v>
      </c>
      <c r="U229" s="36"/>
      <c r="V229" s="36"/>
      <c r="W229" s="36"/>
      <c r="X229" s="36"/>
      <c r="Y229" s="36"/>
      <c r="Z229" s="36"/>
      <c r="AA229" s="36"/>
      <c r="AB229" s="36"/>
      <c r="AC229" s="36"/>
      <c r="AD229" s="36"/>
      <c r="AE229" s="36"/>
      <c r="AR229" s="206" t="s">
        <v>213</v>
      </c>
      <c r="AT229" s="206" t="s">
        <v>209</v>
      </c>
      <c r="AU229" s="206" t="s">
        <v>81</v>
      </c>
      <c r="AY229" s="19" t="s">
        <v>207</v>
      </c>
      <c r="BE229" s="207">
        <f>IF(N229="základní",J229,0)</f>
        <v>0</v>
      </c>
      <c r="BF229" s="207">
        <f>IF(N229="snížená",J229,0)</f>
        <v>0</v>
      </c>
      <c r="BG229" s="207">
        <f>IF(N229="zákl. přenesená",J229,0)</f>
        <v>0</v>
      </c>
      <c r="BH229" s="207">
        <f>IF(N229="sníž. přenesená",J229,0)</f>
        <v>0</v>
      </c>
      <c r="BI229" s="207">
        <f>IF(N229="nulová",J229,0)</f>
        <v>0</v>
      </c>
      <c r="BJ229" s="19" t="s">
        <v>79</v>
      </c>
      <c r="BK229" s="207">
        <f>ROUND(I229*H229,2)</f>
        <v>0</v>
      </c>
      <c r="BL229" s="19" t="s">
        <v>213</v>
      </c>
      <c r="BM229" s="206" t="s">
        <v>1546</v>
      </c>
    </row>
    <row r="230" spans="2:51" s="13" customFormat="1" ht="12">
      <c r="B230" s="208"/>
      <c r="C230" s="209"/>
      <c r="D230" s="210" t="s">
        <v>215</v>
      </c>
      <c r="E230" s="211" t="s">
        <v>19</v>
      </c>
      <c r="F230" s="212" t="s">
        <v>1402</v>
      </c>
      <c r="G230" s="209"/>
      <c r="H230" s="213">
        <v>63.24</v>
      </c>
      <c r="I230" s="214"/>
      <c r="J230" s="209"/>
      <c r="K230" s="209"/>
      <c r="L230" s="215"/>
      <c r="M230" s="216"/>
      <c r="N230" s="217"/>
      <c r="O230" s="217"/>
      <c r="P230" s="217"/>
      <c r="Q230" s="217"/>
      <c r="R230" s="217"/>
      <c r="S230" s="217"/>
      <c r="T230" s="218"/>
      <c r="AT230" s="219" t="s">
        <v>215</v>
      </c>
      <c r="AU230" s="219" t="s">
        <v>81</v>
      </c>
      <c r="AV230" s="13" t="s">
        <v>81</v>
      </c>
      <c r="AW230" s="13" t="s">
        <v>33</v>
      </c>
      <c r="AX230" s="13" t="s">
        <v>72</v>
      </c>
      <c r="AY230" s="219" t="s">
        <v>207</v>
      </c>
    </row>
    <row r="231" spans="2:51" s="13" customFormat="1" ht="12">
      <c r="B231" s="208"/>
      <c r="C231" s="209"/>
      <c r="D231" s="210" t="s">
        <v>215</v>
      </c>
      <c r="E231" s="211" t="s">
        <v>19</v>
      </c>
      <c r="F231" s="212" t="s">
        <v>1393</v>
      </c>
      <c r="G231" s="209"/>
      <c r="H231" s="213">
        <v>12</v>
      </c>
      <c r="I231" s="214"/>
      <c r="J231" s="209"/>
      <c r="K231" s="209"/>
      <c r="L231" s="215"/>
      <c r="M231" s="216"/>
      <c r="N231" s="217"/>
      <c r="O231" s="217"/>
      <c r="P231" s="217"/>
      <c r="Q231" s="217"/>
      <c r="R231" s="217"/>
      <c r="S231" s="217"/>
      <c r="T231" s="218"/>
      <c r="AT231" s="219" t="s">
        <v>215</v>
      </c>
      <c r="AU231" s="219" t="s">
        <v>81</v>
      </c>
      <c r="AV231" s="13" t="s">
        <v>81</v>
      </c>
      <c r="AW231" s="13" t="s">
        <v>33</v>
      </c>
      <c r="AX231" s="13" t="s">
        <v>72</v>
      </c>
      <c r="AY231" s="219" t="s">
        <v>207</v>
      </c>
    </row>
    <row r="232" spans="2:51" s="14" customFormat="1" ht="12">
      <c r="B232" s="220"/>
      <c r="C232" s="221"/>
      <c r="D232" s="210" t="s">
        <v>215</v>
      </c>
      <c r="E232" s="222" t="s">
        <v>19</v>
      </c>
      <c r="F232" s="223" t="s">
        <v>228</v>
      </c>
      <c r="G232" s="221"/>
      <c r="H232" s="224">
        <v>75.24</v>
      </c>
      <c r="I232" s="225"/>
      <c r="J232" s="221"/>
      <c r="K232" s="221"/>
      <c r="L232" s="226"/>
      <c r="M232" s="227"/>
      <c r="N232" s="228"/>
      <c r="O232" s="228"/>
      <c r="P232" s="228"/>
      <c r="Q232" s="228"/>
      <c r="R232" s="228"/>
      <c r="S232" s="228"/>
      <c r="T232" s="229"/>
      <c r="AT232" s="230" t="s">
        <v>215</v>
      </c>
      <c r="AU232" s="230" t="s">
        <v>81</v>
      </c>
      <c r="AV232" s="14" t="s">
        <v>213</v>
      </c>
      <c r="AW232" s="14" t="s">
        <v>33</v>
      </c>
      <c r="AX232" s="14" t="s">
        <v>79</v>
      </c>
      <c r="AY232" s="230" t="s">
        <v>207</v>
      </c>
    </row>
    <row r="233" spans="1:65" s="2" customFormat="1" ht="36">
      <c r="A233" s="36"/>
      <c r="B233" s="37"/>
      <c r="C233" s="195" t="s">
        <v>444</v>
      </c>
      <c r="D233" s="195" t="s">
        <v>209</v>
      </c>
      <c r="E233" s="196" t="s">
        <v>1547</v>
      </c>
      <c r="F233" s="197" t="s">
        <v>1548</v>
      </c>
      <c r="G233" s="198" t="s">
        <v>144</v>
      </c>
      <c r="H233" s="199">
        <v>54.84</v>
      </c>
      <c r="I233" s="200"/>
      <c r="J233" s="201">
        <f>ROUND(I233*H233,2)</f>
        <v>0</v>
      </c>
      <c r="K233" s="197" t="s">
        <v>212</v>
      </c>
      <c r="L233" s="41"/>
      <c r="M233" s="202" t="s">
        <v>19</v>
      </c>
      <c r="N233" s="203" t="s">
        <v>43</v>
      </c>
      <c r="O233" s="66"/>
      <c r="P233" s="204">
        <f>O233*H233</f>
        <v>0</v>
      </c>
      <c r="Q233" s="204">
        <v>0</v>
      </c>
      <c r="R233" s="204">
        <f>Q233*H233</f>
        <v>0</v>
      </c>
      <c r="S233" s="204">
        <v>0</v>
      </c>
      <c r="T233" s="205">
        <f>S233*H233</f>
        <v>0</v>
      </c>
      <c r="U233" s="36"/>
      <c r="V233" s="36"/>
      <c r="W233" s="36"/>
      <c r="X233" s="36"/>
      <c r="Y233" s="36"/>
      <c r="Z233" s="36"/>
      <c r="AA233" s="36"/>
      <c r="AB233" s="36"/>
      <c r="AC233" s="36"/>
      <c r="AD233" s="36"/>
      <c r="AE233" s="36"/>
      <c r="AR233" s="206" t="s">
        <v>213</v>
      </c>
      <c r="AT233" s="206" t="s">
        <v>209</v>
      </c>
      <c r="AU233" s="206" t="s">
        <v>81</v>
      </c>
      <c r="AY233" s="19" t="s">
        <v>207</v>
      </c>
      <c r="BE233" s="207">
        <f>IF(N233="základní",J233,0)</f>
        <v>0</v>
      </c>
      <c r="BF233" s="207">
        <f>IF(N233="snížená",J233,0)</f>
        <v>0</v>
      </c>
      <c r="BG233" s="207">
        <f>IF(N233="zákl. přenesená",J233,0)</f>
        <v>0</v>
      </c>
      <c r="BH233" s="207">
        <f>IF(N233="sníž. přenesená",J233,0)</f>
        <v>0</v>
      </c>
      <c r="BI233" s="207">
        <f>IF(N233="nulová",J233,0)</f>
        <v>0</v>
      </c>
      <c r="BJ233" s="19" t="s">
        <v>79</v>
      </c>
      <c r="BK233" s="207">
        <f>ROUND(I233*H233,2)</f>
        <v>0</v>
      </c>
      <c r="BL233" s="19" t="s">
        <v>213</v>
      </c>
      <c r="BM233" s="206" t="s">
        <v>1549</v>
      </c>
    </row>
    <row r="234" spans="2:51" s="13" customFormat="1" ht="12">
      <c r="B234" s="208"/>
      <c r="C234" s="209"/>
      <c r="D234" s="210" t="s">
        <v>215</v>
      </c>
      <c r="E234" s="211" t="s">
        <v>19</v>
      </c>
      <c r="F234" s="212" t="s">
        <v>1550</v>
      </c>
      <c r="G234" s="209"/>
      <c r="H234" s="213">
        <v>42.84</v>
      </c>
      <c r="I234" s="214"/>
      <c r="J234" s="209"/>
      <c r="K234" s="209"/>
      <c r="L234" s="215"/>
      <c r="M234" s="216"/>
      <c r="N234" s="217"/>
      <c r="O234" s="217"/>
      <c r="P234" s="217"/>
      <c r="Q234" s="217"/>
      <c r="R234" s="217"/>
      <c r="S234" s="217"/>
      <c r="T234" s="218"/>
      <c r="AT234" s="219" t="s">
        <v>215</v>
      </c>
      <c r="AU234" s="219" t="s">
        <v>81</v>
      </c>
      <c r="AV234" s="13" t="s">
        <v>81</v>
      </c>
      <c r="AW234" s="13" t="s">
        <v>33</v>
      </c>
      <c r="AX234" s="13" t="s">
        <v>72</v>
      </c>
      <c r="AY234" s="219" t="s">
        <v>207</v>
      </c>
    </row>
    <row r="235" spans="2:51" s="13" customFormat="1" ht="12">
      <c r="B235" s="208"/>
      <c r="C235" s="209"/>
      <c r="D235" s="210" t="s">
        <v>215</v>
      </c>
      <c r="E235" s="211" t="s">
        <v>19</v>
      </c>
      <c r="F235" s="212" t="s">
        <v>1393</v>
      </c>
      <c r="G235" s="209"/>
      <c r="H235" s="213">
        <v>12</v>
      </c>
      <c r="I235" s="214"/>
      <c r="J235" s="209"/>
      <c r="K235" s="209"/>
      <c r="L235" s="215"/>
      <c r="M235" s="216"/>
      <c r="N235" s="217"/>
      <c r="O235" s="217"/>
      <c r="P235" s="217"/>
      <c r="Q235" s="217"/>
      <c r="R235" s="217"/>
      <c r="S235" s="217"/>
      <c r="T235" s="218"/>
      <c r="AT235" s="219" t="s">
        <v>215</v>
      </c>
      <c r="AU235" s="219" t="s">
        <v>81</v>
      </c>
      <c r="AV235" s="13" t="s">
        <v>81</v>
      </c>
      <c r="AW235" s="13" t="s">
        <v>33</v>
      </c>
      <c r="AX235" s="13" t="s">
        <v>72</v>
      </c>
      <c r="AY235" s="219" t="s">
        <v>207</v>
      </c>
    </row>
    <row r="236" spans="2:51" s="14" customFormat="1" ht="12">
      <c r="B236" s="220"/>
      <c r="C236" s="221"/>
      <c r="D236" s="210" t="s">
        <v>215</v>
      </c>
      <c r="E236" s="222" t="s">
        <v>19</v>
      </c>
      <c r="F236" s="223" t="s">
        <v>228</v>
      </c>
      <c r="G236" s="221"/>
      <c r="H236" s="224">
        <v>54.84</v>
      </c>
      <c r="I236" s="225"/>
      <c r="J236" s="221"/>
      <c r="K236" s="221"/>
      <c r="L236" s="226"/>
      <c r="M236" s="227"/>
      <c r="N236" s="228"/>
      <c r="O236" s="228"/>
      <c r="P236" s="228"/>
      <c r="Q236" s="228"/>
      <c r="R236" s="228"/>
      <c r="S236" s="228"/>
      <c r="T236" s="229"/>
      <c r="AT236" s="230" t="s">
        <v>215</v>
      </c>
      <c r="AU236" s="230" t="s">
        <v>81</v>
      </c>
      <c r="AV236" s="14" t="s">
        <v>213</v>
      </c>
      <c r="AW236" s="14" t="s">
        <v>33</v>
      </c>
      <c r="AX236" s="14" t="s">
        <v>79</v>
      </c>
      <c r="AY236" s="230" t="s">
        <v>207</v>
      </c>
    </row>
    <row r="237" spans="1:65" s="2" customFormat="1" ht="24">
      <c r="A237" s="36"/>
      <c r="B237" s="37"/>
      <c r="C237" s="195" t="s">
        <v>448</v>
      </c>
      <c r="D237" s="195" t="s">
        <v>209</v>
      </c>
      <c r="E237" s="196" t="s">
        <v>1551</v>
      </c>
      <c r="F237" s="197" t="s">
        <v>1552</v>
      </c>
      <c r="G237" s="198" t="s">
        <v>144</v>
      </c>
      <c r="H237" s="199">
        <v>26.46</v>
      </c>
      <c r="I237" s="200"/>
      <c r="J237" s="201">
        <f>ROUND(I237*H237,2)</f>
        <v>0</v>
      </c>
      <c r="K237" s="197" t="s">
        <v>212</v>
      </c>
      <c r="L237" s="41"/>
      <c r="M237" s="202" t="s">
        <v>19</v>
      </c>
      <c r="N237" s="203" t="s">
        <v>43</v>
      </c>
      <c r="O237" s="66"/>
      <c r="P237" s="204">
        <f>O237*H237</f>
        <v>0</v>
      </c>
      <c r="Q237" s="204">
        <v>0</v>
      </c>
      <c r="R237" s="204">
        <f>Q237*H237</f>
        <v>0</v>
      </c>
      <c r="S237" s="204">
        <v>0</v>
      </c>
      <c r="T237" s="205">
        <f>S237*H237</f>
        <v>0</v>
      </c>
      <c r="U237" s="36"/>
      <c r="V237" s="36"/>
      <c r="W237" s="36"/>
      <c r="X237" s="36"/>
      <c r="Y237" s="36"/>
      <c r="Z237" s="36"/>
      <c r="AA237" s="36"/>
      <c r="AB237" s="36"/>
      <c r="AC237" s="36"/>
      <c r="AD237" s="36"/>
      <c r="AE237" s="36"/>
      <c r="AR237" s="206" t="s">
        <v>213</v>
      </c>
      <c r="AT237" s="206" t="s">
        <v>209</v>
      </c>
      <c r="AU237" s="206" t="s">
        <v>81</v>
      </c>
      <c r="AY237" s="19" t="s">
        <v>207</v>
      </c>
      <c r="BE237" s="207">
        <f>IF(N237="základní",J237,0)</f>
        <v>0</v>
      </c>
      <c r="BF237" s="207">
        <f>IF(N237="snížená",J237,0)</f>
        <v>0</v>
      </c>
      <c r="BG237" s="207">
        <f>IF(N237="zákl. přenesená",J237,0)</f>
        <v>0</v>
      </c>
      <c r="BH237" s="207">
        <f>IF(N237="sníž. přenesená",J237,0)</f>
        <v>0</v>
      </c>
      <c r="BI237" s="207">
        <f>IF(N237="nulová",J237,0)</f>
        <v>0</v>
      </c>
      <c r="BJ237" s="19" t="s">
        <v>79</v>
      </c>
      <c r="BK237" s="207">
        <f>ROUND(I237*H237,2)</f>
        <v>0</v>
      </c>
      <c r="BL237" s="19" t="s">
        <v>213</v>
      </c>
      <c r="BM237" s="206" t="s">
        <v>1553</v>
      </c>
    </row>
    <row r="238" spans="2:51" s="13" customFormat="1" ht="12">
      <c r="B238" s="208"/>
      <c r="C238" s="209"/>
      <c r="D238" s="210" t="s">
        <v>215</v>
      </c>
      <c r="E238" s="211" t="s">
        <v>19</v>
      </c>
      <c r="F238" s="212" t="s">
        <v>1554</v>
      </c>
      <c r="G238" s="209"/>
      <c r="H238" s="213">
        <v>26.46</v>
      </c>
      <c r="I238" s="214"/>
      <c r="J238" s="209"/>
      <c r="K238" s="209"/>
      <c r="L238" s="215"/>
      <c r="M238" s="216"/>
      <c r="N238" s="217"/>
      <c r="O238" s="217"/>
      <c r="P238" s="217"/>
      <c r="Q238" s="217"/>
      <c r="R238" s="217"/>
      <c r="S238" s="217"/>
      <c r="T238" s="218"/>
      <c r="AT238" s="219" t="s">
        <v>215</v>
      </c>
      <c r="AU238" s="219" t="s">
        <v>81</v>
      </c>
      <c r="AV238" s="13" t="s">
        <v>81</v>
      </c>
      <c r="AW238" s="13" t="s">
        <v>33</v>
      </c>
      <c r="AX238" s="13" t="s">
        <v>79</v>
      </c>
      <c r="AY238" s="219" t="s">
        <v>207</v>
      </c>
    </row>
    <row r="239" spans="1:65" s="2" customFormat="1" ht="12">
      <c r="A239" s="36"/>
      <c r="B239" s="37"/>
      <c r="C239" s="195" t="s">
        <v>453</v>
      </c>
      <c r="D239" s="195" t="s">
        <v>209</v>
      </c>
      <c r="E239" s="196" t="s">
        <v>1555</v>
      </c>
      <c r="F239" s="197" t="s">
        <v>1556</v>
      </c>
      <c r="G239" s="198" t="s">
        <v>252</v>
      </c>
      <c r="H239" s="199">
        <v>0.143</v>
      </c>
      <c r="I239" s="200"/>
      <c r="J239" s="201">
        <f>ROUND(I239*H239,2)</f>
        <v>0</v>
      </c>
      <c r="K239" s="197" t="s">
        <v>212</v>
      </c>
      <c r="L239" s="41"/>
      <c r="M239" s="202" t="s">
        <v>19</v>
      </c>
      <c r="N239" s="203" t="s">
        <v>43</v>
      </c>
      <c r="O239" s="66"/>
      <c r="P239" s="204">
        <f>O239*H239</f>
        <v>0</v>
      </c>
      <c r="Q239" s="204">
        <v>1.06277</v>
      </c>
      <c r="R239" s="204">
        <f>Q239*H239</f>
        <v>0.15197611</v>
      </c>
      <c r="S239" s="204">
        <v>0</v>
      </c>
      <c r="T239" s="205">
        <f>S239*H239</f>
        <v>0</v>
      </c>
      <c r="U239" s="36"/>
      <c r="V239" s="36"/>
      <c r="W239" s="36"/>
      <c r="X239" s="36"/>
      <c r="Y239" s="36"/>
      <c r="Z239" s="36"/>
      <c r="AA239" s="36"/>
      <c r="AB239" s="36"/>
      <c r="AC239" s="36"/>
      <c r="AD239" s="36"/>
      <c r="AE239" s="36"/>
      <c r="AR239" s="206" t="s">
        <v>213</v>
      </c>
      <c r="AT239" s="206" t="s">
        <v>209</v>
      </c>
      <c r="AU239" s="206" t="s">
        <v>81</v>
      </c>
      <c r="AY239" s="19" t="s">
        <v>207</v>
      </c>
      <c r="BE239" s="207">
        <f>IF(N239="základní",J239,0)</f>
        <v>0</v>
      </c>
      <c r="BF239" s="207">
        <f>IF(N239="snížená",J239,0)</f>
        <v>0</v>
      </c>
      <c r="BG239" s="207">
        <f>IF(N239="zákl. přenesená",J239,0)</f>
        <v>0</v>
      </c>
      <c r="BH239" s="207">
        <f>IF(N239="sníž. přenesená",J239,0)</f>
        <v>0</v>
      </c>
      <c r="BI239" s="207">
        <f>IF(N239="nulová",J239,0)</f>
        <v>0</v>
      </c>
      <c r="BJ239" s="19" t="s">
        <v>79</v>
      </c>
      <c r="BK239" s="207">
        <f>ROUND(I239*H239,2)</f>
        <v>0</v>
      </c>
      <c r="BL239" s="19" t="s">
        <v>213</v>
      </c>
      <c r="BM239" s="206" t="s">
        <v>1557</v>
      </c>
    </row>
    <row r="240" spans="2:51" s="13" customFormat="1" ht="22.5">
      <c r="B240" s="208"/>
      <c r="C240" s="209"/>
      <c r="D240" s="210" t="s">
        <v>215</v>
      </c>
      <c r="E240" s="211" t="s">
        <v>19</v>
      </c>
      <c r="F240" s="212" t="s">
        <v>1558</v>
      </c>
      <c r="G240" s="209"/>
      <c r="H240" s="213">
        <v>0.143</v>
      </c>
      <c r="I240" s="214"/>
      <c r="J240" s="209"/>
      <c r="K240" s="209"/>
      <c r="L240" s="215"/>
      <c r="M240" s="216"/>
      <c r="N240" s="217"/>
      <c r="O240" s="217"/>
      <c r="P240" s="217"/>
      <c r="Q240" s="217"/>
      <c r="R240" s="217"/>
      <c r="S240" s="217"/>
      <c r="T240" s="218"/>
      <c r="AT240" s="219" t="s">
        <v>215</v>
      </c>
      <c r="AU240" s="219" t="s">
        <v>81</v>
      </c>
      <c r="AV240" s="13" t="s">
        <v>81</v>
      </c>
      <c r="AW240" s="13" t="s">
        <v>33</v>
      </c>
      <c r="AX240" s="13" t="s">
        <v>79</v>
      </c>
      <c r="AY240" s="219" t="s">
        <v>207</v>
      </c>
    </row>
    <row r="241" spans="2:63" s="12" customFormat="1" ht="12.75">
      <c r="B241" s="179"/>
      <c r="C241" s="180"/>
      <c r="D241" s="181" t="s">
        <v>71</v>
      </c>
      <c r="E241" s="193" t="s">
        <v>248</v>
      </c>
      <c r="F241" s="193" t="s">
        <v>1559</v>
      </c>
      <c r="G241" s="180"/>
      <c r="H241" s="180"/>
      <c r="I241" s="183"/>
      <c r="J241" s="194">
        <f>BK241</f>
        <v>0</v>
      </c>
      <c r="K241" s="180"/>
      <c r="L241" s="185"/>
      <c r="M241" s="186"/>
      <c r="N241" s="187"/>
      <c r="O241" s="187"/>
      <c r="P241" s="188">
        <f>SUM(P242:P291)</f>
        <v>0</v>
      </c>
      <c r="Q241" s="187"/>
      <c r="R241" s="188">
        <f>SUM(R242:R291)</f>
        <v>28.66689604</v>
      </c>
      <c r="S241" s="187"/>
      <c r="T241" s="189">
        <f>SUM(T242:T291)</f>
        <v>0</v>
      </c>
      <c r="AR241" s="190" t="s">
        <v>79</v>
      </c>
      <c r="AT241" s="191" t="s">
        <v>71</v>
      </c>
      <c r="AU241" s="191" t="s">
        <v>79</v>
      </c>
      <c r="AY241" s="190" t="s">
        <v>207</v>
      </c>
      <c r="BK241" s="192">
        <f>SUM(BK242:BK291)</f>
        <v>0</v>
      </c>
    </row>
    <row r="242" spans="1:65" s="2" customFormat="1" ht="36">
      <c r="A242" s="36"/>
      <c r="B242" s="37"/>
      <c r="C242" s="195" t="s">
        <v>457</v>
      </c>
      <c r="D242" s="195" t="s">
        <v>209</v>
      </c>
      <c r="E242" s="196" t="s">
        <v>1560</v>
      </c>
      <c r="F242" s="197" t="s">
        <v>1561</v>
      </c>
      <c r="G242" s="198" t="s">
        <v>140</v>
      </c>
      <c r="H242" s="199">
        <v>99.22</v>
      </c>
      <c r="I242" s="200"/>
      <c r="J242" s="201">
        <f>ROUND(I242*H242,2)</f>
        <v>0</v>
      </c>
      <c r="K242" s="197" t="s">
        <v>212</v>
      </c>
      <c r="L242" s="41"/>
      <c r="M242" s="202" t="s">
        <v>19</v>
      </c>
      <c r="N242" s="203" t="s">
        <v>43</v>
      </c>
      <c r="O242" s="66"/>
      <c r="P242" s="204">
        <f>O242*H242</f>
        <v>0</v>
      </c>
      <c r="Q242" s="204">
        <v>0.02649</v>
      </c>
      <c r="R242" s="204">
        <f>Q242*H242</f>
        <v>2.6283377999999997</v>
      </c>
      <c r="S242" s="204">
        <v>0</v>
      </c>
      <c r="T242" s="205">
        <f>S242*H242</f>
        <v>0</v>
      </c>
      <c r="U242" s="36"/>
      <c r="V242" s="36"/>
      <c r="W242" s="36"/>
      <c r="X242" s="36"/>
      <c r="Y242" s="36"/>
      <c r="Z242" s="36"/>
      <c r="AA242" s="36"/>
      <c r="AB242" s="36"/>
      <c r="AC242" s="36"/>
      <c r="AD242" s="36"/>
      <c r="AE242" s="36"/>
      <c r="AR242" s="206" t="s">
        <v>213</v>
      </c>
      <c r="AT242" s="206" t="s">
        <v>209</v>
      </c>
      <c r="AU242" s="206" t="s">
        <v>81</v>
      </c>
      <c r="AY242" s="19" t="s">
        <v>207</v>
      </c>
      <c r="BE242" s="207">
        <f>IF(N242="základní",J242,0)</f>
        <v>0</v>
      </c>
      <c r="BF242" s="207">
        <f>IF(N242="snížená",J242,0)</f>
        <v>0</v>
      </c>
      <c r="BG242" s="207">
        <f>IF(N242="zákl. přenesená",J242,0)</f>
        <v>0</v>
      </c>
      <c r="BH242" s="207">
        <f>IF(N242="sníž. přenesená",J242,0)</f>
        <v>0</v>
      </c>
      <c r="BI242" s="207">
        <f>IF(N242="nulová",J242,0)</f>
        <v>0</v>
      </c>
      <c r="BJ242" s="19" t="s">
        <v>79</v>
      </c>
      <c r="BK242" s="207">
        <f>ROUND(I242*H242,2)</f>
        <v>0</v>
      </c>
      <c r="BL242" s="19" t="s">
        <v>213</v>
      </c>
      <c r="BM242" s="206" t="s">
        <v>1562</v>
      </c>
    </row>
    <row r="243" spans="2:51" s="13" customFormat="1" ht="12">
      <c r="B243" s="208"/>
      <c r="C243" s="209"/>
      <c r="D243" s="210" t="s">
        <v>215</v>
      </c>
      <c r="E243" s="211" t="s">
        <v>1351</v>
      </c>
      <c r="F243" s="212" t="s">
        <v>1563</v>
      </c>
      <c r="G243" s="209"/>
      <c r="H243" s="213">
        <v>99.22</v>
      </c>
      <c r="I243" s="214"/>
      <c r="J243" s="209"/>
      <c r="K243" s="209"/>
      <c r="L243" s="215"/>
      <c r="M243" s="216"/>
      <c r="N243" s="217"/>
      <c r="O243" s="217"/>
      <c r="P243" s="217"/>
      <c r="Q243" s="217"/>
      <c r="R243" s="217"/>
      <c r="S243" s="217"/>
      <c r="T243" s="218"/>
      <c r="AT243" s="219" t="s">
        <v>215</v>
      </c>
      <c r="AU243" s="219" t="s">
        <v>81</v>
      </c>
      <c r="AV243" s="13" t="s">
        <v>81</v>
      </c>
      <c r="AW243" s="13" t="s">
        <v>33</v>
      </c>
      <c r="AX243" s="13" t="s">
        <v>79</v>
      </c>
      <c r="AY243" s="219" t="s">
        <v>207</v>
      </c>
    </row>
    <row r="244" spans="1:65" s="2" customFormat="1" ht="36">
      <c r="A244" s="36"/>
      <c r="B244" s="37"/>
      <c r="C244" s="195" t="s">
        <v>462</v>
      </c>
      <c r="D244" s="195" t="s">
        <v>209</v>
      </c>
      <c r="E244" s="196" t="s">
        <v>1564</v>
      </c>
      <c r="F244" s="197" t="s">
        <v>1565</v>
      </c>
      <c r="G244" s="198" t="s">
        <v>140</v>
      </c>
      <c r="H244" s="199">
        <v>207</v>
      </c>
      <c r="I244" s="200"/>
      <c r="J244" s="201">
        <f>ROUND(I244*H244,2)</f>
        <v>0</v>
      </c>
      <c r="K244" s="197" t="s">
        <v>19</v>
      </c>
      <c r="L244" s="41"/>
      <c r="M244" s="202" t="s">
        <v>19</v>
      </c>
      <c r="N244" s="203" t="s">
        <v>43</v>
      </c>
      <c r="O244" s="66"/>
      <c r="P244" s="204">
        <f>O244*H244</f>
        <v>0</v>
      </c>
      <c r="Q244" s="204">
        <v>0</v>
      </c>
      <c r="R244" s="204">
        <f>Q244*H244</f>
        <v>0</v>
      </c>
      <c r="S244" s="204">
        <v>0</v>
      </c>
      <c r="T244" s="205">
        <f>S244*H244</f>
        <v>0</v>
      </c>
      <c r="U244" s="36"/>
      <c r="V244" s="36"/>
      <c r="W244" s="36"/>
      <c r="X244" s="36"/>
      <c r="Y244" s="36"/>
      <c r="Z244" s="36"/>
      <c r="AA244" s="36"/>
      <c r="AB244" s="36"/>
      <c r="AC244" s="36"/>
      <c r="AD244" s="36"/>
      <c r="AE244" s="36"/>
      <c r="AR244" s="206" t="s">
        <v>213</v>
      </c>
      <c r="AT244" s="206" t="s">
        <v>209</v>
      </c>
      <c r="AU244" s="206" t="s">
        <v>81</v>
      </c>
      <c r="AY244" s="19" t="s">
        <v>207</v>
      </c>
      <c r="BE244" s="207">
        <f>IF(N244="základní",J244,0)</f>
        <v>0</v>
      </c>
      <c r="BF244" s="207">
        <f>IF(N244="snížená",J244,0)</f>
        <v>0</v>
      </c>
      <c r="BG244" s="207">
        <f>IF(N244="zákl. přenesená",J244,0)</f>
        <v>0</v>
      </c>
      <c r="BH244" s="207">
        <f>IF(N244="sníž. přenesená",J244,0)</f>
        <v>0</v>
      </c>
      <c r="BI244" s="207">
        <f>IF(N244="nulová",J244,0)</f>
        <v>0</v>
      </c>
      <c r="BJ244" s="19" t="s">
        <v>79</v>
      </c>
      <c r="BK244" s="207">
        <f>ROUND(I244*H244,2)</f>
        <v>0</v>
      </c>
      <c r="BL244" s="19" t="s">
        <v>213</v>
      </c>
      <c r="BM244" s="206" t="s">
        <v>1566</v>
      </c>
    </row>
    <row r="245" spans="2:51" s="13" customFormat="1" ht="12">
      <c r="B245" s="208"/>
      <c r="C245" s="209"/>
      <c r="D245" s="210" t="s">
        <v>215</v>
      </c>
      <c r="E245" s="211" t="s">
        <v>1360</v>
      </c>
      <c r="F245" s="212" t="s">
        <v>1567</v>
      </c>
      <c r="G245" s="209"/>
      <c r="H245" s="213">
        <v>207</v>
      </c>
      <c r="I245" s="214"/>
      <c r="J245" s="209"/>
      <c r="K245" s="209"/>
      <c r="L245" s="215"/>
      <c r="M245" s="216"/>
      <c r="N245" s="217"/>
      <c r="O245" s="217"/>
      <c r="P245" s="217"/>
      <c r="Q245" s="217"/>
      <c r="R245" s="217"/>
      <c r="S245" s="217"/>
      <c r="T245" s="218"/>
      <c r="AT245" s="219" t="s">
        <v>215</v>
      </c>
      <c r="AU245" s="219" t="s">
        <v>81</v>
      </c>
      <c r="AV245" s="13" t="s">
        <v>81</v>
      </c>
      <c r="AW245" s="13" t="s">
        <v>33</v>
      </c>
      <c r="AX245" s="13" t="s">
        <v>79</v>
      </c>
      <c r="AY245" s="219" t="s">
        <v>207</v>
      </c>
    </row>
    <row r="246" spans="1:65" s="2" customFormat="1" ht="24">
      <c r="A246" s="36"/>
      <c r="B246" s="37"/>
      <c r="C246" s="231" t="s">
        <v>468</v>
      </c>
      <c r="D246" s="231" t="s">
        <v>249</v>
      </c>
      <c r="E246" s="232" t="s">
        <v>1568</v>
      </c>
      <c r="F246" s="233" t="s">
        <v>1569</v>
      </c>
      <c r="G246" s="234" t="s">
        <v>140</v>
      </c>
      <c r="H246" s="235">
        <v>210.105</v>
      </c>
      <c r="I246" s="236"/>
      <c r="J246" s="237">
        <f>ROUND(I246*H246,2)</f>
        <v>0</v>
      </c>
      <c r="K246" s="233" t="s">
        <v>19</v>
      </c>
      <c r="L246" s="238"/>
      <c r="M246" s="239" t="s">
        <v>19</v>
      </c>
      <c r="N246" s="240" t="s">
        <v>43</v>
      </c>
      <c r="O246" s="66"/>
      <c r="P246" s="204">
        <f>O246*H246</f>
        <v>0</v>
      </c>
      <c r="Q246" s="204">
        <v>0.05284</v>
      </c>
      <c r="R246" s="204">
        <f>Q246*H246</f>
        <v>11.101948199999999</v>
      </c>
      <c r="S246" s="204">
        <v>0</v>
      </c>
      <c r="T246" s="205">
        <f>S246*H246</f>
        <v>0</v>
      </c>
      <c r="U246" s="36"/>
      <c r="V246" s="36"/>
      <c r="W246" s="36"/>
      <c r="X246" s="36"/>
      <c r="Y246" s="36"/>
      <c r="Z246" s="36"/>
      <c r="AA246" s="36"/>
      <c r="AB246" s="36"/>
      <c r="AC246" s="36"/>
      <c r="AD246" s="36"/>
      <c r="AE246" s="36"/>
      <c r="AR246" s="206" t="s">
        <v>248</v>
      </c>
      <c r="AT246" s="206" t="s">
        <v>249</v>
      </c>
      <c r="AU246" s="206" t="s">
        <v>81</v>
      </c>
      <c r="AY246" s="19" t="s">
        <v>207</v>
      </c>
      <c r="BE246" s="207">
        <f>IF(N246="základní",J246,0)</f>
        <v>0</v>
      </c>
      <c r="BF246" s="207">
        <f>IF(N246="snížená",J246,0)</f>
        <v>0</v>
      </c>
      <c r="BG246" s="207">
        <f>IF(N246="zákl. přenesená",J246,0)</f>
        <v>0</v>
      </c>
      <c r="BH246" s="207">
        <f>IF(N246="sníž. přenesená",J246,0)</f>
        <v>0</v>
      </c>
      <c r="BI246" s="207">
        <f>IF(N246="nulová",J246,0)</f>
        <v>0</v>
      </c>
      <c r="BJ246" s="19" t="s">
        <v>79</v>
      </c>
      <c r="BK246" s="207">
        <f>ROUND(I246*H246,2)</f>
        <v>0</v>
      </c>
      <c r="BL246" s="19" t="s">
        <v>213</v>
      </c>
      <c r="BM246" s="206" t="s">
        <v>1570</v>
      </c>
    </row>
    <row r="247" spans="2:51" s="13" customFormat="1" ht="12">
      <c r="B247" s="208"/>
      <c r="C247" s="209"/>
      <c r="D247" s="210" t="s">
        <v>215</v>
      </c>
      <c r="E247" s="209"/>
      <c r="F247" s="212" t="s">
        <v>1571</v>
      </c>
      <c r="G247" s="209"/>
      <c r="H247" s="213">
        <v>210.105</v>
      </c>
      <c r="I247" s="214"/>
      <c r="J247" s="209"/>
      <c r="K247" s="209"/>
      <c r="L247" s="215"/>
      <c r="M247" s="216"/>
      <c r="N247" s="217"/>
      <c r="O247" s="217"/>
      <c r="P247" s="217"/>
      <c r="Q247" s="217"/>
      <c r="R247" s="217"/>
      <c r="S247" s="217"/>
      <c r="T247" s="218"/>
      <c r="AT247" s="219" t="s">
        <v>215</v>
      </c>
      <c r="AU247" s="219" t="s">
        <v>81</v>
      </c>
      <c r="AV247" s="13" t="s">
        <v>81</v>
      </c>
      <c r="AW247" s="13" t="s">
        <v>4</v>
      </c>
      <c r="AX247" s="13" t="s">
        <v>79</v>
      </c>
      <c r="AY247" s="219" t="s">
        <v>207</v>
      </c>
    </row>
    <row r="248" spans="1:65" s="2" customFormat="1" ht="36">
      <c r="A248" s="36"/>
      <c r="B248" s="37"/>
      <c r="C248" s="195" t="s">
        <v>474</v>
      </c>
      <c r="D248" s="195" t="s">
        <v>209</v>
      </c>
      <c r="E248" s="196" t="s">
        <v>1572</v>
      </c>
      <c r="F248" s="197" t="s">
        <v>1573</v>
      </c>
      <c r="G248" s="198" t="s">
        <v>140</v>
      </c>
      <c r="H248" s="199">
        <v>165.6</v>
      </c>
      <c r="I248" s="200"/>
      <c r="J248" s="201">
        <f>ROUND(I248*H248,2)</f>
        <v>0</v>
      </c>
      <c r="K248" s="197" t="s">
        <v>19</v>
      </c>
      <c r="L248" s="41"/>
      <c r="M248" s="202" t="s">
        <v>19</v>
      </c>
      <c r="N248" s="203" t="s">
        <v>43</v>
      </c>
      <c r="O248" s="66"/>
      <c r="P248" s="204">
        <f>O248*H248</f>
        <v>0</v>
      </c>
      <c r="Q248" s="204">
        <v>0</v>
      </c>
      <c r="R248" s="204">
        <f>Q248*H248</f>
        <v>0</v>
      </c>
      <c r="S248" s="204">
        <v>0</v>
      </c>
      <c r="T248" s="205">
        <f>S248*H248</f>
        <v>0</v>
      </c>
      <c r="U248" s="36"/>
      <c r="V248" s="36"/>
      <c r="W248" s="36"/>
      <c r="X248" s="36"/>
      <c r="Y248" s="36"/>
      <c r="Z248" s="36"/>
      <c r="AA248" s="36"/>
      <c r="AB248" s="36"/>
      <c r="AC248" s="36"/>
      <c r="AD248" s="36"/>
      <c r="AE248" s="36"/>
      <c r="AR248" s="206" t="s">
        <v>213</v>
      </c>
      <c r="AT248" s="206" t="s">
        <v>209</v>
      </c>
      <c r="AU248" s="206" t="s">
        <v>81</v>
      </c>
      <c r="AY248" s="19" t="s">
        <v>207</v>
      </c>
      <c r="BE248" s="207">
        <f>IF(N248="základní",J248,0)</f>
        <v>0</v>
      </c>
      <c r="BF248" s="207">
        <f>IF(N248="snížená",J248,0)</f>
        <v>0</v>
      </c>
      <c r="BG248" s="207">
        <f>IF(N248="zákl. přenesená",J248,0)</f>
        <v>0</v>
      </c>
      <c r="BH248" s="207">
        <f>IF(N248="sníž. přenesená",J248,0)</f>
        <v>0</v>
      </c>
      <c r="BI248" s="207">
        <f>IF(N248="nulová",J248,0)</f>
        <v>0</v>
      </c>
      <c r="BJ248" s="19" t="s">
        <v>79</v>
      </c>
      <c r="BK248" s="207">
        <f>ROUND(I248*H248,2)</f>
        <v>0</v>
      </c>
      <c r="BL248" s="19" t="s">
        <v>213</v>
      </c>
      <c r="BM248" s="206" t="s">
        <v>1574</v>
      </c>
    </row>
    <row r="249" spans="2:51" s="13" customFormat="1" ht="12">
      <c r="B249" s="208"/>
      <c r="C249" s="209"/>
      <c r="D249" s="210" t="s">
        <v>215</v>
      </c>
      <c r="E249" s="211" t="s">
        <v>19</v>
      </c>
      <c r="F249" s="212" t="s">
        <v>1575</v>
      </c>
      <c r="G249" s="209"/>
      <c r="H249" s="213">
        <v>65.6</v>
      </c>
      <c r="I249" s="214"/>
      <c r="J249" s="209"/>
      <c r="K249" s="209"/>
      <c r="L249" s="215"/>
      <c r="M249" s="216"/>
      <c r="N249" s="217"/>
      <c r="O249" s="217"/>
      <c r="P249" s="217"/>
      <c r="Q249" s="217"/>
      <c r="R249" s="217"/>
      <c r="S249" s="217"/>
      <c r="T249" s="218"/>
      <c r="AT249" s="219" t="s">
        <v>215</v>
      </c>
      <c r="AU249" s="219" t="s">
        <v>81</v>
      </c>
      <c r="AV249" s="13" t="s">
        <v>81</v>
      </c>
      <c r="AW249" s="13" t="s">
        <v>33</v>
      </c>
      <c r="AX249" s="13" t="s">
        <v>72</v>
      </c>
      <c r="AY249" s="219" t="s">
        <v>207</v>
      </c>
    </row>
    <row r="250" spans="2:51" s="13" customFormat="1" ht="12">
      <c r="B250" s="208"/>
      <c r="C250" s="209"/>
      <c r="D250" s="210" t="s">
        <v>215</v>
      </c>
      <c r="E250" s="211" t="s">
        <v>19</v>
      </c>
      <c r="F250" s="212" t="s">
        <v>1576</v>
      </c>
      <c r="G250" s="209"/>
      <c r="H250" s="213">
        <v>100</v>
      </c>
      <c r="I250" s="214"/>
      <c r="J250" s="209"/>
      <c r="K250" s="209"/>
      <c r="L250" s="215"/>
      <c r="M250" s="216"/>
      <c r="N250" s="217"/>
      <c r="O250" s="217"/>
      <c r="P250" s="217"/>
      <c r="Q250" s="217"/>
      <c r="R250" s="217"/>
      <c r="S250" s="217"/>
      <c r="T250" s="218"/>
      <c r="AT250" s="219" t="s">
        <v>215</v>
      </c>
      <c r="AU250" s="219" t="s">
        <v>81</v>
      </c>
      <c r="AV250" s="13" t="s">
        <v>81</v>
      </c>
      <c r="AW250" s="13" t="s">
        <v>33</v>
      </c>
      <c r="AX250" s="13" t="s">
        <v>72</v>
      </c>
      <c r="AY250" s="219" t="s">
        <v>207</v>
      </c>
    </row>
    <row r="251" spans="2:51" s="14" customFormat="1" ht="12">
      <c r="B251" s="220"/>
      <c r="C251" s="221"/>
      <c r="D251" s="210" t="s">
        <v>215</v>
      </c>
      <c r="E251" s="222" t="s">
        <v>1363</v>
      </c>
      <c r="F251" s="223" t="s">
        <v>228</v>
      </c>
      <c r="G251" s="221"/>
      <c r="H251" s="224">
        <v>165.6</v>
      </c>
      <c r="I251" s="225"/>
      <c r="J251" s="221"/>
      <c r="K251" s="221"/>
      <c r="L251" s="226"/>
      <c r="M251" s="227"/>
      <c r="N251" s="228"/>
      <c r="O251" s="228"/>
      <c r="P251" s="228"/>
      <c r="Q251" s="228"/>
      <c r="R251" s="228"/>
      <c r="S251" s="228"/>
      <c r="T251" s="229"/>
      <c r="AT251" s="230" t="s">
        <v>215</v>
      </c>
      <c r="AU251" s="230" t="s">
        <v>81</v>
      </c>
      <c r="AV251" s="14" t="s">
        <v>213</v>
      </c>
      <c r="AW251" s="14" t="s">
        <v>33</v>
      </c>
      <c r="AX251" s="14" t="s">
        <v>79</v>
      </c>
      <c r="AY251" s="230" t="s">
        <v>207</v>
      </c>
    </row>
    <row r="252" spans="1:65" s="2" customFormat="1" ht="24">
      <c r="A252" s="36"/>
      <c r="B252" s="37"/>
      <c r="C252" s="231" t="s">
        <v>478</v>
      </c>
      <c r="D252" s="231" t="s">
        <v>249</v>
      </c>
      <c r="E252" s="232" t="s">
        <v>1577</v>
      </c>
      <c r="F252" s="233" t="s">
        <v>1578</v>
      </c>
      <c r="G252" s="234" t="s">
        <v>140</v>
      </c>
      <c r="H252" s="235">
        <v>168.084</v>
      </c>
      <c r="I252" s="236"/>
      <c r="J252" s="237">
        <f>ROUND(I252*H252,2)</f>
        <v>0</v>
      </c>
      <c r="K252" s="233" t="s">
        <v>19</v>
      </c>
      <c r="L252" s="238"/>
      <c r="M252" s="239" t="s">
        <v>19</v>
      </c>
      <c r="N252" s="240" t="s">
        <v>43</v>
      </c>
      <c r="O252" s="66"/>
      <c r="P252" s="204">
        <f>O252*H252</f>
        <v>0</v>
      </c>
      <c r="Q252" s="204">
        <v>0.03581</v>
      </c>
      <c r="R252" s="204">
        <f>Q252*H252</f>
        <v>6.019088040000001</v>
      </c>
      <c r="S252" s="204">
        <v>0</v>
      </c>
      <c r="T252" s="205">
        <f>S252*H252</f>
        <v>0</v>
      </c>
      <c r="U252" s="36"/>
      <c r="V252" s="36"/>
      <c r="W252" s="36"/>
      <c r="X252" s="36"/>
      <c r="Y252" s="36"/>
      <c r="Z252" s="36"/>
      <c r="AA252" s="36"/>
      <c r="AB252" s="36"/>
      <c r="AC252" s="36"/>
      <c r="AD252" s="36"/>
      <c r="AE252" s="36"/>
      <c r="AR252" s="206" t="s">
        <v>248</v>
      </c>
      <c r="AT252" s="206" t="s">
        <v>249</v>
      </c>
      <c r="AU252" s="206" t="s">
        <v>81</v>
      </c>
      <c r="AY252" s="19" t="s">
        <v>207</v>
      </c>
      <c r="BE252" s="207">
        <f>IF(N252="základní",J252,0)</f>
        <v>0</v>
      </c>
      <c r="BF252" s="207">
        <f>IF(N252="snížená",J252,0)</f>
        <v>0</v>
      </c>
      <c r="BG252" s="207">
        <f>IF(N252="zákl. přenesená",J252,0)</f>
        <v>0</v>
      </c>
      <c r="BH252" s="207">
        <f>IF(N252="sníž. přenesená",J252,0)</f>
        <v>0</v>
      </c>
      <c r="BI252" s="207">
        <f>IF(N252="nulová",J252,0)</f>
        <v>0</v>
      </c>
      <c r="BJ252" s="19" t="s">
        <v>79</v>
      </c>
      <c r="BK252" s="207">
        <f>ROUND(I252*H252,2)</f>
        <v>0</v>
      </c>
      <c r="BL252" s="19" t="s">
        <v>213</v>
      </c>
      <c r="BM252" s="206" t="s">
        <v>1579</v>
      </c>
    </row>
    <row r="253" spans="2:51" s="13" customFormat="1" ht="12">
      <c r="B253" s="208"/>
      <c r="C253" s="209"/>
      <c r="D253" s="210" t="s">
        <v>215</v>
      </c>
      <c r="E253" s="209"/>
      <c r="F253" s="212" t="s">
        <v>1580</v>
      </c>
      <c r="G253" s="209"/>
      <c r="H253" s="213">
        <v>168.084</v>
      </c>
      <c r="I253" s="214"/>
      <c r="J253" s="209"/>
      <c r="K253" s="209"/>
      <c r="L253" s="215"/>
      <c r="M253" s="216"/>
      <c r="N253" s="217"/>
      <c r="O253" s="217"/>
      <c r="P253" s="217"/>
      <c r="Q253" s="217"/>
      <c r="R253" s="217"/>
      <c r="S253" s="217"/>
      <c r="T253" s="218"/>
      <c r="AT253" s="219" t="s">
        <v>215</v>
      </c>
      <c r="AU253" s="219" t="s">
        <v>81</v>
      </c>
      <c r="AV253" s="13" t="s">
        <v>81</v>
      </c>
      <c r="AW253" s="13" t="s">
        <v>4</v>
      </c>
      <c r="AX253" s="13" t="s">
        <v>79</v>
      </c>
      <c r="AY253" s="219" t="s">
        <v>207</v>
      </c>
    </row>
    <row r="254" spans="1:65" s="2" customFormat="1" ht="36">
      <c r="A254" s="36"/>
      <c r="B254" s="37"/>
      <c r="C254" s="195" t="s">
        <v>485</v>
      </c>
      <c r="D254" s="195" t="s">
        <v>209</v>
      </c>
      <c r="E254" s="196" t="s">
        <v>1581</v>
      </c>
      <c r="F254" s="197" t="s">
        <v>1582</v>
      </c>
      <c r="G254" s="198" t="s">
        <v>264</v>
      </c>
      <c r="H254" s="199">
        <v>47</v>
      </c>
      <c r="I254" s="200"/>
      <c r="J254" s="201">
        <f aca="true" t="shared" si="0" ref="J254:J271">ROUND(I254*H254,2)</f>
        <v>0</v>
      </c>
      <c r="K254" s="197" t="s">
        <v>19</v>
      </c>
      <c r="L254" s="41"/>
      <c r="M254" s="202" t="s">
        <v>19</v>
      </c>
      <c r="N254" s="203" t="s">
        <v>43</v>
      </c>
      <c r="O254" s="66"/>
      <c r="P254" s="204">
        <f aca="true" t="shared" si="1" ref="P254:P271">O254*H254</f>
        <v>0</v>
      </c>
      <c r="Q254" s="204">
        <v>0</v>
      </c>
      <c r="R254" s="204">
        <f aca="true" t="shared" si="2" ref="R254:R271">Q254*H254</f>
        <v>0</v>
      </c>
      <c r="S254" s="204">
        <v>0</v>
      </c>
      <c r="T254" s="205">
        <f aca="true" t="shared" si="3" ref="T254:T271">S254*H254</f>
        <v>0</v>
      </c>
      <c r="U254" s="36"/>
      <c r="V254" s="36"/>
      <c r="W254" s="36"/>
      <c r="X254" s="36"/>
      <c r="Y254" s="36"/>
      <c r="Z254" s="36"/>
      <c r="AA254" s="36"/>
      <c r="AB254" s="36"/>
      <c r="AC254" s="36"/>
      <c r="AD254" s="36"/>
      <c r="AE254" s="36"/>
      <c r="AR254" s="206" t="s">
        <v>213</v>
      </c>
      <c r="AT254" s="206" t="s">
        <v>209</v>
      </c>
      <c r="AU254" s="206" t="s">
        <v>81</v>
      </c>
      <c r="AY254" s="19" t="s">
        <v>207</v>
      </c>
      <c r="BE254" s="207">
        <f aca="true" t="shared" si="4" ref="BE254:BE271">IF(N254="základní",J254,0)</f>
        <v>0</v>
      </c>
      <c r="BF254" s="207">
        <f aca="true" t="shared" si="5" ref="BF254:BF271">IF(N254="snížená",J254,0)</f>
        <v>0</v>
      </c>
      <c r="BG254" s="207">
        <f aca="true" t="shared" si="6" ref="BG254:BG271">IF(N254="zákl. přenesená",J254,0)</f>
        <v>0</v>
      </c>
      <c r="BH254" s="207">
        <f aca="true" t="shared" si="7" ref="BH254:BH271">IF(N254="sníž. přenesená",J254,0)</f>
        <v>0</v>
      </c>
      <c r="BI254" s="207">
        <f aca="true" t="shared" si="8" ref="BI254:BI271">IF(N254="nulová",J254,0)</f>
        <v>0</v>
      </c>
      <c r="BJ254" s="19" t="s">
        <v>79</v>
      </c>
      <c r="BK254" s="207">
        <f aca="true" t="shared" si="9" ref="BK254:BK271">ROUND(I254*H254,2)</f>
        <v>0</v>
      </c>
      <c r="BL254" s="19" t="s">
        <v>213</v>
      </c>
      <c r="BM254" s="206" t="s">
        <v>1583</v>
      </c>
    </row>
    <row r="255" spans="1:65" s="2" customFormat="1" ht="12">
      <c r="A255" s="36"/>
      <c r="B255" s="37"/>
      <c r="C255" s="231" t="s">
        <v>490</v>
      </c>
      <c r="D255" s="231" t="s">
        <v>249</v>
      </c>
      <c r="E255" s="232" t="s">
        <v>1584</v>
      </c>
      <c r="F255" s="233" t="s">
        <v>1585</v>
      </c>
      <c r="G255" s="234" t="s">
        <v>264</v>
      </c>
      <c r="H255" s="235">
        <v>9</v>
      </c>
      <c r="I255" s="236"/>
      <c r="J255" s="237">
        <f t="shared" si="0"/>
        <v>0</v>
      </c>
      <c r="K255" s="233" t="s">
        <v>19</v>
      </c>
      <c r="L255" s="238"/>
      <c r="M255" s="239" t="s">
        <v>19</v>
      </c>
      <c r="N255" s="240" t="s">
        <v>43</v>
      </c>
      <c r="O255" s="66"/>
      <c r="P255" s="204">
        <f t="shared" si="1"/>
        <v>0</v>
      </c>
      <c r="Q255" s="204">
        <v>0.0189</v>
      </c>
      <c r="R255" s="204">
        <f t="shared" si="2"/>
        <v>0.1701</v>
      </c>
      <c r="S255" s="204">
        <v>0</v>
      </c>
      <c r="T255" s="205">
        <f t="shared" si="3"/>
        <v>0</v>
      </c>
      <c r="U255" s="36"/>
      <c r="V255" s="36"/>
      <c r="W255" s="36"/>
      <c r="X255" s="36"/>
      <c r="Y255" s="36"/>
      <c r="Z255" s="36"/>
      <c r="AA255" s="36"/>
      <c r="AB255" s="36"/>
      <c r="AC255" s="36"/>
      <c r="AD255" s="36"/>
      <c r="AE255" s="36"/>
      <c r="AR255" s="206" t="s">
        <v>248</v>
      </c>
      <c r="AT255" s="206" t="s">
        <v>249</v>
      </c>
      <c r="AU255" s="206" t="s">
        <v>81</v>
      </c>
      <c r="AY255" s="19" t="s">
        <v>207</v>
      </c>
      <c r="BE255" s="207">
        <f t="shared" si="4"/>
        <v>0</v>
      </c>
      <c r="BF255" s="207">
        <f t="shared" si="5"/>
        <v>0</v>
      </c>
      <c r="BG255" s="207">
        <f t="shared" si="6"/>
        <v>0</v>
      </c>
      <c r="BH255" s="207">
        <f t="shared" si="7"/>
        <v>0</v>
      </c>
      <c r="BI255" s="207">
        <f t="shared" si="8"/>
        <v>0</v>
      </c>
      <c r="BJ255" s="19" t="s">
        <v>79</v>
      </c>
      <c r="BK255" s="207">
        <f t="shared" si="9"/>
        <v>0</v>
      </c>
      <c r="BL255" s="19" t="s">
        <v>213</v>
      </c>
      <c r="BM255" s="206" t="s">
        <v>1586</v>
      </c>
    </row>
    <row r="256" spans="1:65" s="2" customFormat="1" ht="12">
      <c r="A256" s="36"/>
      <c r="B256" s="37"/>
      <c r="C256" s="231" t="s">
        <v>495</v>
      </c>
      <c r="D256" s="231" t="s">
        <v>249</v>
      </c>
      <c r="E256" s="232" t="s">
        <v>1587</v>
      </c>
      <c r="F256" s="233" t="s">
        <v>1588</v>
      </c>
      <c r="G256" s="234" t="s">
        <v>264</v>
      </c>
      <c r="H256" s="235">
        <v>20</v>
      </c>
      <c r="I256" s="236"/>
      <c r="J256" s="237">
        <f t="shared" si="0"/>
        <v>0</v>
      </c>
      <c r="K256" s="233" t="s">
        <v>19</v>
      </c>
      <c r="L256" s="238"/>
      <c r="M256" s="239" t="s">
        <v>19</v>
      </c>
      <c r="N256" s="240" t="s">
        <v>43</v>
      </c>
      <c r="O256" s="66"/>
      <c r="P256" s="204">
        <f t="shared" si="1"/>
        <v>0</v>
      </c>
      <c r="Q256" s="204">
        <v>0</v>
      </c>
      <c r="R256" s="204">
        <f t="shared" si="2"/>
        <v>0</v>
      </c>
      <c r="S256" s="204">
        <v>0</v>
      </c>
      <c r="T256" s="205">
        <f t="shared" si="3"/>
        <v>0</v>
      </c>
      <c r="U256" s="36"/>
      <c r="V256" s="36"/>
      <c r="W256" s="36"/>
      <c r="X256" s="36"/>
      <c r="Y256" s="36"/>
      <c r="Z256" s="36"/>
      <c r="AA256" s="36"/>
      <c r="AB256" s="36"/>
      <c r="AC256" s="36"/>
      <c r="AD256" s="36"/>
      <c r="AE256" s="36"/>
      <c r="AR256" s="206" t="s">
        <v>248</v>
      </c>
      <c r="AT256" s="206" t="s">
        <v>249</v>
      </c>
      <c r="AU256" s="206" t="s">
        <v>81</v>
      </c>
      <c r="AY256" s="19" t="s">
        <v>207</v>
      </c>
      <c r="BE256" s="207">
        <f t="shared" si="4"/>
        <v>0</v>
      </c>
      <c r="BF256" s="207">
        <f t="shared" si="5"/>
        <v>0</v>
      </c>
      <c r="BG256" s="207">
        <f t="shared" si="6"/>
        <v>0</v>
      </c>
      <c r="BH256" s="207">
        <f t="shared" si="7"/>
        <v>0</v>
      </c>
      <c r="BI256" s="207">
        <f t="shared" si="8"/>
        <v>0</v>
      </c>
      <c r="BJ256" s="19" t="s">
        <v>79</v>
      </c>
      <c r="BK256" s="207">
        <f t="shared" si="9"/>
        <v>0</v>
      </c>
      <c r="BL256" s="19" t="s">
        <v>213</v>
      </c>
      <c r="BM256" s="206" t="s">
        <v>1589</v>
      </c>
    </row>
    <row r="257" spans="1:65" s="2" customFormat="1" ht="24">
      <c r="A257" s="36"/>
      <c r="B257" s="37"/>
      <c r="C257" s="231" t="s">
        <v>500</v>
      </c>
      <c r="D257" s="231" t="s">
        <v>249</v>
      </c>
      <c r="E257" s="232" t="s">
        <v>1590</v>
      </c>
      <c r="F257" s="233" t="s">
        <v>1591</v>
      </c>
      <c r="G257" s="234" t="s">
        <v>264</v>
      </c>
      <c r="H257" s="235">
        <v>4</v>
      </c>
      <c r="I257" s="236"/>
      <c r="J257" s="237">
        <f t="shared" si="0"/>
        <v>0</v>
      </c>
      <c r="K257" s="233" t="s">
        <v>19</v>
      </c>
      <c r="L257" s="238"/>
      <c r="M257" s="239" t="s">
        <v>19</v>
      </c>
      <c r="N257" s="240" t="s">
        <v>43</v>
      </c>
      <c r="O257" s="66"/>
      <c r="P257" s="204">
        <f t="shared" si="1"/>
        <v>0</v>
      </c>
      <c r="Q257" s="204">
        <v>0.0248</v>
      </c>
      <c r="R257" s="204">
        <f t="shared" si="2"/>
        <v>0.0992</v>
      </c>
      <c r="S257" s="204">
        <v>0</v>
      </c>
      <c r="T257" s="205">
        <f t="shared" si="3"/>
        <v>0</v>
      </c>
      <c r="U257" s="36"/>
      <c r="V257" s="36"/>
      <c r="W257" s="36"/>
      <c r="X257" s="36"/>
      <c r="Y257" s="36"/>
      <c r="Z257" s="36"/>
      <c r="AA257" s="36"/>
      <c r="AB257" s="36"/>
      <c r="AC257" s="36"/>
      <c r="AD257" s="36"/>
      <c r="AE257" s="36"/>
      <c r="AR257" s="206" t="s">
        <v>248</v>
      </c>
      <c r="AT257" s="206" t="s">
        <v>249</v>
      </c>
      <c r="AU257" s="206" t="s">
        <v>81</v>
      </c>
      <c r="AY257" s="19" t="s">
        <v>207</v>
      </c>
      <c r="BE257" s="207">
        <f t="shared" si="4"/>
        <v>0</v>
      </c>
      <c r="BF257" s="207">
        <f t="shared" si="5"/>
        <v>0</v>
      </c>
      <c r="BG257" s="207">
        <f t="shared" si="6"/>
        <v>0</v>
      </c>
      <c r="BH257" s="207">
        <f t="shared" si="7"/>
        <v>0</v>
      </c>
      <c r="BI257" s="207">
        <f t="shared" si="8"/>
        <v>0</v>
      </c>
      <c r="BJ257" s="19" t="s">
        <v>79</v>
      </c>
      <c r="BK257" s="207">
        <f t="shared" si="9"/>
        <v>0</v>
      </c>
      <c r="BL257" s="19" t="s">
        <v>213</v>
      </c>
      <c r="BM257" s="206" t="s">
        <v>1592</v>
      </c>
    </row>
    <row r="258" spans="1:65" s="2" customFormat="1" ht="24">
      <c r="A258" s="36"/>
      <c r="B258" s="37"/>
      <c r="C258" s="231" t="s">
        <v>505</v>
      </c>
      <c r="D258" s="231" t="s">
        <v>249</v>
      </c>
      <c r="E258" s="232" t="s">
        <v>1593</v>
      </c>
      <c r="F258" s="233" t="s">
        <v>1594</v>
      </c>
      <c r="G258" s="234" t="s">
        <v>264</v>
      </c>
      <c r="H258" s="235">
        <v>2</v>
      </c>
      <c r="I258" s="236"/>
      <c r="J258" s="237">
        <f t="shared" si="0"/>
        <v>0</v>
      </c>
      <c r="K258" s="233" t="s">
        <v>19</v>
      </c>
      <c r="L258" s="238"/>
      <c r="M258" s="239" t="s">
        <v>19</v>
      </c>
      <c r="N258" s="240" t="s">
        <v>43</v>
      </c>
      <c r="O258" s="66"/>
      <c r="P258" s="204">
        <f t="shared" si="1"/>
        <v>0</v>
      </c>
      <c r="Q258" s="204">
        <v>0.0158</v>
      </c>
      <c r="R258" s="204">
        <f t="shared" si="2"/>
        <v>0.0316</v>
      </c>
      <c r="S258" s="204">
        <v>0</v>
      </c>
      <c r="T258" s="205">
        <f t="shared" si="3"/>
        <v>0</v>
      </c>
      <c r="U258" s="36"/>
      <c r="V258" s="36"/>
      <c r="W258" s="36"/>
      <c r="X258" s="36"/>
      <c r="Y258" s="36"/>
      <c r="Z258" s="36"/>
      <c r="AA258" s="36"/>
      <c r="AB258" s="36"/>
      <c r="AC258" s="36"/>
      <c r="AD258" s="36"/>
      <c r="AE258" s="36"/>
      <c r="AR258" s="206" t="s">
        <v>248</v>
      </c>
      <c r="AT258" s="206" t="s">
        <v>249</v>
      </c>
      <c r="AU258" s="206" t="s">
        <v>81</v>
      </c>
      <c r="AY258" s="19" t="s">
        <v>207</v>
      </c>
      <c r="BE258" s="207">
        <f t="shared" si="4"/>
        <v>0</v>
      </c>
      <c r="BF258" s="207">
        <f t="shared" si="5"/>
        <v>0</v>
      </c>
      <c r="BG258" s="207">
        <f t="shared" si="6"/>
        <v>0</v>
      </c>
      <c r="BH258" s="207">
        <f t="shared" si="7"/>
        <v>0</v>
      </c>
      <c r="BI258" s="207">
        <f t="shared" si="8"/>
        <v>0</v>
      </c>
      <c r="BJ258" s="19" t="s">
        <v>79</v>
      </c>
      <c r="BK258" s="207">
        <f t="shared" si="9"/>
        <v>0</v>
      </c>
      <c r="BL258" s="19" t="s">
        <v>213</v>
      </c>
      <c r="BM258" s="206" t="s">
        <v>1595</v>
      </c>
    </row>
    <row r="259" spans="1:65" s="2" customFormat="1" ht="12">
      <c r="A259" s="36"/>
      <c r="B259" s="37"/>
      <c r="C259" s="231" t="s">
        <v>510</v>
      </c>
      <c r="D259" s="231" t="s">
        <v>249</v>
      </c>
      <c r="E259" s="232" t="s">
        <v>1596</v>
      </c>
      <c r="F259" s="233" t="s">
        <v>1597</v>
      </c>
      <c r="G259" s="234" t="s">
        <v>264</v>
      </c>
      <c r="H259" s="235">
        <v>1</v>
      </c>
      <c r="I259" s="236"/>
      <c r="J259" s="237">
        <f t="shared" si="0"/>
        <v>0</v>
      </c>
      <c r="K259" s="233" t="s">
        <v>19</v>
      </c>
      <c r="L259" s="238"/>
      <c r="M259" s="239" t="s">
        <v>19</v>
      </c>
      <c r="N259" s="240" t="s">
        <v>43</v>
      </c>
      <c r="O259" s="66"/>
      <c r="P259" s="204">
        <f t="shared" si="1"/>
        <v>0</v>
      </c>
      <c r="Q259" s="204">
        <v>0.0485</v>
      </c>
      <c r="R259" s="204">
        <f t="shared" si="2"/>
        <v>0.0485</v>
      </c>
      <c r="S259" s="204">
        <v>0</v>
      </c>
      <c r="T259" s="205">
        <f t="shared" si="3"/>
        <v>0</v>
      </c>
      <c r="U259" s="36"/>
      <c r="V259" s="36"/>
      <c r="W259" s="36"/>
      <c r="X259" s="36"/>
      <c r="Y259" s="36"/>
      <c r="Z259" s="36"/>
      <c r="AA259" s="36"/>
      <c r="AB259" s="36"/>
      <c r="AC259" s="36"/>
      <c r="AD259" s="36"/>
      <c r="AE259" s="36"/>
      <c r="AR259" s="206" t="s">
        <v>248</v>
      </c>
      <c r="AT259" s="206" t="s">
        <v>249</v>
      </c>
      <c r="AU259" s="206" t="s">
        <v>81</v>
      </c>
      <c r="AY259" s="19" t="s">
        <v>207</v>
      </c>
      <c r="BE259" s="207">
        <f t="shared" si="4"/>
        <v>0</v>
      </c>
      <c r="BF259" s="207">
        <f t="shared" si="5"/>
        <v>0</v>
      </c>
      <c r="BG259" s="207">
        <f t="shared" si="6"/>
        <v>0</v>
      </c>
      <c r="BH259" s="207">
        <f t="shared" si="7"/>
        <v>0</v>
      </c>
      <c r="BI259" s="207">
        <f t="shared" si="8"/>
        <v>0</v>
      </c>
      <c r="BJ259" s="19" t="s">
        <v>79</v>
      </c>
      <c r="BK259" s="207">
        <f t="shared" si="9"/>
        <v>0</v>
      </c>
      <c r="BL259" s="19" t="s">
        <v>213</v>
      </c>
      <c r="BM259" s="206" t="s">
        <v>1598</v>
      </c>
    </row>
    <row r="260" spans="1:65" s="2" customFormat="1" ht="12">
      <c r="A260" s="36"/>
      <c r="B260" s="37"/>
      <c r="C260" s="231" t="s">
        <v>516</v>
      </c>
      <c r="D260" s="231" t="s">
        <v>249</v>
      </c>
      <c r="E260" s="232" t="s">
        <v>1599</v>
      </c>
      <c r="F260" s="233" t="s">
        <v>1600</v>
      </c>
      <c r="G260" s="234" t="s">
        <v>264</v>
      </c>
      <c r="H260" s="235">
        <v>1</v>
      </c>
      <c r="I260" s="236"/>
      <c r="J260" s="237">
        <f t="shared" si="0"/>
        <v>0</v>
      </c>
      <c r="K260" s="233" t="s">
        <v>19</v>
      </c>
      <c r="L260" s="238"/>
      <c r="M260" s="239" t="s">
        <v>19</v>
      </c>
      <c r="N260" s="240" t="s">
        <v>43</v>
      </c>
      <c r="O260" s="66"/>
      <c r="P260" s="204">
        <f t="shared" si="1"/>
        <v>0</v>
      </c>
      <c r="Q260" s="204">
        <v>0.0395</v>
      </c>
      <c r="R260" s="204">
        <f t="shared" si="2"/>
        <v>0.0395</v>
      </c>
      <c r="S260" s="204">
        <v>0</v>
      </c>
      <c r="T260" s="205">
        <f t="shared" si="3"/>
        <v>0</v>
      </c>
      <c r="U260" s="36"/>
      <c r="V260" s="36"/>
      <c r="W260" s="36"/>
      <c r="X260" s="36"/>
      <c r="Y260" s="36"/>
      <c r="Z260" s="36"/>
      <c r="AA260" s="36"/>
      <c r="AB260" s="36"/>
      <c r="AC260" s="36"/>
      <c r="AD260" s="36"/>
      <c r="AE260" s="36"/>
      <c r="AR260" s="206" t="s">
        <v>248</v>
      </c>
      <c r="AT260" s="206" t="s">
        <v>249</v>
      </c>
      <c r="AU260" s="206" t="s">
        <v>81</v>
      </c>
      <c r="AY260" s="19" t="s">
        <v>207</v>
      </c>
      <c r="BE260" s="207">
        <f t="shared" si="4"/>
        <v>0</v>
      </c>
      <c r="BF260" s="207">
        <f t="shared" si="5"/>
        <v>0</v>
      </c>
      <c r="BG260" s="207">
        <f t="shared" si="6"/>
        <v>0</v>
      </c>
      <c r="BH260" s="207">
        <f t="shared" si="7"/>
        <v>0</v>
      </c>
      <c r="BI260" s="207">
        <f t="shared" si="8"/>
        <v>0</v>
      </c>
      <c r="BJ260" s="19" t="s">
        <v>79</v>
      </c>
      <c r="BK260" s="207">
        <f t="shared" si="9"/>
        <v>0</v>
      </c>
      <c r="BL260" s="19" t="s">
        <v>213</v>
      </c>
      <c r="BM260" s="206" t="s">
        <v>1601</v>
      </c>
    </row>
    <row r="261" spans="1:65" s="2" customFormat="1" ht="12">
      <c r="A261" s="36"/>
      <c r="B261" s="37"/>
      <c r="C261" s="231" t="s">
        <v>521</v>
      </c>
      <c r="D261" s="231" t="s">
        <v>249</v>
      </c>
      <c r="E261" s="232" t="s">
        <v>1602</v>
      </c>
      <c r="F261" s="233" t="s">
        <v>1603</v>
      </c>
      <c r="G261" s="234" t="s">
        <v>264</v>
      </c>
      <c r="H261" s="235">
        <v>2</v>
      </c>
      <c r="I261" s="236"/>
      <c r="J261" s="237">
        <f t="shared" si="0"/>
        <v>0</v>
      </c>
      <c r="K261" s="233" t="s">
        <v>19</v>
      </c>
      <c r="L261" s="238"/>
      <c r="M261" s="239" t="s">
        <v>19</v>
      </c>
      <c r="N261" s="240" t="s">
        <v>43</v>
      </c>
      <c r="O261" s="66"/>
      <c r="P261" s="204">
        <f t="shared" si="1"/>
        <v>0</v>
      </c>
      <c r="Q261" s="204">
        <v>0</v>
      </c>
      <c r="R261" s="204">
        <f t="shared" si="2"/>
        <v>0</v>
      </c>
      <c r="S261" s="204">
        <v>0</v>
      </c>
      <c r="T261" s="205">
        <f t="shared" si="3"/>
        <v>0</v>
      </c>
      <c r="U261" s="36"/>
      <c r="V261" s="36"/>
      <c r="W261" s="36"/>
      <c r="X261" s="36"/>
      <c r="Y261" s="36"/>
      <c r="Z261" s="36"/>
      <c r="AA261" s="36"/>
      <c r="AB261" s="36"/>
      <c r="AC261" s="36"/>
      <c r="AD261" s="36"/>
      <c r="AE261" s="36"/>
      <c r="AR261" s="206" t="s">
        <v>248</v>
      </c>
      <c r="AT261" s="206" t="s">
        <v>249</v>
      </c>
      <c r="AU261" s="206" t="s">
        <v>81</v>
      </c>
      <c r="AY261" s="19" t="s">
        <v>207</v>
      </c>
      <c r="BE261" s="207">
        <f t="shared" si="4"/>
        <v>0</v>
      </c>
      <c r="BF261" s="207">
        <f t="shared" si="5"/>
        <v>0</v>
      </c>
      <c r="BG261" s="207">
        <f t="shared" si="6"/>
        <v>0</v>
      </c>
      <c r="BH261" s="207">
        <f t="shared" si="7"/>
        <v>0</v>
      </c>
      <c r="BI261" s="207">
        <f t="shared" si="8"/>
        <v>0</v>
      </c>
      <c r="BJ261" s="19" t="s">
        <v>79</v>
      </c>
      <c r="BK261" s="207">
        <f t="shared" si="9"/>
        <v>0</v>
      </c>
      <c r="BL261" s="19" t="s">
        <v>213</v>
      </c>
      <c r="BM261" s="206" t="s">
        <v>1604</v>
      </c>
    </row>
    <row r="262" spans="1:65" s="2" customFormat="1" ht="12">
      <c r="A262" s="36"/>
      <c r="B262" s="37"/>
      <c r="C262" s="231" t="s">
        <v>526</v>
      </c>
      <c r="D262" s="231" t="s">
        <v>249</v>
      </c>
      <c r="E262" s="232" t="s">
        <v>1605</v>
      </c>
      <c r="F262" s="233" t="s">
        <v>1606</v>
      </c>
      <c r="G262" s="234" t="s">
        <v>264</v>
      </c>
      <c r="H262" s="235">
        <v>8</v>
      </c>
      <c r="I262" s="236"/>
      <c r="J262" s="237">
        <f t="shared" si="0"/>
        <v>0</v>
      </c>
      <c r="K262" s="233" t="s">
        <v>19</v>
      </c>
      <c r="L262" s="238"/>
      <c r="M262" s="239" t="s">
        <v>19</v>
      </c>
      <c r="N262" s="240" t="s">
        <v>43</v>
      </c>
      <c r="O262" s="66"/>
      <c r="P262" s="204">
        <f t="shared" si="1"/>
        <v>0</v>
      </c>
      <c r="Q262" s="204">
        <v>0.0389</v>
      </c>
      <c r="R262" s="204">
        <f t="shared" si="2"/>
        <v>0.3112</v>
      </c>
      <c r="S262" s="204">
        <v>0</v>
      </c>
      <c r="T262" s="205">
        <f t="shared" si="3"/>
        <v>0</v>
      </c>
      <c r="U262" s="36"/>
      <c r="V262" s="36"/>
      <c r="W262" s="36"/>
      <c r="X262" s="36"/>
      <c r="Y262" s="36"/>
      <c r="Z262" s="36"/>
      <c r="AA262" s="36"/>
      <c r="AB262" s="36"/>
      <c r="AC262" s="36"/>
      <c r="AD262" s="36"/>
      <c r="AE262" s="36"/>
      <c r="AR262" s="206" t="s">
        <v>248</v>
      </c>
      <c r="AT262" s="206" t="s">
        <v>249</v>
      </c>
      <c r="AU262" s="206" t="s">
        <v>81</v>
      </c>
      <c r="AY262" s="19" t="s">
        <v>207</v>
      </c>
      <c r="BE262" s="207">
        <f t="shared" si="4"/>
        <v>0</v>
      </c>
      <c r="BF262" s="207">
        <f t="shared" si="5"/>
        <v>0</v>
      </c>
      <c r="BG262" s="207">
        <f t="shared" si="6"/>
        <v>0</v>
      </c>
      <c r="BH262" s="207">
        <f t="shared" si="7"/>
        <v>0</v>
      </c>
      <c r="BI262" s="207">
        <f t="shared" si="8"/>
        <v>0</v>
      </c>
      <c r="BJ262" s="19" t="s">
        <v>79</v>
      </c>
      <c r="BK262" s="207">
        <f t="shared" si="9"/>
        <v>0</v>
      </c>
      <c r="BL262" s="19" t="s">
        <v>213</v>
      </c>
      <c r="BM262" s="206" t="s">
        <v>1607</v>
      </c>
    </row>
    <row r="263" spans="1:65" s="2" customFormat="1" ht="12">
      <c r="A263" s="36"/>
      <c r="B263" s="37"/>
      <c r="C263" s="231" t="s">
        <v>532</v>
      </c>
      <c r="D263" s="231" t="s">
        <v>249</v>
      </c>
      <c r="E263" s="232" t="s">
        <v>1608</v>
      </c>
      <c r="F263" s="233" t="s">
        <v>1609</v>
      </c>
      <c r="G263" s="234" t="s">
        <v>264</v>
      </c>
      <c r="H263" s="235">
        <v>1</v>
      </c>
      <c r="I263" s="236"/>
      <c r="J263" s="237">
        <f t="shared" si="0"/>
        <v>0</v>
      </c>
      <c r="K263" s="233" t="s">
        <v>19</v>
      </c>
      <c r="L263" s="238"/>
      <c r="M263" s="239" t="s">
        <v>19</v>
      </c>
      <c r="N263" s="240" t="s">
        <v>43</v>
      </c>
      <c r="O263" s="66"/>
      <c r="P263" s="204">
        <f t="shared" si="1"/>
        <v>0</v>
      </c>
      <c r="Q263" s="204">
        <v>0.03077</v>
      </c>
      <c r="R263" s="204">
        <f t="shared" si="2"/>
        <v>0.03077</v>
      </c>
      <c r="S263" s="204">
        <v>0</v>
      </c>
      <c r="T263" s="205">
        <f t="shared" si="3"/>
        <v>0</v>
      </c>
      <c r="U263" s="36"/>
      <c r="V263" s="36"/>
      <c r="W263" s="36"/>
      <c r="X263" s="36"/>
      <c r="Y263" s="36"/>
      <c r="Z263" s="36"/>
      <c r="AA263" s="36"/>
      <c r="AB263" s="36"/>
      <c r="AC263" s="36"/>
      <c r="AD263" s="36"/>
      <c r="AE263" s="36"/>
      <c r="AR263" s="206" t="s">
        <v>248</v>
      </c>
      <c r="AT263" s="206" t="s">
        <v>249</v>
      </c>
      <c r="AU263" s="206" t="s">
        <v>81</v>
      </c>
      <c r="AY263" s="19" t="s">
        <v>207</v>
      </c>
      <c r="BE263" s="207">
        <f t="shared" si="4"/>
        <v>0</v>
      </c>
      <c r="BF263" s="207">
        <f t="shared" si="5"/>
        <v>0</v>
      </c>
      <c r="BG263" s="207">
        <f t="shared" si="6"/>
        <v>0</v>
      </c>
      <c r="BH263" s="207">
        <f t="shared" si="7"/>
        <v>0</v>
      </c>
      <c r="BI263" s="207">
        <f t="shared" si="8"/>
        <v>0</v>
      </c>
      <c r="BJ263" s="19" t="s">
        <v>79</v>
      </c>
      <c r="BK263" s="207">
        <f t="shared" si="9"/>
        <v>0</v>
      </c>
      <c r="BL263" s="19" t="s">
        <v>213</v>
      </c>
      <c r="BM263" s="206" t="s">
        <v>1610</v>
      </c>
    </row>
    <row r="264" spans="1:65" s="2" customFormat="1" ht="12">
      <c r="A264" s="36"/>
      <c r="B264" s="37"/>
      <c r="C264" s="195" t="s">
        <v>537</v>
      </c>
      <c r="D264" s="195" t="s">
        <v>209</v>
      </c>
      <c r="E264" s="196" t="s">
        <v>1611</v>
      </c>
      <c r="F264" s="197" t="s">
        <v>1612</v>
      </c>
      <c r="G264" s="198" t="s">
        <v>264</v>
      </c>
      <c r="H264" s="199">
        <v>2</v>
      </c>
      <c r="I264" s="200"/>
      <c r="J264" s="201">
        <f t="shared" si="0"/>
        <v>0</v>
      </c>
      <c r="K264" s="197" t="s">
        <v>19</v>
      </c>
      <c r="L264" s="41"/>
      <c r="M264" s="202" t="s">
        <v>19</v>
      </c>
      <c r="N264" s="203" t="s">
        <v>43</v>
      </c>
      <c r="O264" s="66"/>
      <c r="P264" s="204">
        <f t="shared" si="1"/>
        <v>0</v>
      </c>
      <c r="Q264" s="204">
        <v>0.0509</v>
      </c>
      <c r="R264" s="204">
        <f t="shared" si="2"/>
        <v>0.1018</v>
      </c>
      <c r="S264" s="204">
        <v>0</v>
      </c>
      <c r="T264" s="205">
        <f t="shared" si="3"/>
        <v>0</v>
      </c>
      <c r="U264" s="36"/>
      <c r="V264" s="36"/>
      <c r="W264" s="36"/>
      <c r="X264" s="36"/>
      <c r="Y264" s="36"/>
      <c r="Z264" s="36"/>
      <c r="AA264" s="36"/>
      <c r="AB264" s="36"/>
      <c r="AC264" s="36"/>
      <c r="AD264" s="36"/>
      <c r="AE264" s="36"/>
      <c r="AR264" s="206" t="s">
        <v>213</v>
      </c>
      <c r="AT264" s="206" t="s">
        <v>209</v>
      </c>
      <c r="AU264" s="206" t="s">
        <v>81</v>
      </c>
      <c r="AY264" s="19" t="s">
        <v>207</v>
      </c>
      <c r="BE264" s="207">
        <f t="shared" si="4"/>
        <v>0</v>
      </c>
      <c r="BF264" s="207">
        <f t="shared" si="5"/>
        <v>0</v>
      </c>
      <c r="BG264" s="207">
        <f t="shared" si="6"/>
        <v>0</v>
      </c>
      <c r="BH264" s="207">
        <f t="shared" si="7"/>
        <v>0</v>
      </c>
      <c r="BI264" s="207">
        <f t="shared" si="8"/>
        <v>0</v>
      </c>
      <c r="BJ264" s="19" t="s">
        <v>79</v>
      </c>
      <c r="BK264" s="207">
        <f t="shared" si="9"/>
        <v>0</v>
      </c>
      <c r="BL264" s="19" t="s">
        <v>213</v>
      </c>
      <c r="BM264" s="206" t="s">
        <v>1613</v>
      </c>
    </row>
    <row r="265" spans="1:65" s="2" customFormat="1" ht="36">
      <c r="A265" s="36"/>
      <c r="B265" s="37"/>
      <c r="C265" s="195" t="s">
        <v>541</v>
      </c>
      <c r="D265" s="195" t="s">
        <v>209</v>
      </c>
      <c r="E265" s="196" t="s">
        <v>1614</v>
      </c>
      <c r="F265" s="197" t="s">
        <v>1615</v>
      </c>
      <c r="G265" s="198" t="s">
        <v>264</v>
      </c>
      <c r="H265" s="199">
        <v>2</v>
      </c>
      <c r="I265" s="200"/>
      <c r="J265" s="201">
        <f t="shared" si="0"/>
        <v>0</v>
      </c>
      <c r="K265" s="197" t="s">
        <v>212</v>
      </c>
      <c r="L265" s="41"/>
      <c r="M265" s="202" t="s">
        <v>19</v>
      </c>
      <c r="N265" s="203" t="s">
        <v>43</v>
      </c>
      <c r="O265" s="66"/>
      <c r="P265" s="204">
        <f t="shared" si="1"/>
        <v>0</v>
      </c>
      <c r="Q265" s="204">
        <v>2E-05</v>
      </c>
      <c r="R265" s="204">
        <f t="shared" si="2"/>
        <v>4E-05</v>
      </c>
      <c r="S265" s="204">
        <v>0</v>
      </c>
      <c r="T265" s="205">
        <f t="shared" si="3"/>
        <v>0</v>
      </c>
      <c r="U265" s="36"/>
      <c r="V265" s="36"/>
      <c r="W265" s="36"/>
      <c r="X265" s="36"/>
      <c r="Y265" s="36"/>
      <c r="Z265" s="36"/>
      <c r="AA265" s="36"/>
      <c r="AB265" s="36"/>
      <c r="AC265" s="36"/>
      <c r="AD265" s="36"/>
      <c r="AE265" s="36"/>
      <c r="AR265" s="206" t="s">
        <v>213</v>
      </c>
      <c r="AT265" s="206" t="s">
        <v>209</v>
      </c>
      <c r="AU265" s="206" t="s">
        <v>81</v>
      </c>
      <c r="AY265" s="19" t="s">
        <v>207</v>
      </c>
      <c r="BE265" s="207">
        <f t="shared" si="4"/>
        <v>0</v>
      </c>
      <c r="BF265" s="207">
        <f t="shared" si="5"/>
        <v>0</v>
      </c>
      <c r="BG265" s="207">
        <f t="shared" si="6"/>
        <v>0</v>
      </c>
      <c r="BH265" s="207">
        <f t="shared" si="7"/>
        <v>0</v>
      </c>
      <c r="BI265" s="207">
        <f t="shared" si="8"/>
        <v>0</v>
      </c>
      <c r="BJ265" s="19" t="s">
        <v>79</v>
      </c>
      <c r="BK265" s="207">
        <f t="shared" si="9"/>
        <v>0</v>
      </c>
      <c r="BL265" s="19" t="s">
        <v>213</v>
      </c>
      <c r="BM265" s="206" t="s">
        <v>1616</v>
      </c>
    </row>
    <row r="266" spans="1:65" s="2" customFormat="1" ht="12">
      <c r="A266" s="36"/>
      <c r="B266" s="37"/>
      <c r="C266" s="231" t="s">
        <v>545</v>
      </c>
      <c r="D266" s="231" t="s">
        <v>249</v>
      </c>
      <c r="E266" s="232" t="s">
        <v>1617</v>
      </c>
      <c r="F266" s="233" t="s">
        <v>1618</v>
      </c>
      <c r="G266" s="234" t="s">
        <v>264</v>
      </c>
      <c r="H266" s="235">
        <v>2</v>
      </c>
      <c r="I266" s="236"/>
      <c r="J266" s="237">
        <f t="shared" si="0"/>
        <v>0</v>
      </c>
      <c r="K266" s="233" t="s">
        <v>212</v>
      </c>
      <c r="L266" s="238"/>
      <c r="M266" s="239" t="s">
        <v>19</v>
      </c>
      <c r="N266" s="240" t="s">
        <v>43</v>
      </c>
      <c r="O266" s="66"/>
      <c r="P266" s="204">
        <f t="shared" si="1"/>
        <v>0</v>
      </c>
      <c r="Q266" s="204">
        <v>0.00782</v>
      </c>
      <c r="R266" s="204">
        <f t="shared" si="2"/>
        <v>0.01564</v>
      </c>
      <c r="S266" s="204">
        <v>0</v>
      </c>
      <c r="T266" s="205">
        <f t="shared" si="3"/>
        <v>0</v>
      </c>
      <c r="U266" s="36"/>
      <c r="V266" s="36"/>
      <c r="W266" s="36"/>
      <c r="X266" s="36"/>
      <c r="Y266" s="36"/>
      <c r="Z266" s="36"/>
      <c r="AA266" s="36"/>
      <c r="AB266" s="36"/>
      <c r="AC266" s="36"/>
      <c r="AD266" s="36"/>
      <c r="AE266" s="36"/>
      <c r="AR266" s="206" t="s">
        <v>248</v>
      </c>
      <c r="AT266" s="206" t="s">
        <v>249</v>
      </c>
      <c r="AU266" s="206" t="s">
        <v>81</v>
      </c>
      <c r="AY266" s="19" t="s">
        <v>207</v>
      </c>
      <c r="BE266" s="207">
        <f t="shared" si="4"/>
        <v>0</v>
      </c>
      <c r="BF266" s="207">
        <f t="shared" si="5"/>
        <v>0</v>
      </c>
      <c r="BG266" s="207">
        <f t="shared" si="6"/>
        <v>0</v>
      </c>
      <c r="BH266" s="207">
        <f t="shared" si="7"/>
        <v>0</v>
      </c>
      <c r="BI266" s="207">
        <f t="shared" si="8"/>
        <v>0</v>
      </c>
      <c r="BJ266" s="19" t="s">
        <v>79</v>
      </c>
      <c r="BK266" s="207">
        <f t="shared" si="9"/>
        <v>0</v>
      </c>
      <c r="BL266" s="19" t="s">
        <v>213</v>
      </c>
      <c r="BM266" s="206" t="s">
        <v>1619</v>
      </c>
    </row>
    <row r="267" spans="1:65" s="2" customFormat="1" ht="24">
      <c r="A267" s="36"/>
      <c r="B267" s="37"/>
      <c r="C267" s="195" t="s">
        <v>550</v>
      </c>
      <c r="D267" s="195" t="s">
        <v>209</v>
      </c>
      <c r="E267" s="196" t="s">
        <v>1620</v>
      </c>
      <c r="F267" s="197" t="s">
        <v>1621</v>
      </c>
      <c r="G267" s="198" t="s">
        <v>264</v>
      </c>
      <c r="H267" s="199">
        <v>2</v>
      </c>
      <c r="I267" s="200"/>
      <c r="J267" s="201">
        <f t="shared" si="0"/>
        <v>0</v>
      </c>
      <c r="K267" s="197" t="s">
        <v>19</v>
      </c>
      <c r="L267" s="41"/>
      <c r="M267" s="202" t="s">
        <v>19</v>
      </c>
      <c r="N267" s="203" t="s">
        <v>43</v>
      </c>
      <c r="O267" s="66"/>
      <c r="P267" s="204">
        <f t="shared" si="1"/>
        <v>0</v>
      </c>
      <c r="Q267" s="204">
        <v>0.00151</v>
      </c>
      <c r="R267" s="204">
        <f t="shared" si="2"/>
        <v>0.00302</v>
      </c>
      <c r="S267" s="204">
        <v>0</v>
      </c>
      <c r="T267" s="205">
        <f t="shared" si="3"/>
        <v>0</v>
      </c>
      <c r="U267" s="36"/>
      <c r="V267" s="36"/>
      <c r="W267" s="36"/>
      <c r="X267" s="36"/>
      <c r="Y267" s="36"/>
      <c r="Z267" s="36"/>
      <c r="AA267" s="36"/>
      <c r="AB267" s="36"/>
      <c r="AC267" s="36"/>
      <c r="AD267" s="36"/>
      <c r="AE267" s="36"/>
      <c r="AR267" s="206" t="s">
        <v>213</v>
      </c>
      <c r="AT267" s="206" t="s">
        <v>209</v>
      </c>
      <c r="AU267" s="206" t="s">
        <v>81</v>
      </c>
      <c r="AY267" s="19" t="s">
        <v>207</v>
      </c>
      <c r="BE267" s="207">
        <f t="shared" si="4"/>
        <v>0</v>
      </c>
      <c r="BF267" s="207">
        <f t="shared" si="5"/>
        <v>0</v>
      </c>
      <c r="BG267" s="207">
        <f t="shared" si="6"/>
        <v>0</v>
      </c>
      <c r="BH267" s="207">
        <f t="shared" si="7"/>
        <v>0</v>
      </c>
      <c r="BI267" s="207">
        <f t="shared" si="8"/>
        <v>0</v>
      </c>
      <c r="BJ267" s="19" t="s">
        <v>79</v>
      </c>
      <c r="BK267" s="207">
        <f t="shared" si="9"/>
        <v>0</v>
      </c>
      <c r="BL267" s="19" t="s">
        <v>213</v>
      </c>
      <c r="BM267" s="206" t="s">
        <v>1622</v>
      </c>
    </row>
    <row r="268" spans="1:65" s="2" customFormat="1" ht="12">
      <c r="A268" s="36"/>
      <c r="B268" s="37"/>
      <c r="C268" s="231" t="s">
        <v>556</v>
      </c>
      <c r="D268" s="231" t="s">
        <v>249</v>
      </c>
      <c r="E268" s="232" t="s">
        <v>1623</v>
      </c>
      <c r="F268" s="233" t="s">
        <v>1624</v>
      </c>
      <c r="G268" s="234" t="s">
        <v>264</v>
      </c>
      <c r="H268" s="235">
        <v>1</v>
      </c>
      <c r="I268" s="236"/>
      <c r="J268" s="237">
        <f t="shared" si="0"/>
        <v>0</v>
      </c>
      <c r="K268" s="233" t="s">
        <v>19</v>
      </c>
      <c r="L268" s="238"/>
      <c r="M268" s="239" t="s">
        <v>19</v>
      </c>
      <c r="N268" s="240" t="s">
        <v>43</v>
      </c>
      <c r="O268" s="66"/>
      <c r="P268" s="204">
        <f t="shared" si="1"/>
        <v>0</v>
      </c>
      <c r="Q268" s="204">
        <v>0.025</v>
      </c>
      <c r="R268" s="204">
        <f t="shared" si="2"/>
        <v>0.025</v>
      </c>
      <c r="S268" s="204">
        <v>0</v>
      </c>
      <c r="T268" s="205">
        <f t="shared" si="3"/>
        <v>0</v>
      </c>
      <c r="U268" s="36"/>
      <c r="V268" s="36"/>
      <c r="W268" s="36"/>
      <c r="X268" s="36"/>
      <c r="Y268" s="36"/>
      <c r="Z268" s="36"/>
      <c r="AA268" s="36"/>
      <c r="AB268" s="36"/>
      <c r="AC268" s="36"/>
      <c r="AD268" s="36"/>
      <c r="AE268" s="36"/>
      <c r="AR268" s="206" t="s">
        <v>248</v>
      </c>
      <c r="AT268" s="206" t="s">
        <v>249</v>
      </c>
      <c r="AU268" s="206" t="s">
        <v>81</v>
      </c>
      <c r="AY268" s="19" t="s">
        <v>207</v>
      </c>
      <c r="BE268" s="207">
        <f t="shared" si="4"/>
        <v>0</v>
      </c>
      <c r="BF268" s="207">
        <f t="shared" si="5"/>
        <v>0</v>
      </c>
      <c r="BG268" s="207">
        <f t="shared" si="6"/>
        <v>0</v>
      </c>
      <c r="BH268" s="207">
        <f t="shared" si="7"/>
        <v>0</v>
      </c>
      <c r="BI268" s="207">
        <f t="shared" si="8"/>
        <v>0</v>
      </c>
      <c r="BJ268" s="19" t="s">
        <v>79</v>
      </c>
      <c r="BK268" s="207">
        <f t="shared" si="9"/>
        <v>0</v>
      </c>
      <c r="BL268" s="19" t="s">
        <v>213</v>
      </c>
      <c r="BM268" s="206" t="s">
        <v>1625</v>
      </c>
    </row>
    <row r="269" spans="1:65" s="2" customFormat="1" ht="24">
      <c r="A269" s="36"/>
      <c r="B269" s="37"/>
      <c r="C269" s="231" t="s">
        <v>560</v>
      </c>
      <c r="D269" s="231" t="s">
        <v>249</v>
      </c>
      <c r="E269" s="232" t="s">
        <v>1626</v>
      </c>
      <c r="F269" s="233" t="s">
        <v>1627</v>
      </c>
      <c r="G269" s="234" t="s">
        <v>264</v>
      </c>
      <c r="H269" s="235">
        <v>1</v>
      </c>
      <c r="I269" s="236"/>
      <c r="J269" s="237">
        <f t="shared" si="0"/>
        <v>0</v>
      </c>
      <c r="K269" s="233" t="s">
        <v>19</v>
      </c>
      <c r="L269" s="238"/>
      <c r="M269" s="239" t="s">
        <v>19</v>
      </c>
      <c r="N269" s="240" t="s">
        <v>43</v>
      </c>
      <c r="O269" s="66"/>
      <c r="P269" s="204">
        <f t="shared" si="1"/>
        <v>0</v>
      </c>
      <c r="Q269" s="204">
        <v>0.1136</v>
      </c>
      <c r="R269" s="204">
        <f t="shared" si="2"/>
        <v>0.1136</v>
      </c>
      <c r="S269" s="204">
        <v>0</v>
      </c>
      <c r="T269" s="205">
        <f t="shared" si="3"/>
        <v>0</v>
      </c>
      <c r="U269" s="36"/>
      <c r="V269" s="36"/>
      <c r="W269" s="36"/>
      <c r="X269" s="36"/>
      <c r="Y269" s="36"/>
      <c r="Z269" s="36"/>
      <c r="AA269" s="36"/>
      <c r="AB269" s="36"/>
      <c r="AC269" s="36"/>
      <c r="AD269" s="36"/>
      <c r="AE269" s="36"/>
      <c r="AR269" s="206" t="s">
        <v>248</v>
      </c>
      <c r="AT269" s="206" t="s">
        <v>249</v>
      </c>
      <c r="AU269" s="206" t="s">
        <v>81</v>
      </c>
      <c r="AY269" s="19" t="s">
        <v>207</v>
      </c>
      <c r="BE269" s="207">
        <f t="shared" si="4"/>
        <v>0</v>
      </c>
      <c r="BF269" s="207">
        <f t="shared" si="5"/>
        <v>0</v>
      </c>
      <c r="BG269" s="207">
        <f t="shared" si="6"/>
        <v>0</v>
      </c>
      <c r="BH269" s="207">
        <f t="shared" si="7"/>
        <v>0</v>
      </c>
      <c r="BI269" s="207">
        <f t="shared" si="8"/>
        <v>0</v>
      </c>
      <c r="BJ269" s="19" t="s">
        <v>79</v>
      </c>
      <c r="BK269" s="207">
        <f t="shared" si="9"/>
        <v>0</v>
      </c>
      <c r="BL269" s="19" t="s">
        <v>213</v>
      </c>
      <c r="BM269" s="206" t="s">
        <v>1628</v>
      </c>
    </row>
    <row r="270" spans="1:65" s="2" customFormat="1" ht="12">
      <c r="A270" s="36"/>
      <c r="B270" s="37"/>
      <c r="C270" s="231" t="s">
        <v>564</v>
      </c>
      <c r="D270" s="231" t="s">
        <v>249</v>
      </c>
      <c r="E270" s="232" t="s">
        <v>1629</v>
      </c>
      <c r="F270" s="233" t="s">
        <v>1630</v>
      </c>
      <c r="G270" s="234" t="s">
        <v>264</v>
      </c>
      <c r="H270" s="235">
        <v>1</v>
      </c>
      <c r="I270" s="236"/>
      <c r="J270" s="237">
        <f t="shared" si="0"/>
        <v>0</v>
      </c>
      <c r="K270" s="233" t="s">
        <v>19</v>
      </c>
      <c r="L270" s="238"/>
      <c r="M270" s="239" t="s">
        <v>19</v>
      </c>
      <c r="N270" s="240" t="s">
        <v>43</v>
      </c>
      <c r="O270" s="66"/>
      <c r="P270" s="204">
        <f t="shared" si="1"/>
        <v>0</v>
      </c>
      <c r="Q270" s="204">
        <v>8E-05</v>
      </c>
      <c r="R270" s="204">
        <f t="shared" si="2"/>
        <v>8E-05</v>
      </c>
      <c r="S270" s="204">
        <v>0</v>
      </c>
      <c r="T270" s="205">
        <f t="shared" si="3"/>
        <v>0</v>
      </c>
      <c r="U270" s="36"/>
      <c r="V270" s="36"/>
      <c r="W270" s="36"/>
      <c r="X270" s="36"/>
      <c r="Y270" s="36"/>
      <c r="Z270" s="36"/>
      <c r="AA270" s="36"/>
      <c r="AB270" s="36"/>
      <c r="AC270" s="36"/>
      <c r="AD270" s="36"/>
      <c r="AE270" s="36"/>
      <c r="AR270" s="206" t="s">
        <v>248</v>
      </c>
      <c r="AT270" s="206" t="s">
        <v>249</v>
      </c>
      <c r="AU270" s="206" t="s">
        <v>81</v>
      </c>
      <c r="AY270" s="19" t="s">
        <v>207</v>
      </c>
      <c r="BE270" s="207">
        <f t="shared" si="4"/>
        <v>0</v>
      </c>
      <c r="BF270" s="207">
        <f t="shared" si="5"/>
        <v>0</v>
      </c>
      <c r="BG270" s="207">
        <f t="shared" si="6"/>
        <v>0</v>
      </c>
      <c r="BH270" s="207">
        <f t="shared" si="7"/>
        <v>0</v>
      </c>
      <c r="BI270" s="207">
        <f t="shared" si="8"/>
        <v>0</v>
      </c>
      <c r="BJ270" s="19" t="s">
        <v>79</v>
      </c>
      <c r="BK270" s="207">
        <f t="shared" si="9"/>
        <v>0</v>
      </c>
      <c r="BL270" s="19" t="s">
        <v>213</v>
      </c>
      <c r="BM270" s="206" t="s">
        <v>1631</v>
      </c>
    </row>
    <row r="271" spans="1:65" s="2" customFormat="1" ht="12">
      <c r="A271" s="36"/>
      <c r="B271" s="37"/>
      <c r="C271" s="195" t="s">
        <v>569</v>
      </c>
      <c r="D271" s="195" t="s">
        <v>209</v>
      </c>
      <c r="E271" s="196" t="s">
        <v>1632</v>
      </c>
      <c r="F271" s="197" t="s">
        <v>1633</v>
      </c>
      <c r="G271" s="198" t="s">
        <v>140</v>
      </c>
      <c r="H271" s="199">
        <v>471.82</v>
      </c>
      <c r="I271" s="200"/>
      <c r="J271" s="201">
        <f t="shared" si="0"/>
        <v>0</v>
      </c>
      <c r="K271" s="197" t="s">
        <v>212</v>
      </c>
      <c r="L271" s="41"/>
      <c r="M271" s="202" t="s">
        <v>19</v>
      </c>
      <c r="N271" s="203" t="s">
        <v>43</v>
      </c>
      <c r="O271" s="66"/>
      <c r="P271" s="204">
        <f t="shared" si="1"/>
        <v>0</v>
      </c>
      <c r="Q271" s="204">
        <v>0</v>
      </c>
      <c r="R271" s="204">
        <f t="shared" si="2"/>
        <v>0</v>
      </c>
      <c r="S271" s="204">
        <v>0</v>
      </c>
      <c r="T271" s="205">
        <f t="shared" si="3"/>
        <v>0</v>
      </c>
      <c r="U271" s="36"/>
      <c r="V271" s="36"/>
      <c r="W271" s="36"/>
      <c r="X271" s="36"/>
      <c r="Y271" s="36"/>
      <c r="Z271" s="36"/>
      <c r="AA271" s="36"/>
      <c r="AB271" s="36"/>
      <c r="AC271" s="36"/>
      <c r="AD271" s="36"/>
      <c r="AE271" s="36"/>
      <c r="AR271" s="206" t="s">
        <v>213</v>
      </c>
      <c r="AT271" s="206" t="s">
        <v>209</v>
      </c>
      <c r="AU271" s="206" t="s">
        <v>81</v>
      </c>
      <c r="AY271" s="19" t="s">
        <v>207</v>
      </c>
      <c r="BE271" s="207">
        <f t="shared" si="4"/>
        <v>0</v>
      </c>
      <c r="BF271" s="207">
        <f t="shared" si="5"/>
        <v>0</v>
      </c>
      <c r="BG271" s="207">
        <f t="shared" si="6"/>
        <v>0</v>
      </c>
      <c r="BH271" s="207">
        <f t="shared" si="7"/>
        <v>0</v>
      </c>
      <c r="BI271" s="207">
        <f t="shared" si="8"/>
        <v>0</v>
      </c>
      <c r="BJ271" s="19" t="s">
        <v>79</v>
      </c>
      <c r="BK271" s="207">
        <f t="shared" si="9"/>
        <v>0</v>
      </c>
      <c r="BL271" s="19" t="s">
        <v>213</v>
      </c>
      <c r="BM271" s="206" t="s">
        <v>1634</v>
      </c>
    </row>
    <row r="272" spans="2:51" s="13" customFormat="1" ht="12">
      <c r="B272" s="208"/>
      <c r="C272" s="209"/>
      <c r="D272" s="210" t="s">
        <v>215</v>
      </c>
      <c r="E272" s="211" t="s">
        <v>19</v>
      </c>
      <c r="F272" s="212" t="s">
        <v>1635</v>
      </c>
      <c r="G272" s="209"/>
      <c r="H272" s="213">
        <v>372.6</v>
      </c>
      <c r="I272" s="214"/>
      <c r="J272" s="209"/>
      <c r="K272" s="209"/>
      <c r="L272" s="215"/>
      <c r="M272" s="216"/>
      <c r="N272" s="217"/>
      <c r="O272" s="217"/>
      <c r="P272" s="217"/>
      <c r="Q272" s="217"/>
      <c r="R272" s="217"/>
      <c r="S272" s="217"/>
      <c r="T272" s="218"/>
      <c r="AT272" s="219" t="s">
        <v>215</v>
      </c>
      <c r="AU272" s="219" t="s">
        <v>81</v>
      </c>
      <c r="AV272" s="13" t="s">
        <v>81</v>
      </c>
      <c r="AW272" s="13" t="s">
        <v>33</v>
      </c>
      <c r="AX272" s="13" t="s">
        <v>72</v>
      </c>
      <c r="AY272" s="219" t="s">
        <v>207</v>
      </c>
    </row>
    <row r="273" spans="2:51" s="13" customFormat="1" ht="12">
      <c r="B273" s="208"/>
      <c r="C273" s="209"/>
      <c r="D273" s="210" t="s">
        <v>215</v>
      </c>
      <c r="E273" s="211" t="s">
        <v>19</v>
      </c>
      <c r="F273" s="212" t="s">
        <v>1351</v>
      </c>
      <c r="G273" s="209"/>
      <c r="H273" s="213">
        <v>99.22</v>
      </c>
      <c r="I273" s="214"/>
      <c r="J273" s="209"/>
      <c r="K273" s="209"/>
      <c r="L273" s="215"/>
      <c r="M273" s="216"/>
      <c r="N273" s="217"/>
      <c r="O273" s="217"/>
      <c r="P273" s="217"/>
      <c r="Q273" s="217"/>
      <c r="R273" s="217"/>
      <c r="S273" s="217"/>
      <c r="T273" s="218"/>
      <c r="AT273" s="219" t="s">
        <v>215</v>
      </c>
      <c r="AU273" s="219" t="s">
        <v>81</v>
      </c>
      <c r="AV273" s="13" t="s">
        <v>81</v>
      </c>
      <c r="AW273" s="13" t="s">
        <v>33</v>
      </c>
      <c r="AX273" s="13" t="s">
        <v>72</v>
      </c>
      <c r="AY273" s="219" t="s">
        <v>207</v>
      </c>
    </row>
    <row r="274" spans="2:51" s="14" customFormat="1" ht="12">
      <c r="B274" s="220"/>
      <c r="C274" s="221"/>
      <c r="D274" s="210" t="s">
        <v>215</v>
      </c>
      <c r="E274" s="222" t="s">
        <v>19</v>
      </c>
      <c r="F274" s="223" t="s">
        <v>228</v>
      </c>
      <c r="G274" s="221"/>
      <c r="H274" s="224">
        <v>471.82</v>
      </c>
      <c r="I274" s="225"/>
      <c r="J274" s="221"/>
      <c r="K274" s="221"/>
      <c r="L274" s="226"/>
      <c r="M274" s="227"/>
      <c r="N274" s="228"/>
      <c r="O274" s="228"/>
      <c r="P274" s="228"/>
      <c r="Q274" s="228"/>
      <c r="R274" s="228"/>
      <c r="S274" s="228"/>
      <c r="T274" s="229"/>
      <c r="AT274" s="230" t="s">
        <v>215</v>
      </c>
      <c r="AU274" s="230" t="s">
        <v>81</v>
      </c>
      <c r="AV274" s="14" t="s">
        <v>213</v>
      </c>
      <c r="AW274" s="14" t="s">
        <v>33</v>
      </c>
      <c r="AX274" s="14" t="s">
        <v>79</v>
      </c>
      <c r="AY274" s="230" t="s">
        <v>207</v>
      </c>
    </row>
    <row r="275" spans="1:65" s="2" customFormat="1" ht="24">
      <c r="A275" s="36"/>
      <c r="B275" s="37"/>
      <c r="C275" s="195" t="s">
        <v>576</v>
      </c>
      <c r="D275" s="195" t="s">
        <v>209</v>
      </c>
      <c r="E275" s="196" t="s">
        <v>1636</v>
      </c>
      <c r="F275" s="197" t="s">
        <v>1637</v>
      </c>
      <c r="G275" s="198" t="s">
        <v>140</v>
      </c>
      <c r="H275" s="199">
        <v>372.6</v>
      </c>
      <c r="I275" s="200"/>
      <c r="J275" s="201">
        <f>ROUND(I275*H275,2)</f>
        <v>0</v>
      </c>
      <c r="K275" s="197" t="s">
        <v>212</v>
      </c>
      <c r="L275" s="41"/>
      <c r="M275" s="202" t="s">
        <v>19</v>
      </c>
      <c r="N275" s="203" t="s">
        <v>43</v>
      </c>
      <c r="O275" s="66"/>
      <c r="P275" s="204">
        <f>O275*H275</f>
        <v>0</v>
      </c>
      <c r="Q275" s="204">
        <v>1E-05</v>
      </c>
      <c r="R275" s="204">
        <f>Q275*H275</f>
        <v>0.0037260000000000006</v>
      </c>
      <c r="S275" s="204">
        <v>0</v>
      </c>
      <c r="T275" s="205">
        <f>S275*H275</f>
        <v>0</v>
      </c>
      <c r="U275" s="36"/>
      <c r="V275" s="36"/>
      <c r="W275" s="36"/>
      <c r="X275" s="36"/>
      <c r="Y275" s="36"/>
      <c r="Z275" s="36"/>
      <c r="AA275" s="36"/>
      <c r="AB275" s="36"/>
      <c r="AC275" s="36"/>
      <c r="AD275" s="36"/>
      <c r="AE275" s="36"/>
      <c r="AR275" s="206" t="s">
        <v>213</v>
      </c>
      <c r="AT275" s="206" t="s">
        <v>209</v>
      </c>
      <c r="AU275" s="206" t="s">
        <v>81</v>
      </c>
      <c r="AY275" s="19" t="s">
        <v>207</v>
      </c>
      <c r="BE275" s="207">
        <f>IF(N275="základní",J275,0)</f>
        <v>0</v>
      </c>
      <c r="BF275" s="207">
        <f>IF(N275="snížená",J275,0)</f>
        <v>0</v>
      </c>
      <c r="BG275" s="207">
        <f>IF(N275="zákl. přenesená",J275,0)</f>
        <v>0</v>
      </c>
      <c r="BH275" s="207">
        <f>IF(N275="sníž. přenesená",J275,0)</f>
        <v>0</v>
      </c>
      <c r="BI275" s="207">
        <f>IF(N275="nulová",J275,0)</f>
        <v>0</v>
      </c>
      <c r="BJ275" s="19" t="s">
        <v>79</v>
      </c>
      <c r="BK275" s="207">
        <f>ROUND(I275*H275,2)</f>
        <v>0</v>
      </c>
      <c r="BL275" s="19" t="s">
        <v>213</v>
      </c>
      <c r="BM275" s="206" t="s">
        <v>1638</v>
      </c>
    </row>
    <row r="276" spans="2:51" s="13" customFormat="1" ht="12">
      <c r="B276" s="208"/>
      <c r="C276" s="209"/>
      <c r="D276" s="210" t="s">
        <v>215</v>
      </c>
      <c r="E276" s="211" t="s">
        <v>19</v>
      </c>
      <c r="F276" s="212" t="s">
        <v>1635</v>
      </c>
      <c r="G276" s="209"/>
      <c r="H276" s="213">
        <v>372.6</v>
      </c>
      <c r="I276" s="214"/>
      <c r="J276" s="209"/>
      <c r="K276" s="209"/>
      <c r="L276" s="215"/>
      <c r="M276" s="216"/>
      <c r="N276" s="217"/>
      <c r="O276" s="217"/>
      <c r="P276" s="217"/>
      <c r="Q276" s="217"/>
      <c r="R276" s="217"/>
      <c r="S276" s="217"/>
      <c r="T276" s="218"/>
      <c r="AT276" s="219" t="s">
        <v>215</v>
      </c>
      <c r="AU276" s="219" t="s">
        <v>81</v>
      </c>
      <c r="AV276" s="13" t="s">
        <v>81</v>
      </c>
      <c r="AW276" s="13" t="s">
        <v>33</v>
      </c>
      <c r="AX276" s="13" t="s">
        <v>79</v>
      </c>
      <c r="AY276" s="219" t="s">
        <v>207</v>
      </c>
    </row>
    <row r="277" spans="1:65" s="2" customFormat="1" ht="24">
      <c r="A277" s="36"/>
      <c r="B277" s="37"/>
      <c r="C277" s="195" t="s">
        <v>581</v>
      </c>
      <c r="D277" s="195" t="s">
        <v>209</v>
      </c>
      <c r="E277" s="196" t="s">
        <v>1639</v>
      </c>
      <c r="F277" s="197" t="s">
        <v>1640</v>
      </c>
      <c r="G277" s="198" t="s">
        <v>264</v>
      </c>
      <c r="H277" s="199">
        <v>6</v>
      </c>
      <c r="I277" s="200"/>
      <c r="J277" s="201">
        <f aca="true" t="shared" si="10" ref="J277:J286">ROUND(I277*H277,2)</f>
        <v>0</v>
      </c>
      <c r="K277" s="197" t="s">
        <v>212</v>
      </c>
      <c r="L277" s="41"/>
      <c r="M277" s="202" t="s">
        <v>19</v>
      </c>
      <c r="N277" s="203" t="s">
        <v>43</v>
      </c>
      <c r="O277" s="66"/>
      <c r="P277" s="204">
        <f aca="true" t="shared" si="11" ref="P277:P286">O277*H277</f>
        <v>0</v>
      </c>
      <c r="Q277" s="204">
        <v>0.47094</v>
      </c>
      <c r="R277" s="204">
        <f aca="true" t="shared" si="12" ref="R277:R286">Q277*H277</f>
        <v>2.82564</v>
      </c>
      <c r="S277" s="204">
        <v>0</v>
      </c>
      <c r="T277" s="205">
        <f aca="true" t="shared" si="13" ref="T277:T286">S277*H277</f>
        <v>0</v>
      </c>
      <c r="U277" s="36"/>
      <c r="V277" s="36"/>
      <c r="W277" s="36"/>
      <c r="X277" s="36"/>
      <c r="Y277" s="36"/>
      <c r="Z277" s="36"/>
      <c r="AA277" s="36"/>
      <c r="AB277" s="36"/>
      <c r="AC277" s="36"/>
      <c r="AD277" s="36"/>
      <c r="AE277" s="36"/>
      <c r="AR277" s="206" t="s">
        <v>213</v>
      </c>
      <c r="AT277" s="206" t="s">
        <v>209</v>
      </c>
      <c r="AU277" s="206" t="s">
        <v>81</v>
      </c>
      <c r="AY277" s="19" t="s">
        <v>207</v>
      </c>
      <c r="BE277" s="207">
        <f aca="true" t="shared" si="14" ref="BE277:BE286">IF(N277="základní",J277,0)</f>
        <v>0</v>
      </c>
      <c r="BF277" s="207">
        <f aca="true" t="shared" si="15" ref="BF277:BF286">IF(N277="snížená",J277,0)</f>
        <v>0</v>
      </c>
      <c r="BG277" s="207">
        <f aca="true" t="shared" si="16" ref="BG277:BG286">IF(N277="zákl. přenesená",J277,0)</f>
        <v>0</v>
      </c>
      <c r="BH277" s="207">
        <f aca="true" t="shared" si="17" ref="BH277:BH286">IF(N277="sníž. přenesená",J277,0)</f>
        <v>0</v>
      </c>
      <c r="BI277" s="207">
        <f aca="true" t="shared" si="18" ref="BI277:BI286">IF(N277="nulová",J277,0)</f>
        <v>0</v>
      </c>
      <c r="BJ277" s="19" t="s">
        <v>79</v>
      </c>
      <c r="BK277" s="207">
        <f aca="true" t="shared" si="19" ref="BK277:BK286">ROUND(I277*H277,2)</f>
        <v>0</v>
      </c>
      <c r="BL277" s="19" t="s">
        <v>213</v>
      </c>
      <c r="BM277" s="206" t="s">
        <v>1641</v>
      </c>
    </row>
    <row r="278" spans="1:65" s="2" customFormat="1" ht="36">
      <c r="A278" s="36"/>
      <c r="B278" s="37"/>
      <c r="C278" s="195" t="s">
        <v>585</v>
      </c>
      <c r="D278" s="195" t="s">
        <v>209</v>
      </c>
      <c r="E278" s="196" t="s">
        <v>1642</v>
      </c>
      <c r="F278" s="197" t="s">
        <v>1643</v>
      </c>
      <c r="G278" s="198" t="s">
        <v>264</v>
      </c>
      <c r="H278" s="199">
        <v>1</v>
      </c>
      <c r="I278" s="200"/>
      <c r="J278" s="201">
        <f t="shared" si="10"/>
        <v>0</v>
      </c>
      <c r="K278" s="197" t="s">
        <v>212</v>
      </c>
      <c r="L278" s="41"/>
      <c r="M278" s="202" t="s">
        <v>19</v>
      </c>
      <c r="N278" s="203" t="s">
        <v>43</v>
      </c>
      <c r="O278" s="66"/>
      <c r="P278" s="204">
        <f t="shared" si="11"/>
        <v>0</v>
      </c>
      <c r="Q278" s="204">
        <v>2.25689</v>
      </c>
      <c r="R278" s="204">
        <f t="shared" si="12"/>
        <v>2.25689</v>
      </c>
      <c r="S278" s="204">
        <v>0</v>
      </c>
      <c r="T278" s="205">
        <f t="shared" si="13"/>
        <v>0</v>
      </c>
      <c r="U278" s="36"/>
      <c r="V278" s="36"/>
      <c r="W278" s="36"/>
      <c r="X278" s="36"/>
      <c r="Y278" s="36"/>
      <c r="Z278" s="36"/>
      <c r="AA278" s="36"/>
      <c r="AB278" s="36"/>
      <c r="AC278" s="36"/>
      <c r="AD278" s="36"/>
      <c r="AE278" s="36"/>
      <c r="AR278" s="206" t="s">
        <v>213</v>
      </c>
      <c r="AT278" s="206" t="s">
        <v>209</v>
      </c>
      <c r="AU278" s="206" t="s">
        <v>81</v>
      </c>
      <c r="AY278" s="19" t="s">
        <v>207</v>
      </c>
      <c r="BE278" s="207">
        <f t="shared" si="14"/>
        <v>0</v>
      </c>
      <c r="BF278" s="207">
        <f t="shared" si="15"/>
        <v>0</v>
      </c>
      <c r="BG278" s="207">
        <f t="shared" si="16"/>
        <v>0</v>
      </c>
      <c r="BH278" s="207">
        <f t="shared" si="17"/>
        <v>0</v>
      </c>
      <c r="BI278" s="207">
        <f t="shared" si="18"/>
        <v>0</v>
      </c>
      <c r="BJ278" s="19" t="s">
        <v>79</v>
      </c>
      <c r="BK278" s="207">
        <f t="shared" si="19"/>
        <v>0</v>
      </c>
      <c r="BL278" s="19" t="s">
        <v>213</v>
      </c>
      <c r="BM278" s="206" t="s">
        <v>1644</v>
      </c>
    </row>
    <row r="279" spans="1:65" s="2" customFormat="1" ht="12">
      <c r="A279" s="36"/>
      <c r="B279" s="37"/>
      <c r="C279" s="231" t="s">
        <v>590</v>
      </c>
      <c r="D279" s="231" t="s">
        <v>249</v>
      </c>
      <c r="E279" s="232" t="s">
        <v>1645</v>
      </c>
      <c r="F279" s="233" t="s">
        <v>1646</v>
      </c>
      <c r="G279" s="234" t="s">
        <v>264</v>
      </c>
      <c r="H279" s="235">
        <v>1</v>
      </c>
      <c r="I279" s="236"/>
      <c r="J279" s="237">
        <f t="shared" si="10"/>
        <v>0</v>
      </c>
      <c r="K279" s="233" t="s">
        <v>19</v>
      </c>
      <c r="L279" s="238"/>
      <c r="M279" s="239" t="s">
        <v>19</v>
      </c>
      <c r="N279" s="240" t="s">
        <v>43</v>
      </c>
      <c r="O279" s="66"/>
      <c r="P279" s="204">
        <f t="shared" si="11"/>
        <v>0</v>
      </c>
      <c r="Q279" s="204">
        <v>1.39</v>
      </c>
      <c r="R279" s="204">
        <f t="shared" si="12"/>
        <v>1.39</v>
      </c>
      <c r="S279" s="204">
        <v>0</v>
      </c>
      <c r="T279" s="205">
        <f t="shared" si="13"/>
        <v>0</v>
      </c>
      <c r="U279" s="36"/>
      <c r="V279" s="36"/>
      <c r="W279" s="36"/>
      <c r="X279" s="36"/>
      <c r="Y279" s="36"/>
      <c r="Z279" s="36"/>
      <c r="AA279" s="36"/>
      <c r="AB279" s="36"/>
      <c r="AC279" s="36"/>
      <c r="AD279" s="36"/>
      <c r="AE279" s="36"/>
      <c r="AR279" s="206" t="s">
        <v>248</v>
      </c>
      <c r="AT279" s="206" t="s">
        <v>249</v>
      </c>
      <c r="AU279" s="206" t="s">
        <v>81</v>
      </c>
      <c r="AY279" s="19" t="s">
        <v>207</v>
      </c>
      <c r="BE279" s="207">
        <f t="shared" si="14"/>
        <v>0</v>
      </c>
      <c r="BF279" s="207">
        <f t="shared" si="15"/>
        <v>0</v>
      </c>
      <c r="BG279" s="207">
        <f t="shared" si="16"/>
        <v>0</v>
      </c>
      <c r="BH279" s="207">
        <f t="shared" si="17"/>
        <v>0</v>
      </c>
      <c r="BI279" s="207">
        <f t="shared" si="18"/>
        <v>0</v>
      </c>
      <c r="BJ279" s="19" t="s">
        <v>79</v>
      </c>
      <c r="BK279" s="207">
        <f t="shared" si="19"/>
        <v>0</v>
      </c>
      <c r="BL279" s="19" t="s">
        <v>213</v>
      </c>
      <c r="BM279" s="206" t="s">
        <v>1647</v>
      </c>
    </row>
    <row r="280" spans="1:65" s="2" customFormat="1" ht="12">
      <c r="A280" s="36"/>
      <c r="B280" s="37"/>
      <c r="C280" s="231" t="s">
        <v>595</v>
      </c>
      <c r="D280" s="231" t="s">
        <v>249</v>
      </c>
      <c r="E280" s="232" t="s">
        <v>1648</v>
      </c>
      <c r="F280" s="233" t="s">
        <v>1649</v>
      </c>
      <c r="G280" s="234" t="s">
        <v>264</v>
      </c>
      <c r="H280" s="235">
        <v>1</v>
      </c>
      <c r="I280" s="236"/>
      <c r="J280" s="237">
        <f t="shared" si="10"/>
        <v>0</v>
      </c>
      <c r="K280" s="233" t="s">
        <v>19</v>
      </c>
      <c r="L280" s="238"/>
      <c r="M280" s="239" t="s">
        <v>19</v>
      </c>
      <c r="N280" s="240" t="s">
        <v>43</v>
      </c>
      <c r="O280" s="66"/>
      <c r="P280" s="204">
        <f t="shared" si="11"/>
        <v>0</v>
      </c>
      <c r="Q280" s="204">
        <v>0.435</v>
      </c>
      <c r="R280" s="204">
        <f t="shared" si="12"/>
        <v>0.435</v>
      </c>
      <c r="S280" s="204">
        <v>0</v>
      </c>
      <c r="T280" s="205">
        <f t="shared" si="13"/>
        <v>0</v>
      </c>
      <c r="U280" s="36"/>
      <c r="V280" s="36"/>
      <c r="W280" s="36"/>
      <c r="X280" s="36"/>
      <c r="Y280" s="36"/>
      <c r="Z280" s="36"/>
      <c r="AA280" s="36"/>
      <c r="AB280" s="36"/>
      <c r="AC280" s="36"/>
      <c r="AD280" s="36"/>
      <c r="AE280" s="36"/>
      <c r="AR280" s="206" t="s">
        <v>248</v>
      </c>
      <c r="AT280" s="206" t="s">
        <v>249</v>
      </c>
      <c r="AU280" s="206" t="s">
        <v>81</v>
      </c>
      <c r="AY280" s="19" t="s">
        <v>207</v>
      </c>
      <c r="BE280" s="207">
        <f t="shared" si="14"/>
        <v>0</v>
      </c>
      <c r="BF280" s="207">
        <f t="shared" si="15"/>
        <v>0</v>
      </c>
      <c r="BG280" s="207">
        <f t="shared" si="16"/>
        <v>0</v>
      </c>
      <c r="BH280" s="207">
        <f t="shared" si="17"/>
        <v>0</v>
      </c>
      <c r="BI280" s="207">
        <f t="shared" si="18"/>
        <v>0</v>
      </c>
      <c r="BJ280" s="19" t="s">
        <v>79</v>
      </c>
      <c r="BK280" s="207">
        <f t="shared" si="19"/>
        <v>0</v>
      </c>
      <c r="BL280" s="19" t="s">
        <v>213</v>
      </c>
      <c r="BM280" s="206" t="s">
        <v>1650</v>
      </c>
    </row>
    <row r="281" spans="1:65" s="2" customFormat="1" ht="12">
      <c r="A281" s="36"/>
      <c r="B281" s="37"/>
      <c r="C281" s="231" t="s">
        <v>600</v>
      </c>
      <c r="D281" s="231" t="s">
        <v>249</v>
      </c>
      <c r="E281" s="232" t="s">
        <v>1651</v>
      </c>
      <c r="F281" s="233" t="s">
        <v>1652</v>
      </c>
      <c r="G281" s="234" t="s">
        <v>264</v>
      </c>
      <c r="H281" s="235">
        <v>1</v>
      </c>
      <c r="I281" s="236"/>
      <c r="J281" s="237">
        <f t="shared" si="10"/>
        <v>0</v>
      </c>
      <c r="K281" s="233" t="s">
        <v>19</v>
      </c>
      <c r="L281" s="238"/>
      <c r="M281" s="239" t="s">
        <v>19</v>
      </c>
      <c r="N281" s="240" t="s">
        <v>43</v>
      </c>
      <c r="O281" s="66"/>
      <c r="P281" s="204">
        <f t="shared" si="11"/>
        <v>0</v>
      </c>
      <c r="Q281" s="204">
        <v>0.25</v>
      </c>
      <c r="R281" s="204">
        <f t="shared" si="12"/>
        <v>0.25</v>
      </c>
      <c r="S281" s="204">
        <v>0</v>
      </c>
      <c r="T281" s="205">
        <f t="shared" si="13"/>
        <v>0</v>
      </c>
      <c r="U281" s="36"/>
      <c r="V281" s="36"/>
      <c r="W281" s="36"/>
      <c r="X281" s="36"/>
      <c r="Y281" s="36"/>
      <c r="Z281" s="36"/>
      <c r="AA281" s="36"/>
      <c r="AB281" s="36"/>
      <c r="AC281" s="36"/>
      <c r="AD281" s="36"/>
      <c r="AE281" s="36"/>
      <c r="AR281" s="206" t="s">
        <v>248</v>
      </c>
      <c r="AT281" s="206" t="s">
        <v>249</v>
      </c>
      <c r="AU281" s="206" t="s">
        <v>81</v>
      </c>
      <c r="AY281" s="19" t="s">
        <v>207</v>
      </c>
      <c r="BE281" s="207">
        <f t="shared" si="14"/>
        <v>0</v>
      </c>
      <c r="BF281" s="207">
        <f t="shared" si="15"/>
        <v>0</v>
      </c>
      <c r="BG281" s="207">
        <f t="shared" si="16"/>
        <v>0</v>
      </c>
      <c r="BH281" s="207">
        <f t="shared" si="17"/>
        <v>0</v>
      </c>
      <c r="BI281" s="207">
        <f t="shared" si="18"/>
        <v>0</v>
      </c>
      <c r="BJ281" s="19" t="s">
        <v>79</v>
      </c>
      <c r="BK281" s="207">
        <f t="shared" si="19"/>
        <v>0</v>
      </c>
      <c r="BL281" s="19" t="s">
        <v>213</v>
      </c>
      <c r="BM281" s="206" t="s">
        <v>1653</v>
      </c>
    </row>
    <row r="282" spans="1:65" s="2" customFormat="1" ht="12">
      <c r="A282" s="36"/>
      <c r="B282" s="37"/>
      <c r="C282" s="231" t="s">
        <v>605</v>
      </c>
      <c r="D282" s="231" t="s">
        <v>249</v>
      </c>
      <c r="E282" s="232" t="s">
        <v>1654</v>
      </c>
      <c r="F282" s="233" t="s">
        <v>1655</v>
      </c>
      <c r="G282" s="234" t="s">
        <v>264</v>
      </c>
      <c r="H282" s="235">
        <v>1</v>
      </c>
      <c r="I282" s="236"/>
      <c r="J282" s="237">
        <f t="shared" si="10"/>
        <v>0</v>
      </c>
      <c r="K282" s="233" t="s">
        <v>19</v>
      </c>
      <c r="L282" s="238"/>
      <c r="M282" s="239" t="s">
        <v>19</v>
      </c>
      <c r="N282" s="240" t="s">
        <v>43</v>
      </c>
      <c r="O282" s="66"/>
      <c r="P282" s="204">
        <f t="shared" si="11"/>
        <v>0</v>
      </c>
      <c r="Q282" s="204">
        <v>0.25</v>
      </c>
      <c r="R282" s="204">
        <f t="shared" si="12"/>
        <v>0.25</v>
      </c>
      <c r="S282" s="204">
        <v>0</v>
      </c>
      <c r="T282" s="205">
        <f t="shared" si="13"/>
        <v>0</v>
      </c>
      <c r="U282" s="36"/>
      <c r="V282" s="36"/>
      <c r="W282" s="36"/>
      <c r="X282" s="36"/>
      <c r="Y282" s="36"/>
      <c r="Z282" s="36"/>
      <c r="AA282" s="36"/>
      <c r="AB282" s="36"/>
      <c r="AC282" s="36"/>
      <c r="AD282" s="36"/>
      <c r="AE282" s="36"/>
      <c r="AR282" s="206" t="s">
        <v>248</v>
      </c>
      <c r="AT282" s="206" t="s">
        <v>249</v>
      </c>
      <c r="AU282" s="206" t="s">
        <v>81</v>
      </c>
      <c r="AY282" s="19" t="s">
        <v>207</v>
      </c>
      <c r="BE282" s="207">
        <f t="shared" si="14"/>
        <v>0</v>
      </c>
      <c r="BF282" s="207">
        <f t="shared" si="15"/>
        <v>0</v>
      </c>
      <c r="BG282" s="207">
        <f t="shared" si="16"/>
        <v>0</v>
      </c>
      <c r="BH282" s="207">
        <f t="shared" si="17"/>
        <v>0</v>
      </c>
      <c r="BI282" s="207">
        <f t="shared" si="18"/>
        <v>0</v>
      </c>
      <c r="BJ282" s="19" t="s">
        <v>79</v>
      </c>
      <c r="BK282" s="207">
        <f t="shared" si="19"/>
        <v>0</v>
      </c>
      <c r="BL282" s="19" t="s">
        <v>213</v>
      </c>
      <c r="BM282" s="206" t="s">
        <v>1656</v>
      </c>
    </row>
    <row r="283" spans="1:65" s="2" customFormat="1" ht="12">
      <c r="A283" s="36"/>
      <c r="B283" s="37"/>
      <c r="C283" s="231" t="s">
        <v>610</v>
      </c>
      <c r="D283" s="231" t="s">
        <v>249</v>
      </c>
      <c r="E283" s="232" t="s">
        <v>1657</v>
      </c>
      <c r="F283" s="233" t="s">
        <v>1658</v>
      </c>
      <c r="G283" s="234" t="s">
        <v>264</v>
      </c>
      <c r="H283" s="235">
        <v>3</v>
      </c>
      <c r="I283" s="236"/>
      <c r="J283" s="237">
        <f t="shared" si="10"/>
        <v>0</v>
      </c>
      <c r="K283" s="233" t="s">
        <v>19</v>
      </c>
      <c r="L283" s="238"/>
      <c r="M283" s="239" t="s">
        <v>19</v>
      </c>
      <c r="N283" s="240" t="s">
        <v>43</v>
      </c>
      <c r="O283" s="66"/>
      <c r="P283" s="204">
        <f t="shared" si="11"/>
        <v>0</v>
      </c>
      <c r="Q283" s="204">
        <v>0.002</v>
      </c>
      <c r="R283" s="204">
        <f t="shared" si="12"/>
        <v>0.006</v>
      </c>
      <c r="S283" s="204">
        <v>0</v>
      </c>
      <c r="T283" s="205">
        <f t="shared" si="13"/>
        <v>0</v>
      </c>
      <c r="U283" s="36"/>
      <c r="V283" s="36"/>
      <c r="W283" s="36"/>
      <c r="X283" s="36"/>
      <c r="Y283" s="36"/>
      <c r="Z283" s="36"/>
      <c r="AA283" s="36"/>
      <c r="AB283" s="36"/>
      <c r="AC283" s="36"/>
      <c r="AD283" s="36"/>
      <c r="AE283" s="36"/>
      <c r="AR283" s="206" t="s">
        <v>248</v>
      </c>
      <c r="AT283" s="206" t="s">
        <v>249</v>
      </c>
      <c r="AU283" s="206" t="s">
        <v>81</v>
      </c>
      <c r="AY283" s="19" t="s">
        <v>207</v>
      </c>
      <c r="BE283" s="207">
        <f t="shared" si="14"/>
        <v>0</v>
      </c>
      <c r="BF283" s="207">
        <f t="shared" si="15"/>
        <v>0</v>
      </c>
      <c r="BG283" s="207">
        <f t="shared" si="16"/>
        <v>0</v>
      </c>
      <c r="BH283" s="207">
        <f t="shared" si="17"/>
        <v>0</v>
      </c>
      <c r="BI283" s="207">
        <f t="shared" si="18"/>
        <v>0</v>
      </c>
      <c r="BJ283" s="19" t="s">
        <v>79</v>
      </c>
      <c r="BK283" s="207">
        <f t="shared" si="19"/>
        <v>0</v>
      </c>
      <c r="BL283" s="19" t="s">
        <v>213</v>
      </c>
      <c r="BM283" s="206" t="s">
        <v>1659</v>
      </c>
    </row>
    <row r="284" spans="1:65" s="2" customFormat="1" ht="24">
      <c r="A284" s="36"/>
      <c r="B284" s="37"/>
      <c r="C284" s="195" t="s">
        <v>614</v>
      </c>
      <c r="D284" s="195" t="s">
        <v>209</v>
      </c>
      <c r="E284" s="196" t="s">
        <v>1660</v>
      </c>
      <c r="F284" s="197" t="s">
        <v>1661</v>
      </c>
      <c r="G284" s="198" t="s">
        <v>264</v>
      </c>
      <c r="H284" s="199">
        <v>1</v>
      </c>
      <c r="I284" s="200"/>
      <c r="J284" s="201">
        <f t="shared" si="10"/>
        <v>0</v>
      </c>
      <c r="K284" s="197" t="s">
        <v>212</v>
      </c>
      <c r="L284" s="41"/>
      <c r="M284" s="202" t="s">
        <v>19</v>
      </c>
      <c r="N284" s="203" t="s">
        <v>43</v>
      </c>
      <c r="O284" s="66"/>
      <c r="P284" s="204">
        <f t="shared" si="11"/>
        <v>0</v>
      </c>
      <c r="Q284" s="204">
        <v>0.21734</v>
      </c>
      <c r="R284" s="204">
        <f t="shared" si="12"/>
        <v>0.21734</v>
      </c>
      <c r="S284" s="204">
        <v>0</v>
      </c>
      <c r="T284" s="205">
        <f t="shared" si="13"/>
        <v>0</v>
      </c>
      <c r="U284" s="36"/>
      <c r="V284" s="36"/>
      <c r="W284" s="36"/>
      <c r="X284" s="36"/>
      <c r="Y284" s="36"/>
      <c r="Z284" s="36"/>
      <c r="AA284" s="36"/>
      <c r="AB284" s="36"/>
      <c r="AC284" s="36"/>
      <c r="AD284" s="36"/>
      <c r="AE284" s="36"/>
      <c r="AR284" s="206" t="s">
        <v>213</v>
      </c>
      <c r="AT284" s="206" t="s">
        <v>209</v>
      </c>
      <c r="AU284" s="206" t="s">
        <v>81</v>
      </c>
      <c r="AY284" s="19" t="s">
        <v>207</v>
      </c>
      <c r="BE284" s="207">
        <f t="shared" si="14"/>
        <v>0</v>
      </c>
      <c r="BF284" s="207">
        <f t="shared" si="15"/>
        <v>0</v>
      </c>
      <c r="BG284" s="207">
        <f t="shared" si="16"/>
        <v>0</v>
      </c>
      <c r="BH284" s="207">
        <f t="shared" si="17"/>
        <v>0</v>
      </c>
      <c r="BI284" s="207">
        <f t="shared" si="18"/>
        <v>0</v>
      </c>
      <c r="BJ284" s="19" t="s">
        <v>79</v>
      </c>
      <c r="BK284" s="207">
        <f t="shared" si="19"/>
        <v>0</v>
      </c>
      <c r="BL284" s="19" t="s">
        <v>213</v>
      </c>
      <c r="BM284" s="206" t="s">
        <v>1662</v>
      </c>
    </row>
    <row r="285" spans="1:65" s="2" customFormat="1" ht="24">
      <c r="A285" s="36"/>
      <c r="B285" s="37"/>
      <c r="C285" s="231" t="s">
        <v>619</v>
      </c>
      <c r="D285" s="231" t="s">
        <v>249</v>
      </c>
      <c r="E285" s="232" t="s">
        <v>1663</v>
      </c>
      <c r="F285" s="233" t="s">
        <v>1664</v>
      </c>
      <c r="G285" s="234" t="s">
        <v>264</v>
      </c>
      <c r="H285" s="235">
        <v>1</v>
      </c>
      <c r="I285" s="236"/>
      <c r="J285" s="237">
        <f t="shared" si="10"/>
        <v>0</v>
      </c>
      <c r="K285" s="233" t="s">
        <v>212</v>
      </c>
      <c r="L285" s="238"/>
      <c r="M285" s="239" t="s">
        <v>19</v>
      </c>
      <c r="N285" s="240" t="s">
        <v>43</v>
      </c>
      <c r="O285" s="66"/>
      <c r="P285" s="204">
        <f t="shared" si="11"/>
        <v>0</v>
      </c>
      <c r="Q285" s="204">
        <v>0.196</v>
      </c>
      <c r="R285" s="204">
        <f t="shared" si="12"/>
        <v>0.196</v>
      </c>
      <c r="S285" s="204">
        <v>0</v>
      </c>
      <c r="T285" s="205">
        <f t="shared" si="13"/>
        <v>0</v>
      </c>
      <c r="U285" s="36"/>
      <c r="V285" s="36"/>
      <c r="W285" s="36"/>
      <c r="X285" s="36"/>
      <c r="Y285" s="36"/>
      <c r="Z285" s="36"/>
      <c r="AA285" s="36"/>
      <c r="AB285" s="36"/>
      <c r="AC285" s="36"/>
      <c r="AD285" s="36"/>
      <c r="AE285" s="36"/>
      <c r="AR285" s="206" t="s">
        <v>248</v>
      </c>
      <c r="AT285" s="206" t="s">
        <v>249</v>
      </c>
      <c r="AU285" s="206" t="s">
        <v>81</v>
      </c>
      <c r="AY285" s="19" t="s">
        <v>207</v>
      </c>
      <c r="BE285" s="207">
        <f t="shared" si="14"/>
        <v>0</v>
      </c>
      <c r="BF285" s="207">
        <f t="shared" si="15"/>
        <v>0</v>
      </c>
      <c r="BG285" s="207">
        <f t="shared" si="16"/>
        <v>0</v>
      </c>
      <c r="BH285" s="207">
        <f t="shared" si="17"/>
        <v>0</v>
      </c>
      <c r="BI285" s="207">
        <f t="shared" si="18"/>
        <v>0</v>
      </c>
      <c r="BJ285" s="19" t="s">
        <v>79</v>
      </c>
      <c r="BK285" s="207">
        <f t="shared" si="19"/>
        <v>0</v>
      </c>
      <c r="BL285" s="19" t="s">
        <v>213</v>
      </c>
      <c r="BM285" s="206" t="s">
        <v>1665</v>
      </c>
    </row>
    <row r="286" spans="1:65" s="2" customFormat="1" ht="12">
      <c r="A286" s="36"/>
      <c r="B286" s="37"/>
      <c r="C286" s="195" t="s">
        <v>624</v>
      </c>
      <c r="D286" s="195" t="s">
        <v>209</v>
      </c>
      <c r="E286" s="196" t="s">
        <v>1666</v>
      </c>
      <c r="F286" s="197" t="s">
        <v>1667</v>
      </c>
      <c r="G286" s="198" t="s">
        <v>140</v>
      </c>
      <c r="H286" s="199">
        <v>372.6</v>
      </c>
      <c r="I286" s="200"/>
      <c r="J286" s="201">
        <f t="shared" si="10"/>
        <v>0</v>
      </c>
      <c r="K286" s="197" t="s">
        <v>212</v>
      </c>
      <c r="L286" s="41"/>
      <c r="M286" s="202" t="s">
        <v>19</v>
      </c>
      <c r="N286" s="203" t="s">
        <v>43</v>
      </c>
      <c r="O286" s="66"/>
      <c r="P286" s="204">
        <f t="shared" si="11"/>
        <v>0</v>
      </c>
      <c r="Q286" s="204">
        <v>0.00019</v>
      </c>
      <c r="R286" s="204">
        <f t="shared" si="12"/>
        <v>0.07079400000000001</v>
      </c>
      <c r="S286" s="204">
        <v>0</v>
      </c>
      <c r="T286" s="205">
        <f t="shared" si="13"/>
        <v>0</v>
      </c>
      <c r="U286" s="36"/>
      <c r="V286" s="36"/>
      <c r="W286" s="36"/>
      <c r="X286" s="36"/>
      <c r="Y286" s="36"/>
      <c r="Z286" s="36"/>
      <c r="AA286" s="36"/>
      <c r="AB286" s="36"/>
      <c r="AC286" s="36"/>
      <c r="AD286" s="36"/>
      <c r="AE286" s="36"/>
      <c r="AR286" s="206" t="s">
        <v>213</v>
      </c>
      <c r="AT286" s="206" t="s">
        <v>209</v>
      </c>
      <c r="AU286" s="206" t="s">
        <v>81</v>
      </c>
      <c r="AY286" s="19" t="s">
        <v>207</v>
      </c>
      <c r="BE286" s="207">
        <f t="shared" si="14"/>
        <v>0</v>
      </c>
      <c r="BF286" s="207">
        <f t="shared" si="15"/>
        <v>0</v>
      </c>
      <c r="BG286" s="207">
        <f t="shared" si="16"/>
        <v>0</v>
      </c>
      <c r="BH286" s="207">
        <f t="shared" si="17"/>
        <v>0</v>
      </c>
      <c r="BI286" s="207">
        <f t="shared" si="18"/>
        <v>0</v>
      </c>
      <c r="BJ286" s="19" t="s">
        <v>79</v>
      </c>
      <c r="BK286" s="207">
        <f t="shared" si="19"/>
        <v>0</v>
      </c>
      <c r="BL286" s="19" t="s">
        <v>213</v>
      </c>
      <c r="BM286" s="206" t="s">
        <v>1668</v>
      </c>
    </row>
    <row r="287" spans="2:51" s="15" customFormat="1" ht="12">
      <c r="B287" s="241"/>
      <c r="C287" s="242"/>
      <c r="D287" s="210" t="s">
        <v>215</v>
      </c>
      <c r="E287" s="243" t="s">
        <v>19</v>
      </c>
      <c r="F287" s="244" t="s">
        <v>1669</v>
      </c>
      <c r="G287" s="242"/>
      <c r="H287" s="243" t="s">
        <v>19</v>
      </c>
      <c r="I287" s="245"/>
      <c r="J287" s="242"/>
      <c r="K287" s="242"/>
      <c r="L287" s="246"/>
      <c r="M287" s="247"/>
      <c r="N287" s="248"/>
      <c r="O287" s="248"/>
      <c r="P287" s="248"/>
      <c r="Q287" s="248"/>
      <c r="R287" s="248"/>
      <c r="S287" s="248"/>
      <c r="T287" s="249"/>
      <c r="AT287" s="250" t="s">
        <v>215</v>
      </c>
      <c r="AU287" s="250" t="s">
        <v>81</v>
      </c>
      <c r="AV287" s="15" t="s">
        <v>79</v>
      </c>
      <c r="AW287" s="15" t="s">
        <v>33</v>
      </c>
      <c r="AX287" s="15" t="s">
        <v>72</v>
      </c>
      <c r="AY287" s="250" t="s">
        <v>207</v>
      </c>
    </row>
    <row r="288" spans="2:51" s="13" customFormat="1" ht="12">
      <c r="B288" s="208"/>
      <c r="C288" s="209"/>
      <c r="D288" s="210" t="s">
        <v>215</v>
      </c>
      <c r="E288" s="211" t="s">
        <v>19</v>
      </c>
      <c r="F288" s="212" t="s">
        <v>1670</v>
      </c>
      <c r="G288" s="209"/>
      <c r="H288" s="213">
        <v>372.6</v>
      </c>
      <c r="I288" s="214"/>
      <c r="J288" s="209"/>
      <c r="K288" s="209"/>
      <c r="L288" s="215"/>
      <c r="M288" s="216"/>
      <c r="N288" s="217"/>
      <c r="O288" s="217"/>
      <c r="P288" s="217"/>
      <c r="Q288" s="217"/>
      <c r="R288" s="217"/>
      <c r="S288" s="217"/>
      <c r="T288" s="218"/>
      <c r="AT288" s="219" t="s">
        <v>215</v>
      </c>
      <c r="AU288" s="219" t="s">
        <v>81</v>
      </c>
      <c r="AV288" s="13" t="s">
        <v>81</v>
      </c>
      <c r="AW288" s="13" t="s">
        <v>33</v>
      </c>
      <c r="AX288" s="13" t="s">
        <v>79</v>
      </c>
      <c r="AY288" s="219" t="s">
        <v>207</v>
      </c>
    </row>
    <row r="289" spans="1:65" s="2" customFormat="1" ht="24">
      <c r="A289" s="36"/>
      <c r="B289" s="37"/>
      <c r="C289" s="195" t="s">
        <v>628</v>
      </c>
      <c r="D289" s="195" t="s">
        <v>209</v>
      </c>
      <c r="E289" s="196" t="s">
        <v>1671</v>
      </c>
      <c r="F289" s="197" t="s">
        <v>1672</v>
      </c>
      <c r="G289" s="198" t="s">
        <v>140</v>
      </c>
      <c r="H289" s="199">
        <v>372.6</v>
      </c>
      <c r="I289" s="200"/>
      <c r="J289" s="201">
        <f>ROUND(I289*H289,2)</f>
        <v>0</v>
      </c>
      <c r="K289" s="197" t="s">
        <v>212</v>
      </c>
      <c r="L289" s="41"/>
      <c r="M289" s="202" t="s">
        <v>19</v>
      </c>
      <c r="N289" s="203" t="s">
        <v>43</v>
      </c>
      <c r="O289" s="66"/>
      <c r="P289" s="204">
        <f>O289*H289</f>
        <v>0</v>
      </c>
      <c r="Q289" s="204">
        <v>7E-05</v>
      </c>
      <c r="R289" s="204">
        <f>Q289*H289</f>
        <v>0.026082</v>
      </c>
      <c r="S289" s="204">
        <v>0</v>
      </c>
      <c r="T289" s="205">
        <f>S289*H289</f>
        <v>0</v>
      </c>
      <c r="U289" s="36"/>
      <c r="V289" s="36"/>
      <c r="W289" s="36"/>
      <c r="X289" s="36"/>
      <c r="Y289" s="36"/>
      <c r="Z289" s="36"/>
      <c r="AA289" s="36"/>
      <c r="AB289" s="36"/>
      <c r="AC289" s="36"/>
      <c r="AD289" s="36"/>
      <c r="AE289" s="36"/>
      <c r="AR289" s="206" t="s">
        <v>213</v>
      </c>
      <c r="AT289" s="206" t="s">
        <v>209</v>
      </c>
      <c r="AU289" s="206" t="s">
        <v>81</v>
      </c>
      <c r="AY289" s="19" t="s">
        <v>207</v>
      </c>
      <c r="BE289" s="207">
        <f>IF(N289="základní",J289,0)</f>
        <v>0</v>
      </c>
      <c r="BF289" s="207">
        <f>IF(N289="snížená",J289,0)</f>
        <v>0</v>
      </c>
      <c r="BG289" s="207">
        <f>IF(N289="zákl. přenesená",J289,0)</f>
        <v>0</v>
      </c>
      <c r="BH289" s="207">
        <f>IF(N289="sníž. přenesená",J289,0)</f>
        <v>0</v>
      </c>
      <c r="BI289" s="207">
        <f>IF(N289="nulová",J289,0)</f>
        <v>0</v>
      </c>
      <c r="BJ289" s="19" t="s">
        <v>79</v>
      </c>
      <c r="BK289" s="207">
        <f>ROUND(I289*H289,2)</f>
        <v>0</v>
      </c>
      <c r="BL289" s="19" t="s">
        <v>213</v>
      </c>
      <c r="BM289" s="206" t="s">
        <v>1673</v>
      </c>
    </row>
    <row r="290" spans="2:51" s="15" customFormat="1" ht="12">
      <c r="B290" s="241"/>
      <c r="C290" s="242"/>
      <c r="D290" s="210" t="s">
        <v>215</v>
      </c>
      <c r="E290" s="243" t="s">
        <v>19</v>
      </c>
      <c r="F290" s="244" t="s">
        <v>1674</v>
      </c>
      <c r="G290" s="242"/>
      <c r="H290" s="243" t="s">
        <v>19</v>
      </c>
      <c r="I290" s="245"/>
      <c r="J290" s="242"/>
      <c r="K290" s="242"/>
      <c r="L290" s="246"/>
      <c r="M290" s="247"/>
      <c r="N290" s="248"/>
      <c r="O290" s="248"/>
      <c r="P290" s="248"/>
      <c r="Q290" s="248"/>
      <c r="R290" s="248"/>
      <c r="S290" s="248"/>
      <c r="T290" s="249"/>
      <c r="AT290" s="250" t="s">
        <v>215</v>
      </c>
      <c r="AU290" s="250" t="s">
        <v>81</v>
      </c>
      <c r="AV290" s="15" t="s">
        <v>79</v>
      </c>
      <c r="AW290" s="15" t="s">
        <v>33</v>
      </c>
      <c r="AX290" s="15" t="s">
        <v>72</v>
      </c>
      <c r="AY290" s="250" t="s">
        <v>207</v>
      </c>
    </row>
    <row r="291" spans="2:51" s="13" customFormat="1" ht="12">
      <c r="B291" s="208"/>
      <c r="C291" s="209"/>
      <c r="D291" s="210" t="s">
        <v>215</v>
      </c>
      <c r="E291" s="211" t="s">
        <v>19</v>
      </c>
      <c r="F291" s="212" t="s">
        <v>1670</v>
      </c>
      <c r="G291" s="209"/>
      <c r="H291" s="213">
        <v>372.6</v>
      </c>
      <c r="I291" s="214"/>
      <c r="J291" s="209"/>
      <c r="K291" s="209"/>
      <c r="L291" s="215"/>
      <c r="M291" s="216"/>
      <c r="N291" s="217"/>
      <c r="O291" s="217"/>
      <c r="P291" s="217"/>
      <c r="Q291" s="217"/>
      <c r="R291" s="217"/>
      <c r="S291" s="217"/>
      <c r="T291" s="218"/>
      <c r="AT291" s="219" t="s">
        <v>215</v>
      </c>
      <c r="AU291" s="219" t="s">
        <v>81</v>
      </c>
      <c r="AV291" s="13" t="s">
        <v>81</v>
      </c>
      <c r="AW291" s="13" t="s">
        <v>33</v>
      </c>
      <c r="AX291" s="13" t="s">
        <v>79</v>
      </c>
      <c r="AY291" s="219" t="s">
        <v>207</v>
      </c>
    </row>
    <row r="292" spans="2:63" s="12" customFormat="1" ht="12.75">
      <c r="B292" s="179"/>
      <c r="C292" s="180"/>
      <c r="D292" s="181" t="s">
        <v>71</v>
      </c>
      <c r="E292" s="193" t="s">
        <v>255</v>
      </c>
      <c r="F292" s="193" t="s">
        <v>638</v>
      </c>
      <c r="G292" s="180"/>
      <c r="H292" s="180"/>
      <c r="I292" s="183"/>
      <c r="J292" s="194">
        <f>BK292</f>
        <v>0</v>
      </c>
      <c r="K292" s="180"/>
      <c r="L292" s="185"/>
      <c r="M292" s="186"/>
      <c r="N292" s="187"/>
      <c r="O292" s="187"/>
      <c r="P292" s="188">
        <f>SUM(P293:P306)</f>
        <v>0</v>
      </c>
      <c r="Q292" s="187"/>
      <c r="R292" s="188">
        <f>SUM(R293:R306)</f>
        <v>0.022399999999999996</v>
      </c>
      <c r="S292" s="187"/>
      <c r="T292" s="189">
        <f>SUM(T293:T306)</f>
        <v>7.4688</v>
      </c>
      <c r="AR292" s="190" t="s">
        <v>79</v>
      </c>
      <c r="AT292" s="191" t="s">
        <v>71</v>
      </c>
      <c r="AU292" s="191" t="s">
        <v>79</v>
      </c>
      <c r="AY292" s="190" t="s">
        <v>207</v>
      </c>
      <c r="BK292" s="192">
        <f>SUM(BK293:BK306)</f>
        <v>0</v>
      </c>
    </row>
    <row r="293" spans="1:65" s="2" customFormat="1" ht="48">
      <c r="A293" s="36"/>
      <c r="B293" s="37"/>
      <c r="C293" s="195" t="s">
        <v>633</v>
      </c>
      <c r="D293" s="195" t="s">
        <v>209</v>
      </c>
      <c r="E293" s="196" t="s">
        <v>1675</v>
      </c>
      <c r="F293" s="197" t="s">
        <v>1676</v>
      </c>
      <c r="G293" s="198" t="s">
        <v>140</v>
      </c>
      <c r="H293" s="199">
        <v>68</v>
      </c>
      <c r="I293" s="200"/>
      <c r="J293" s="201">
        <f>ROUND(I293*H293,2)</f>
        <v>0</v>
      </c>
      <c r="K293" s="197" t="s">
        <v>212</v>
      </c>
      <c r="L293" s="41"/>
      <c r="M293" s="202" t="s">
        <v>19</v>
      </c>
      <c r="N293" s="203" t="s">
        <v>43</v>
      </c>
      <c r="O293" s="66"/>
      <c r="P293" s="204">
        <f>O293*H293</f>
        <v>0</v>
      </c>
      <c r="Q293" s="204">
        <v>0.00028</v>
      </c>
      <c r="R293" s="204">
        <f>Q293*H293</f>
        <v>0.019039999999999998</v>
      </c>
      <c r="S293" s="204">
        <v>0</v>
      </c>
      <c r="T293" s="205">
        <f>S293*H293</f>
        <v>0</v>
      </c>
      <c r="U293" s="36"/>
      <c r="V293" s="36"/>
      <c r="W293" s="36"/>
      <c r="X293" s="36"/>
      <c r="Y293" s="36"/>
      <c r="Z293" s="36"/>
      <c r="AA293" s="36"/>
      <c r="AB293" s="36"/>
      <c r="AC293" s="36"/>
      <c r="AD293" s="36"/>
      <c r="AE293" s="36"/>
      <c r="AR293" s="206" t="s">
        <v>213</v>
      </c>
      <c r="AT293" s="206" t="s">
        <v>209</v>
      </c>
      <c r="AU293" s="206" t="s">
        <v>81</v>
      </c>
      <c r="AY293" s="19" t="s">
        <v>207</v>
      </c>
      <c r="BE293" s="207">
        <f>IF(N293="základní",J293,0)</f>
        <v>0</v>
      </c>
      <c r="BF293" s="207">
        <f>IF(N293="snížená",J293,0)</f>
        <v>0</v>
      </c>
      <c r="BG293" s="207">
        <f>IF(N293="zákl. přenesená",J293,0)</f>
        <v>0</v>
      </c>
      <c r="BH293" s="207">
        <f>IF(N293="sníž. přenesená",J293,0)</f>
        <v>0</v>
      </c>
      <c r="BI293" s="207">
        <f>IF(N293="nulová",J293,0)</f>
        <v>0</v>
      </c>
      <c r="BJ293" s="19" t="s">
        <v>79</v>
      </c>
      <c r="BK293" s="207">
        <f>ROUND(I293*H293,2)</f>
        <v>0</v>
      </c>
      <c r="BL293" s="19" t="s">
        <v>213</v>
      </c>
      <c r="BM293" s="206" t="s">
        <v>1677</v>
      </c>
    </row>
    <row r="294" spans="1:65" s="2" customFormat="1" ht="36">
      <c r="A294" s="36"/>
      <c r="B294" s="37"/>
      <c r="C294" s="195" t="s">
        <v>639</v>
      </c>
      <c r="D294" s="195" t="s">
        <v>209</v>
      </c>
      <c r="E294" s="196" t="s">
        <v>1678</v>
      </c>
      <c r="F294" s="197" t="s">
        <v>1679</v>
      </c>
      <c r="G294" s="198" t="s">
        <v>140</v>
      </c>
      <c r="H294" s="199">
        <v>68</v>
      </c>
      <c r="I294" s="200"/>
      <c r="J294" s="201">
        <f>ROUND(I294*H294,2)</f>
        <v>0</v>
      </c>
      <c r="K294" s="197" t="s">
        <v>212</v>
      </c>
      <c r="L294" s="41"/>
      <c r="M294" s="202" t="s">
        <v>19</v>
      </c>
      <c r="N294" s="203" t="s">
        <v>43</v>
      </c>
      <c r="O294" s="66"/>
      <c r="P294" s="204">
        <f>O294*H294</f>
        <v>0</v>
      </c>
      <c r="Q294" s="204">
        <v>0</v>
      </c>
      <c r="R294" s="204">
        <f>Q294*H294</f>
        <v>0</v>
      </c>
      <c r="S294" s="204">
        <v>0</v>
      </c>
      <c r="T294" s="205">
        <f>S294*H294</f>
        <v>0</v>
      </c>
      <c r="U294" s="36"/>
      <c r="V294" s="36"/>
      <c r="W294" s="36"/>
      <c r="X294" s="36"/>
      <c r="Y294" s="36"/>
      <c r="Z294" s="36"/>
      <c r="AA294" s="36"/>
      <c r="AB294" s="36"/>
      <c r="AC294" s="36"/>
      <c r="AD294" s="36"/>
      <c r="AE294" s="36"/>
      <c r="AR294" s="206" t="s">
        <v>213</v>
      </c>
      <c r="AT294" s="206" t="s">
        <v>209</v>
      </c>
      <c r="AU294" s="206" t="s">
        <v>81</v>
      </c>
      <c r="AY294" s="19" t="s">
        <v>207</v>
      </c>
      <c r="BE294" s="207">
        <f>IF(N294="základní",J294,0)</f>
        <v>0</v>
      </c>
      <c r="BF294" s="207">
        <f>IF(N294="snížená",J294,0)</f>
        <v>0</v>
      </c>
      <c r="BG294" s="207">
        <f>IF(N294="zákl. přenesená",J294,0)</f>
        <v>0</v>
      </c>
      <c r="BH294" s="207">
        <f>IF(N294="sníž. přenesená",J294,0)</f>
        <v>0</v>
      </c>
      <c r="BI294" s="207">
        <f>IF(N294="nulová",J294,0)</f>
        <v>0</v>
      </c>
      <c r="BJ294" s="19" t="s">
        <v>79</v>
      </c>
      <c r="BK294" s="207">
        <f>ROUND(I294*H294,2)</f>
        <v>0</v>
      </c>
      <c r="BL294" s="19" t="s">
        <v>213</v>
      </c>
      <c r="BM294" s="206" t="s">
        <v>1680</v>
      </c>
    </row>
    <row r="295" spans="2:51" s="15" customFormat="1" ht="12">
      <c r="B295" s="241"/>
      <c r="C295" s="242"/>
      <c r="D295" s="210" t="s">
        <v>215</v>
      </c>
      <c r="E295" s="243" t="s">
        <v>19</v>
      </c>
      <c r="F295" s="244" t="s">
        <v>1681</v>
      </c>
      <c r="G295" s="242"/>
      <c r="H295" s="243" t="s">
        <v>19</v>
      </c>
      <c r="I295" s="245"/>
      <c r="J295" s="242"/>
      <c r="K295" s="242"/>
      <c r="L295" s="246"/>
      <c r="M295" s="247"/>
      <c r="N295" s="248"/>
      <c r="O295" s="248"/>
      <c r="P295" s="248"/>
      <c r="Q295" s="248"/>
      <c r="R295" s="248"/>
      <c r="S295" s="248"/>
      <c r="T295" s="249"/>
      <c r="AT295" s="250" t="s">
        <v>215</v>
      </c>
      <c r="AU295" s="250" t="s">
        <v>81</v>
      </c>
      <c r="AV295" s="15" t="s">
        <v>79</v>
      </c>
      <c r="AW295" s="15" t="s">
        <v>33</v>
      </c>
      <c r="AX295" s="15" t="s">
        <v>72</v>
      </c>
      <c r="AY295" s="250" t="s">
        <v>207</v>
      </c>
    </row>
    <row r="296" spans="2:51" s="13" customFormat="1" ht="12">
      <c r="B296" s="208"/>
      <c r="C296" s="209"/>
      <c r="D296" s="210" t="s">
        <v>215</v>
      </c>
      <c r="E296" s="211" t="s">
        <v>19</v>
      </c>
      <c r="F296" s="212" t="s">
        <v>1682</v>
      </c>
      <c r="G296" s="209"/>
      <c r="H296" s="213">
        <v>34</v>
      </c>
      <c r="I296" s="214"/>
      <c r="J296" s="209"/>
      <c r="K296" s="209"/>
      <c r="L296" s="215"/>
      <c r="M296" s="216"/>
      <c r="N296" s="217"/>
      <c r="O296" s="217"/>
      <c r="P296" s="217"/>
      <c r="Q296" s="217"/>
      <c r="R296" s="217"/>
      <c r="S296" s="217"/>
      <c r="T296" s="218"/>
      <c r="AT296" s="219" t="s">
        <v>215</v>
      </c>
      <c r="AU296" s="219" t="s">
        <v>81</v>
      </c>
      <c r="AV296" s="13" t="s">
        <v>81</v>
      </c>
      <c r="AW296" s="13" t="s">
        <v>33</v>
      </c>
      <c r="AX296" s="13" t="s">
        <v>72</v>
      </c>
      <c r="AY296" s="219" t="s">
        <v>207</v>
      </c>
    </row>
    <row r="297" spans="2:51" s="16" customFormat="1" ht="12">
      <c r="B297" s="263"/>
      <c r="C297" s="264"/>
      <c r="D297" s="210" t="s">
        <v>215</v>
      </c>
      <c r="E297" s="265" t="s">
        <v>1366</v>
      </c>
      <c r="F297" s="266" t="s">
        <v>1683</v>
      </c>
      <c r="G297" s="264"/>
      <c r="H297" s="267">
        <v>34</v>
      </c>
      <c r="I297" s="268"/>
      <c r="J297" s="264"/>
      <c r="K297" s="264"/>
      <c r="L297" s="269"/>
      <c r="M297" s="270"/>
      <c r="N297" s="271"/>
      <c r="O297" s="271"/>
      <c r="P297" s="271"/>
      <c r="Q297" s="271"/>
      <c r="R297" s="271"/>
      <c r="S297" s="271"/>
      <c r="T297" s="272"/>
      <c r="AT297" s="273" t="s">
        <v>215</v>
      </c>
      <c r="AU297" s="273" t="s">
        <v>81</v>
      </c>
      <c r="AV297" s="16" t="s">
        <v>221</v>
      </c>
      <c r="AW297" s="16" t="s">
        <v>33</v>
      </c>
      <c r="AX297" s="16" t="s">
        <v>72</v>
      </c>
      <c r="AY297" s="273" t="s">
        <v>207</v>
      </c>
    </row>
    <row r="298" spans="2:51" s="13" customFormat="1" ht="12">
      <c r="B298" s="208"/>
      <c r="C298" s="209"/>
      <c r="D298" s="210" t="s">
        <v>215</v>
      </c>
      <c r="E298" s="211" t="s">
        <v>19</v>
      </c>
      <c r="F298" s="212" t="s">
        <v>1684</v>
      </c>
      <c r="G298" s="209"/>
      <c r="H298" s="213">
        <v>68</v>
      </c>
      <c r="I298" s="214"/>
      <c r="J298" s="209"/>
      <c r="K298" s="209"/>
      <c r="L298" s="215"/>
      <c r="M298" s="216"/>
      <c r="N298" s="217"/>
      <c r="O298" s="217"/>
      <c r="P298" s="217"/>
      <c r="Q298" s="217"/>
      <c r="R298" s="217"/>
      <c r="S298" s="217"/>
      <c r="T298" s="218"/>
      <c r="AT298" s="219" t="s">
        <v>215</v>
      </c>
      <c r="AU298" s="219" t="s">
        <v>81</v>
      </c>
      <c r="AV298" s="13" t="s">
        <v>81</v>
      </c>
      <c r="AW298" s="13" t="s">
        <v>33</v>
      </c>
      <c r="AX298" s="13" t="s">
        <v>79</v>
      </c>
      <c r="AY298" s="219" t="s">
        <v>207</v>
      </c>
    </row>
    <row r="299" spans="1:65" s="2" customFormat="1" ht="24">
      <c r="A299" s="36"/>
      <c r="B299" s="37"/>
      <c r="C299" s="195" t="s">
        <v>645</v>
      </c>
      <c r="D299" s="195" t="s">
        <v>209</v>
      </c>
      <c r="E299" s="196" t="s">
        <v>1685</v>
      </c>
      <c r="F299" s="197" t="s">
        <v>1686</v>
      </c>
      <c r="G299" s="198" t="s">
        <v>140</v>
      </c>
      <c r="H299" s="199">
        <v>136</v>
      </c>
      <c r="I299" s="200"/>
      <c r="J299" s="201">
        <f>ROUND(I299*H299,2)</f>
        <v>0</v>
      </c>
      <c r="K299" s="197" t="s">
        <v>212</v>
      </c>
      <c r="L299" s="41"/>
      <c r="M299" s="202" t="s">
        <v>19</v>
      </c>
      <c r="N299" s="203" t="s">
        <v>43</v>
      </c>
      <c r="O299" s="66"/>
      <c r="P299" s="204">
        <f>O299*H299</f>
        <v>0</v>
      </c>
      <c r="Q299" s="204">
        <v>0</v>
      </c>
      <c r="R299" s="204">
        <f>Q299*H299</f>
        <v>0</v>
      </c>
      <c r="S299" s="204">
        <v>0</v>
      </c>
      <c r="T299" s="205">
        <f>S299*H299</f>
        <v>0</v>
      </c>
      <c r="U299" s="36"/>
      <c r="V299" s="36"/>
      <c r="W299" s="36"/>
      <c r="X299" s="36"/>
      <c r="Y299" s="36"/>
      <c r="Z299" s="36"/>
      <c r="AA299" s="36"/>
      <c r="AB299" s="36"/>
      <c r="AC299" s="36"/>
      <c r="AD299" s="36"/>
      <c r="AE299" s="36"/>
      <c r="AR299" s="206" t="s">
        <v>213</v>
      </c>
      <c r="AT299" s="206" t="s">
        <v>209</v>
      </c>
      <c r="AU299" s="206" t="s">
        <v>81</v>
      </c>
      <c r="AY299" s="19" t="s">
        <v>207</v>
      </c>
      <c r="BE299" s="207">
        <f>IF(N299="základní",J299,0)</f>
        <v>0</v>
      </c>
      <c r="BF299" s="207">
        <f>IF(N299="snížená",J299,0)</f>
        <v>0</v>
      </c>
      <c r="BG299" s="207">
        <f>IF(N299="zákl. přenesená",J299,0)</f>
        <v>0</v>
      </c>
      <c r="BH299" s="207">
        <f>IF(N299="sníž. přenesená",J299,0)</f>
        <v>0</v>
      </c>
      <c r="BI299" s="207">
        <f>IF(N299="nulová",J299,0)</f>
        <v>0</v>
      </c>
      <c r="BJ299" s="19" t="s">
        <v>79</v>
      </c>
      <c r="BK299" s="207">
        <f>ROUND(I299*H299,2)</f>
        <v>0</v>
      </c>
      <c r="BL299" s="19" t="s">
        <v>213</v>
      </c>
      <c r="BM299" s="206" t="s">
        <v>1687</v>
      </c>
    </row>
    <row r="300" spans="2:51" s="13" customFormat="1" ht="12">
      <c r="B300" s="208"/>
      <c r="C300" s="209"/>
      <c r="D300" s="210" t="s">
        <v>215</v>
      </c>
      <c r="E300" s="211" t="s">
        <v>19</v>
      </c>
      <c r="F300" s="212" t="s">
        <v>1688</v>
      </c>
      <c r="G300" s="209"/>
      <c r="H300" s="213">
        <v>136</v>
      </c>
      <c r="I300" s="214"/>
      <c r="J300" s="209"/>
      <c r="K300" s="209"/>
      <c r="L300" s="215"/>
      <c r="M300" s="216"/>
      <c r="N300" s="217"/>
      <c r="O300" s="217"/>
      <c r="P300" s="217"/>
      <c r="Q300" s="217"/>
      <c r="R300" s="217"/>
      <c r="S300" s="217"/>
      <c r="T300" s="218"/>
      <c r="AT300" s="219" t="s">
        <v>215</v>
      </c>
      <c r="AU300" s="219" t="s">
        <v>81</v>
      </c>
      <c r="AV300" s="13" t="s">
        <v>81</v>
      </c>
      <c r="AW300" s="13" t="s">
        <v>33</v>
      </c>
      <c r="AX300" s="13" t="s">
        <v>79</v>
      </c>
      <c r="AY300" s="219" t="s">
        <v>207</v>
      </c>
    </row>
    <row r="301" spans="1:65" s="2" customFormat="1" ht="24">
      <c r="A301" s="36"/>
      <c r="B301" s="37"/>
      <c r="C301" s="195" t="s">
        <v>650</v>
      </c>
      <c r="D301" s="195" t="s">
        <v>209</v>
      </c>
      <c r="E301" s="196" t="s">
        <v>1689</v>
      </c>
      <c r="F301" s="197" t="s">
        <v>1690</v>
      </c>
      <c r="G301" s="198" t="s">
        <v>140</v>
      </c>
      <c r="H301" s="199">
        <v>42</v>
      </c>
      <c r="I301" s="200"/>
      <c r="J301" s="201">
        <f>ROUND(I301*H301,2)</f>
        <v>0</v>
      </c>
      <c r="K301" s="197" t="s">
        <v>212</v>
      </c>
      <c r="L301" s="41"/>
      <c r="M301" s="202" t="s">
        <v>19</v>
      </c>
      <c r="N301" s="203" t="s">
        <v>43</v>
      </c>
      <c r="O301" s="66"/>
      <c r="P301" s="204">
        <f>O301*H301</f>
        <v>0</v>
      </c>
      <c r="Q301" s="204">
        <v>8E-05</v>
      </c>
      <c r="R301" s="204">
        <f>Q301*H301</f>
        <v>0.00336</v>
      </c>
      <c r="S301" s="204">
        <v>0</v>
      </c>
      <c r="T301" s="205">
        <f>S301*H301</f>
        <v>0</v>
      </c>
      <c r="U301" s="36"/>
      <c r="V301" s="36"/>
      <c r="W301" s="36"/>
      <c r="X301" s="36"/>
      <c r="Y301" s="36"/>
      <c r="Z301" s="36"/>
      <c r="AA301" s="36"/>
      <c r="AB301" s="36"/>
      <c r="AC301" s="36"/>
      <c r="AD301" s="36"/>
      <c r="AE301" s="36"/>
      <c r="AR301" s="206" t="s">
        <v>213</v>
      </c>
      <c r="AT301" s="206" t="s">
        <v>209</v>
      </c>
      <c r="AU301" s="206" t="s">
        <v>81</v>
      </c>
      <c r="AY301" s="19" t="s">
        <v>207</v>
      </c>
      <c r="BE301" s="207">
        <f>IF(N301="základní",J301,0)</f>
        <v>0</v>
      </c>
      <c r="BF301" s="207">
        <f>IF(N301="snížená",J301,0)</f>
        <v>0</v>
      </c>
      <c r="BG301" s="207">
        <f>IF(N301="zákl. přenesená",J301,0)</f>
        <v>0</v>
      </c>
      <c r="BH301" s="207">
        <f>IF(N301="sníž. přenesená",J301,0)</f>
        <v>0</v>
      </c>
      <c r="BI301" s="207">
        <f>IF(N301="nulová",J301,0)</f>
        <v>0</v>
      </c>
      <c r="BJ301" s="19" t="s">
        <v>79</v>
      </c>
      <c r="BK301" s="207">
        <f>ROUND(I301*H301,2)</f>
        <v>0</v>
      </c>
      <c r="BL301" s="19" t="s">
        <v>213</v>
      </c>
      <c r="BM301" s="206" t="s">
        <v>1691</v>
      </c>
    </row>
    <row r="302" spans="2:51" s="13" customFormat="1" ht="12">
      <c r="B302" s="208"/>
      <c r="C302" s="209"/>
      <c r="D302" s="210" t="s">
        <v>215</v>
      </c>
      <c r="E302" s="211" t="s">
        <v>19</v>
      </c>
      <c r="F302" s="212" t="s">
        <v>1692</v>
      </c>
      <c r="G302" s="209"/>
      <c r="H302" s="213">
        <v>21</v>
      </c>
      <c r="I302" s="214"/>
      <c r="J302" s="209"/>
      <c r="K302" s="209"/>
      <c r="L302" s="215"/>
      <c r="M302" s="216"/>
      <c r="N302" s="217"/>
      <c r="O302" s="217"/>
      <c r="P302" s="217"/>
      <c r="Q302" s="217"/>
      <c r="R302" s="217"/>
      <c r="S302" s="217"/>
      <c r="T302" s="218"/>
      <c r="AT302" s="219" t="s">
        <v>215</v>
      </c>
      <c r="AU302" s="219" t="s">
        <v>81</v>
      </c>
      <c r="AV302" s="13" t="s">
        <v>81</v>
      </c>
      <c r="AW302" s="13" t="s">
        <v>33</v>
      </c>
      <c r="AX302" s="13" t="s">
        <v>72</v>
      </c>
      <c r="AY302" s="219" t="s">
        <v>207</v>
      </c>
    </row>
    <row r="303" spans="2:51" s="14" customFormat="1" ht="12">
      <c r="B303" s="220"/>
      <c r="C303" s="221"/>
      <c r="D303" s="210" t="s">
        <v>215</v>
      </c>
      <c r="E303" s="222" t="s">
        <v>1384</v>
      </c>
      <c r="F303" s="223" t="s">
        <v>228</v>
      </c>
      <c r="G303" s="221"/>
      <c r="H303" s="224">
        <v>21</v>
      </c>
      <c r="I303" s="225"/>
      <c r="J303" s="221"/>
      <c r="K303" s="221"/>
      <c r="L303" s="226"/>
      <c r="M303" s="227"/>
      <c r="N303" s="228"/>
      <c r="O303" s="228"/>
      <c r="P303" s="228"/>
      <c r="Q303" s="228"/>
      <c r="R303" s="228"/>
      <c r="S303" s="228"/>
      <c r="T303" s="229"/>
      <c r="AT303" s="230" t="s">
        <v>215</v>
      </c>
      <c r="AU303" s="230" t="s">
        <v>81</v>
      </c>
      <c r="AV303" s="14" t="s">
        <v>213</v>
      </c>
      <c r="AW303" s="14" t="s">
        <v>33</v>
      </c>
      <c r="AX303" s="14" t="s">
        <v>72</v>
      </c>
      <c r="AY303" s="230" t="s">
        <v>207</v>
      </c>
    </row>
    <row r="304" spans="2:51" s="13" customFormat="1" ht="12">
      <c r="B304" s="208"/>
      <c r="C304" s="209"/>
      <c r="D304" s="210" t="s">
        <v>215</v>
      </c>
      <c r="E304" s="211" t="s">
        <v>19</v>
      </c>
      <c r="F304" s="212" t="s">
        <v>1693</v>
      </c>
      <c r="G304" s="209"/>
      <c r="H304" s="213">
        <v>42</v>
      </c>
      <c r="I304" s="214"/>
      <c r="J304" s="209"/>
      <c r="K304" s="209"/>
      <c r="L304" s="215"/>
      <c r="M304" s="216"/>
      <c r="N304" s="217"/>
      <c r="O304" s="217"/>
      <c r="P304" s="217"/>
      <c r="Q304" s="217"/>
      <c r="R304" s="217"/>
      <c r="S304" s="217"/>
      <c r="T304" s="218"/>
      <c r="AT304" s="219" t="s">
        <v>215</v>
      </c>
      <c r="AU304" s="219" t="s">
        <v>81</v>
      </c>
      <c r="AV304" s="13" t="s">
        <v>81</v>
      </c>
      <c r="AW304" s="13" t="s">
        <v>33</v>
      </c>
      <c r="AX304" s="13" t="s">
        <v>79</v>
      </c>
      <c r="AY304" s="219" t="s">
        <v>207</v>
      </c>
    </row>
    <row r="305" spans="1:65" s="2" customFormat="1" ht="24">
      <c r="A305" s="36"/>
      <c r="B305" s="37"/>
      <c r="C305" s="195" t="s">
        <v>654</v>
      </c>
      <c r="D305" s="195" t="s">
        <v>209</v>
      </c>
      <c r="E305" s="196" t="s">
        <v>1694</v>
      </c>
      <c r="F305" s="197" t="s">
        <v>1695</v>
      </c>
      <c r="G305" s="198" t="s">
        <v>151</v>
      </c>
      <c r="H305" s="199">
        <v>3.112</v>
      </c>
      <c r="I305" s="200"/>
      <c r="J305" s="201">
        <f>ROUND(I305*H305,2)</f>
        <v>0</v>
      </c>
      <c r="K305" s="197" t="s">
        <v>212</v>
      </c>
      <c r="L305" s="41"/>
      <c r="M305" s="202" t="s">
        <v>19</v>
      </c>
      <c r="N305" s="203" t="s">
        <v>43</v>
      </c>
      <c r="O305" s="66"/>
      <c r="P305" s="204">
        <f>O305*H305</f>
        <v>0</v>
      </c>
      <c r="Q305" s="204">
        <v>0</v>
      </c>
      <c r="R305" s="204">
        <f>Q305*H305</f>
        <v>0</v>
      </c>
      <c r="S305" s="204">
        <v>2.4</v>
      </c>
      <c r="T305" s="205">
        <f>S305*H305</f>
        <v>7.4688</v>
      </c>
      <c r="U305" s="36"/>
      <c r="V305" s="36"/>
      <c r="W305" s="36"/>
      <c r="X305" s="36"/>
      <c r="Y305" s="36"/>
      <c r="Z305" s="36"/>
      <c r="AA305" s="36"/>
      <c r="AB305" s="36"/>
      <c r="AC305" s="36"/>
      <c r="AD305" s="36"/>
      <c r="AE305" s="36"/>
      <c r="AR305" s="206" t="s">
        <v>213</v>
      </c>
      <c r="AT305" s="206" t="s">
        <v>209</v>
      </c>
      <c r="AU305" s="206" t="s">
        <v>81</v>
      </c>
      <c r="AY305" s="19" t="s">
        <v>207</v>
      </c>
      <c r="BE305" s="207">
        <f>IF(N305="základní",J305,0)</f>
        <v>0</v>
      </c>
      <c r="BF305" s="207">
        <f>IF(N305="snížená",J305,0)</f>
        <v>0</v>
      </c>
      <c r="BG305" s="207">
        <f>IF(N305="zákl. přenesená",J305,0)</f>
        <v>0</v>
      </c>
      <c r="BH305" s="207">
        <f>IF(N305="sníž. přenesená",J305,0)</f>
        <v>0</v>
      </c>
      <c r="BI305" s="207">
        <f>IF(N305="nulová",J305,0)</f>
        <v>0</v>
      </c>
      <c r="BJ305" s="19" t="s">
        <v>79</v>
      </c>
      <c r="BK305" s="207">
        <f>ROUND(I305*H305,2)</f>
        <v>0</v>
      </c>
      <c r="BL305" s="19" t="s">
        <v>213</v>
      </c>
      <c r="BM305" s="206" t="s">
        <v>1696</v>
      </c>
    </row>
    <row r="306" spans="2:51" s="13" customFormat="1" ht="12">
      <c r="B306" s="208"/>
      <c r="C306" s="209"/>
      <c r="D306" s="210" t="s">
        <v>215</v>
      </c>
      <c r="E306" s="211" t="s">
        <v>19</v>
      </c>
      <c r="F306" s="212" t="s">
        <v>1697</v>
      </c>
      <c r="G306" s="209"/>
      <c r="H306" s="213">
        <v>3.112</v>
      </c>
      <c r="I306" s="214"/>
      <c r="J306" s="209"/>
      <c r="K306" s="209"/>
      <c r="L306" s="215"/>
      <c r="M306" s="216"/>
      <c r="N306" s="217"/>
      <c r="O306" s="217"/>
      <c r="P306" s="217"/>
      <c r="Q306" s="217"/>
      <c r="R306" s="217"/>
      <c r="S306" s="217"/>
      <c r="T306" s="218"/>
      <c r="AT306" s="219" t="s">
        <v>215</v>
      </c>
      <c r="AU306" s="219" t="s">
        <v>81</v>
      </c>
      <c r="AV306" s="13" t="s">
        <v>81</v>
      </c>
      <c r="AW306" s="13" t="s">
        <v>33</v>
      </c>
      <c r="AX306" s="13" t="s">
        <v>79</v>
      </c>
      <c r="AY306" s="219" t="s">
        <v>207</v>
      </c>
    </row>
    <row r="307" spans="2:63" s="12" customFormat="1" ht="12.75">
      <c r="B307" s="179"/>
      <c r="C307" s="180"/>
      <c r="D307" s="181" t="s">
        <v>71</v>
      </c>
      <c r="E307" s="193" t="s">
        <v>1698</v>
      </c>
      <c r="F307" s="193" t="s">
        <v>1699</v>
      </c>
      <c r="G307" s="180"/>
      <c r="H307" s="180"/>
      <c r="I307" s="183"/>
      <c r="J307" s="194">
        <f>BK307</f>
        <v>0</v>
      </c>
      <c r="K307" s="180"/>
      <c r="L307" s="185"/>
      <c r="M307" s="186"/>
      <c r="N307" s="187"/>
      <c r="O307" s="187"/>
      <c r="P307" s="188">
        <f>SUM(P308:P323)</f>
        <v>0</v>
      </c>
      <c r="Q307" s="187"/>
      <c r="R307" s="188">
        <f>SUM(R308:R323)</f>
        <v>0</v>
      </c>
      <c r="S307" s="187"/>
      <c r="T307" s="189">
        <f>SUM(T308:T323)</f>
        <v>0</v>
      </c>
      <c r="AR307" s="190" t="s">
        <v>79</v>
      </c>
      <c r="AT307" s="191" t="s">
        <v>71</v>
      </c>
      <c r="AU307" s="191" t="s">
        <v>79</v>
      </c>
      <c r="AY307" s="190" t="s">
        <v>207</v>
      </c>
      <c r="BK307" s="192">
        <f>SUM(BK308:BK323)</f>
        <v>0</v>
      </c>
    </row>
    <row r="308" spans="1:65" s="2" customFormat="1" ht="36">
      <c r="A308" s="36"/>
      <c r="B308" s="37"/>
      <c r="C308" s="195" t="s">
        <v>659</v>
      </c>
      <c r="D308" s="195" t="s">
        <v>209</v>
      </c>
      <c r="E308" s="196" t="s">
        <v>1700</v>
      </c>
      <c r="F308" s="197" t="s">
        <v>1701</v>
      </c>
      <c r="G308" s="198" t="s">
        <v>252</v>
      </c>
      <c r="H308" s="199">
        <v>34.563</v>
      </c>
      <c r="I308" s="200"/>
      <c r="J308" s="201">
        <f>ROUND(I308*H308,2)</f>
        <v>0</v>
      </c>
      <c r="K308" s="197" t="s">
        <v>212</v>
      </c>
      <c r="L308" s="41"/>
      <c r="M308" s="202" t="s">
        <v>19</v>
      </c>
      <c r="N308" s="203" t="s">
        <v>43</v>
      </c>
      <c r="O308" s="66"/>
      <c r="P308" s="204">
        <f>O308*H308</f>
        <v>0</v>
      </c>
      <c r="Q308" s="204">
        <v>0</v>
      </c>
      <c r="R308" s="204">
        <f>Q308*H308</f>
        <v>0</v>
      </c>
      <c r="S308" s="204">
        <v>0</v>
      </c>
      <c r="T308" s="205">
        <f>S308*H308</f>
        <v>0</v>
      </c>
      <c r="U308" s="36"/>
      <c r="V308" s="36"/>
      <c r="W308" s="36"/>
      <c r="X308" s="36"/>
      <c r="Y308" s="36"/>
      <c r="Z308" s="36"/>
      <c r="AA308" s="36"/>
      <c r="AB308" s="36"/>
      <c r="AC308" s="36"/>
      <c r="AD308" s="36"/>
      <c r="AE308" s="36"/>
      <c r="AR308" s="206" t="s">
        <v>213</v>
      </c>
      <c r="AT308" s="206" t="s">
        <v>209</v>
      </c>
      <c r="AU308" s="206" t="s">
        <v>81</v>
      </c>
      <c r="AY308" s="19" t="s">
        <v>207</v>
      </c>
      <c r="BE308" s="207">
        <f>IF(N308="základní",J308,0)</f>
        <v>0</v>
      </c>
      <c r="BF308" s="207">
        <f>IF(N308="snížená",J308,0)</f>
        <v>0</v>
      </c>
      <c r="BG308" s="207">
        <f>IF(N308="zákl. přenesená",J308,0)</f>
        <v>0</v>
      </c>
      <c r="BH308" s="207">
        <f>IF(N308="sníž. přenesená",J308,0)</f>
        <v>0</v>
      </c>
      <c r="BI308" s="207">
        <f>IF(N308="nulová",J308,0)</f>
        <v>0</v>
      </c>
      <c r="BJ308" s="19" t="s">
        <v>79</v>
      </c>
      <c r="BK308" s="207">
        <f>ROUND(I308*H308,2)</f>
        <v>0</v>
      </c>
      <c r="BL308" s="19" t="s">
        <v>213</v>
      </c>
      <c r="BM308" s="206" t="s">
        <v>1702</v>
      </c>
    </row>
    <row r="309" spans="2:51" s="13" customFormat="1" ht="12">
      <c r="B309" s="208"/>
      <c r="C309" s="209"/>
      <c r="D309" s="210" t="s">
        <v>215</v>
      </c>
      <c r="E309" s="211" t="s">
        <v>19</v>
      </c>
      <c r="F309" s="212" t="s">
        <v>1703</v>
      </c>
      <c r="G309" s="209"/>
      <c r="H309" s="213">
        <v>34.563</v>
      </c>
      <c r="I309" s="214"/>
      <c r="J309" s="209"/>
      <c r="K309" s="209"/>
      <c r="L309" s="215"/>
      <c r="M309" s="216"/>
      <c r="N309" s="217"/>
      <c r="O309" s="217"/>
      <c r="P309" s="217"/>
      <c r="Q309" s="217"/>
      <c r="R309" s="217"/>
      <c r="S309" s="217"/>
      <c r="T309" s="218"/>
      <c r="AT309" s="219" t="s">
        <v>215</v>
      </c>
      <c r="AU309" s="219" t="s">
        <v>81</v>
      </c>
      <c r="AV309" s="13" t="s">
        <v>81</v>
      </c>
      <c r="AW309" s="13" t="s">
        <v>33</v>
      </c>
      <c r="AX309" s="13" t="s">
        <v>79</v>
      </c>
      <c r="AY309" s="219" t="s">
        <v>207</v>
      </c>
    </row>
    <row r="310" spans="1:65" s="2" customFormat="1" ht="36">
      <c r="A310" s="36"/>
      <c r="B310" s="37"/>
      <c r="C310" s="195" t="s">
        <v>663</v>
      </c>
      <c r="D310" s="195" t="s">
        <v>209</v>
      </c>
      <c r="E310" s="196" t="s">
        <v>1704</v>
      </c>
      <c r="F310" s="197" t="s">
        <v>1705</v>
      </c>
      <c r="G310" s="198" t="s">
        <v>252</v>
      </c>
      <c r="H310" s="199">
        <v>207.378</v>
      </c>
      <c r="I310" s="200"/>
      <c r="J310" s="201">
        <f>ROUND(I310*H310,2)</f>
        <v>0</v>
      </c>
      <c r="K310" s="197" t="s">
        <v>212</v>
      </c>
      <c r="L310" s="41"/>
      <c r="M310" s="202" t="s">
        <v>19</v>
      </c>
      <c r="N310" s="203" t="s">
        <v>43</v>
      </c>
      <c r="O310" s="66"/>
      <c r="P310" s="204">
        <f>O310*H310</f>
        <v>0</v>
      </c>
      <c r="Q310" s="204">
        <v>0</v>
      </c>
      <c r="R310" s="204">
        <f>Q310*H310</f>
        <v>0</v>
      </c>
      <c r="S310" s="204">
        <v>0</v>
      </c>
      <c r="T310" s="205">
        <f>S310*H310</f>
        <v>0</v>
      </c>
      <c r="U310" s="36"/>
      <c r="V310" s="36"/>
      <c r="W310" s="36"/>
      <c r="X310" s="36"/>
      <c r="Y310" s="36"/>
      <c r="Z310" s="36"/>
      <c r="AA310" s="36"/>
      <c r="AB310" s="36"/>
      <c r="AC310" s="36"/>
      <c r="AD310" s="36"/>
      <c r="AE310" s="36"/>
      <c r="AR310" s="206" t="s">
        <v>213</v>
      </c>
      <c r="AT310" s="206" t="s">
        <v>209</v>
      </c>
      <c r="AU310" s="206" t="s">
        <v>81</v>
      </c>
      <c r="AY310" s="19" t="s">
        <v>207</v>
      </c>
      <c r="BE310" s="207">
        <f>IF(N310="základní",J310,0)</f>
        <v>0</v>
      </c>
      <c r="BF310" s="207">
        <f>IF(N310="snížená",J310,0)</f>
        <v>0</v>
      </c>
      <c r="BG310" s="207">
        <f>IF(N310="zákl. přenesená",J310,0)</f>
        <v>0</v>
      </c>
      <c r="BH310" s="207">
        <f>IF(N310="sníž. přenesená",J310,0)</f>
        <v>0</v>
      </c>
      <c r="BI310" s="207">
        <f>IF(N310="nulová",J310,0)</f>
        <v>0</v>
      </c>
      <c r="BJ310" s="19" t="s">
        <v>79</v>
      </c>
      <c r="BK310" s="207">
        <f>ROUND(I310*H310,2)</f>
        <v>0</v>
      </c>
      <c r="BL310" s="19" t="s">
        <v>213</v>
      </c>
      <c r="BM310" s="206" t="s">
        <v>1706</v>
      </c>
    </row>
    <row r="311" spans="2:51" s="13" customFormat="1" ht="12">
      <c r="B311" s="208"/>
      <c r="C311" s="209"/>
      <c r="D311" s="210" t="s">
        <v>215</v>
      </c>
      <c r="E311" s="209"/>
      <c r="F311" s="212" t="s">
        <v>1707</v>
      </c>
      <c r="G311" s="209"/>
      <c r="H311" s="213">
        <v>207.378</v>
      </c>
      <c r="I311" s="214"/>
      <c r="J311" s="209"/>
      <c r="K311" s="209"/>
      <c r="L311" s="215"/>
      <c r="M311" s="216"/>
      <c r="N311" s="217"/>
      <c r="O311" s="217"/>
      <c r="P311" s="217"/>
      <c r="Q311" s="217"/>
      <c r="R311" s="217"/>
      <c r="S311" s="217"/>
      <c r="T311" s="218"/>
      <c r="AT311" s="219" t="s">
        <v>215</v>
      </c>
      <c r="AU311" s="219" t="s">
        <v>81</v>
      </c>
      <c r="AV311" s="13" t="s">
        <v>81</v>
      </c>
      <c r="AW311" s="13" t="s">
        <v>4</v>
      </c>
      <c r="AX311" s="13" t="s">
        <v>79</v>
      </c>
      <c r="AY311" s="219" t="s">
        <v>207</v>
      </c>
    </row>
    <row r="312" spans="1:65" s="2" customFormat="1" ht="36">
      <c r="A312" s="36"/>
      <c r="B312" s="37"/>
      <c r="C312" s="195" t="s">
        <v>668</v>
      </c>
      <c r="D312" s="195" t="s">
        <v>209</v>
      </c>
      <c r="E312" s="196" t="s">
        <v>1708</v>
      </c>
      <c r="F312" s="197" t="s">
        <v>1709</v>
      </c>
      <c r="G312" s="198" t="s">
        <v>252</v>
      </c>
      <c r="H312" s="199">
        <v>58.282</v>
      </c>
      <c r="I312" s="200"/>
      <c r="J312" s="201">
        <f>ROUND(I312*H312,2)</f>
        <v>0</v>
      </c>
      <c r="K312" s="197" t="s">
        <v>212</v>
      </c>
      <c r="L312" s="41"/>
      <c r="M312" s="202" t="s">
        <v>19</v>
      </c>
      <c r="N312" s="203" t="s">
        <v>43</v>
      </c>
      <c r="O312" s="66"/>
      <c r="P312" s="204">
        <f>O312*H312</f>
        <v>0</v>
      </c>
      <c r="Q312" s="204">
        <v>0</v>
      </c>
      <c r="R312" s="204">
        <f>Q312*H312</f>
        <v>0</v>
      </c>
      <c r="S312" s="204">
        <v>0</v>
      </c>
      <c r="T312" s="205">
        <f>S312*H312</f>
        <v>0</v>
      </c>
      <c r="U312" s="36"/>
      <c r="V312" s="36"/>
      <c r="W312" s="36"/>
      <c r="X312" s="36"/>
      <c r="Y312" s="36"/>
      <c r="Z312" s="36"/>
      <c r="AA312" s="36"/>
      <c r="AB312" s="36"/>
      <c r="AC312" s="36"/>
      <c r="AD312" s="36"/>
      <c r="AE312" s="36"/>
      <c r="AR312" s="206" t="s">
        <v>213</v>
      </c>
      <c r="AT312" s="206" t="s">
        <v>209</v>
      </c>
      <c r="AU312" s="206" t="s">
        <v>81</v>
      </c>
      <c r="AY312" s="19" t="s">
        <v>207</v>
      </c>
      <c r="BE312" s="207">
        <f>IF(N312="základní",J312,0)</f>
        <v>0</v>
      </c>
      <c r="BF312" s="207">
        <f>IF(N312="snížená",J312,0)</f>
        <v>0</v>
      </c>
      <c r="BG312" s="207">
        <f>IF(N312="zákl. přenesená",J312,0)</f>
        <v>0</v>
      </c>
      <c r="BH312" s="207">
        <f>IF(N312="sníž. přenesená",J312,0)</f>
        <v>0</v>
      </c>
      <c r="BI312" s="207">
        <f>IF(N312="nulová",J312,0)</f>
        <v>0</v>
      </c>
      <c r="BJ312" s="19" t="s">
        <v>79</v>
      </c>
      <c r="BK312" s="207">
        <f>ROUND(I312*H312,2)</f>
        <v>0</v>
      </c>
      <c r="BL312" s="19" t="s">
        <v>213</v>
      </c>
      <c r="BM312" s="206" t="s">
        <v>1710</v>
      </c>
    </row>
    <row r="313" spans="2:51" s="13" customFormat="1" ht="12">
      <c r="B313" s="208"/>
      <c r="C313" s="209"/>
      <c r="D313" s="210" t="s">
        <v>215</v>
      </c>
      <c r="E313" s="211" t="s">
        <v>19</v>
      </c>
      <c r="F313" s="212" t="s">
        <v>1711</v>
      </c>
      <c r="G313" s="209"/>
      <c r="H313" s="213">
        <v>58.282</v>
      </c>
      <c r="I313" s="214"/>
      <c r="J313" s="209"/>
      <c r="K313" s="209"/>
      <c r="L313" s="215"/>
      <c r="M313" s="216"/>
      <c r="N313" s="217"/>
      <c r="O313" s="217"/>
      <c r="P313" s="217"/>
      <c r="Q313" s="217"/>
      <c r="R313" s="217"/>
      <c r="S313" s="217"/>
      <c r="T313" s="218"/>
      <c r="AT313" s="219" t="s">
        <v>215</v>
      </c>
      <c r="AU313" s="219" t="s">
        <v>81</v>
      </c>
      <c r="AV313" s="13" t="s">
        <v>81</v>
      </c>
      <c r="AW313" s="13" t="s">
        <v>33</v>
      </c>
      <c r="AX313" s="13" t="s">
        <v>79</v>
      </c>
      <c r="AY313" s="219" t="s">
        <v>207</v>
      </c>
    </row>
    <row r="314" spans="1:65" s="2" customFormat="1" ht="36">
      <c r="A314" s="36"/>
      <c r="B314" s="37"/>
      <c r="C314" s="195" t="s">
        <v>675</v>
      </c>
      <c r="D314" s="195" t="s">
        <v>209</v>
      </c>
      <c r="E314" s="196" t="s">
        <v>1712</v>
      </c>
      <c r="F314" s="197" t="s">
        <v>1705</v>
      </c>
      <c r="G314" s="198" t="s">
        <v>252</v>
      </c>
      <c r="H314" s="199">
        <v>349.692</v>
      </c>
      <c r="I314" s="200"/>
      <c r="J314" s="201">
        <f>ROUND(I314*H314,2)</f>
        <v>0</v>
      </c>
      <c r="K314" s="197" t="s">
        <v>212</v>
      </c>
      <c r="L314" s="41"/>
      <c r="M314" s="202" t="s">
        <v>19</v>
      </c>
      <c r="N314" s="203" t="s">
        <v>43</v>
      </c>
      <c r="O314" s="66"/>
      <c r="P314" s="204">
        <f>O314*H314</f>
        <v>0</v>
      </c>
      <c r="Q314" s="204">
        <v>0</v>
      </c>
      <c r="R314" s="204">
        <f>Q314*H314</f>
        <v>0</v>
      </c>
      <c r="S314" s="204">
        <v>0</v>
      </c>
      <c r="T314" s="205">
        <f>S314*H314</f>
        <v>0</v>
      </c>
      <c r="U314" s="36"/>
      <c r="V314" s="36"/>
      <c r="W314" s="36"/>
      <c r="X314" s="36"/>
      <c r="Y314" s="36"/>
      <c r="Z314" s="36"/>
      <c r="AA314" s="36"/>
      <c r="AB314" s="36"/>
      <c r="AC314" s="36"/>
      <c r="AD314" s="36"/>
      <c r="AE314" s="36"/>
      <c r="AR314" s="206" t="s">
        <v>213</v>
      </c>
      <c r="AT314" s="206" t="s">
        <v>209</v>
      </c>
      <c r="AU314" s="206" t="s">
        <v>81</v>
      </c>
      <c r="AY314" s="19" t="s">
        <v>207</v>
      </c>
      <c r="BE314" s="207">
        <f>IF(N314="základní",J314,0)</f>
        <v>0</v>
      </c>
      <c r="BF314" s="207">
        <f>IF(N314="snížená",J314,0)</f>
        <v>0</v>
      </c>
      <c r="BG314" s="207">
        <f>IF(N314="zákl. přenesená",J314,0)</f>
        <v>0</v>
      </c>
      <c r="BH314" s="207">
        <f>IF(N314="sníž. přenesená",J314,0)</f>
        <v>0</v>
      </c>
      <c r="BI314" s="207">
        <f>IF(N314="nulová",J314,0)</f>
        <v>0</v>
      </c>
      <c r="BJ314" s="19" t="s">
        <v>79</v>
      </c>
      <c r="BK314" s="207">
        <f>ROUND(I314*H314,2)</f>
        <v>0</v>
      </c>
      <c r="BL314" s="19" t="s">
        <v>213</v>
      </c>
      <c r="BM314" s="206" t="s">
        <v>1713</v>
      </c>
    </row>
    <row r="315" spans="2:51" s="13" customFormat="1" ht="12">
      <c r="B315" s="208"/>
      <c r="C315" s="209"/>
      <c r="D315" s="210" t="s">
        <v>215</v>
      </c>
      <c r="E315" s="209"/>
      <c r="F315" s="212" t="s">
        <v>1714</v>
      </c>
      <c r="G315" s="209"/>
      <c r="H315" s="213">
        <v>349.692</v>
      </c>
      <c r="I315" s="214"/>
      <c r="J315" s="209"/>
      <c r="K315" s="209"/>
      <c r="L315" s="215"/>
      <c r="M315" s="216"/>
      <c r="N315" s="217"/>
      <c r="O315" s="217"/>
      <c r="P315" s="217"/>
      <c r="Q315" s="217"/>
      <c r="R315" s="217"/>
      <c r="S315" s="217"/>
      <c r="T315" s="218"/>
      <c r="AT315" s="219" t="s">
        <v>215</v>
      </c>
      <c r="AU315" s="219" t="s">
        <v>81</v>
      </c>
      <c r="AV315" s="13" t="s">
        <v>81</v>
      </c>
      <c r="AW315" s="13" t="s">
        <v>4</v>
      </c>
      <c r="AX315" s="13" t="s">
        <v>79</v>
      </c>
      <c r="AY315" s="219" t="s">
        <v>207</v>
      </c>
    </row>
    <row r="316" spans="1:65" s="2" customFormat="1" ht="36">
      <c r="A316" s="36"/>
      <c r="B316" s="37"/>
      <c r="C316" s="195" t="s">
        <v>680</v>
      </c>
      <c r="D316" s="195" t="s">
        <v>209</v>
      </c>
      <c r="E316" s="196" t="s">
        <v>1715</v>
      </c>
      <c r="F316" s="197" t="s">
        <v>1716</v>
      </c>
      <c r="G316" s="198" t="s">
        <v>252</v>
      </c>
      <c r="H316" s="199">
        <v>50.813</v>
      </c>
      <c r="I316" s="200"/>
      <c r="J316" s="201">
        <f>ROUND(I316*H316,2)</f>
        <v>0</v>
      </c>
      <c r="K316" s="197" t="s">
        <v>212</v>
      </c>
      <c r="L316" s="41"/>
      <c r="M316" s="202" t="s">
        <v>19</v>
      </c>
      <c r="N316" s="203" t="s">
        <v>43</v>
      </c>
      <c r="O316" s="66"/>
      <c r="P316" s="204">
        <f>O316*H316</f>
        <v>0</v>
      </c>
      <c r="Q316" s="204">
        <v>0</v>
      </c>
      <c r="R316" s="204">
        <f>Q316*H316</f>
        <v>0</v>
      </c>
      <c r="S316" s="204">
        <v>0</v>
      </c>
      <c r="T316" s="205">
        <f>S316*H316</f>
        <v>0</v>
      </c>
      <c r="U316" s="36"/>
      <c r="V316" s="36"/>
      <c r="W316" s="36"/>
      <c r="X316" s="36"/>
      <c r="Y316" s="36"/>
      <c r="Z316" s="36"/>
      <c r="AA316" s="36"/>
      <c r="AB316" s="36"/>
      <c r="AC316" s="36"/>
      <c r="AD316" s="36"/>
      <c r="AE316" s="36"/>
      <c r="AR316" s="206" t="s">
        <v>213</v>
      </c>
      <c r="AT316" s="206" t="s">
        <v>209</v>
      </c>
      <c r="AU316" s="206" t="s">
        <v>81</v>
      </c>
      <c r="AY316" s="19" t="s">
        <v>207</v>
      </c>
      <c r="BE316" s="207">
        <f>IF(N316="základní",J316,0)</f>
        <v>0</v>
      </c>
      <c r="BF316" s="207">
        <f>IF(N316="snížená",J316,0)</f>
        <v>0</v>
      </c>
      <c r="BG316" s="207">
        <f>IF(N316="zákl. přenesená",J316,0)</f>
        <v>0</v>
      </c>
      <c r="BH316" s="207">
        <f>IF(N316="sníž. přenesená",J316,0)</f>
        <v>0</v>
      </c>
      <c r="BI316" s="207">
        <f>IF(N316="nulová",J316,0)</f>
        <v>0</v>
      </c>
      <c r="BJ316" s="19" t="s">
        <v>79</v>
      </c>
      <c r="BK316" s="207">
        <f>ROUND(I316*H316,2)</f>
        <v>0</v>
      </c>
      <c r="BL316" s="19" t="s">
        <v>213</v>
      </c>
      <c r="BM316" s="206" t="s">
        <v>1717</v>
      </c>
    </row>
    <row r="317" spans="2:51" s="13" customFormat="1" ht="12">
      <c r="B317" s="208"/>
      <c r="C317" s="209"/>
      <c r="D317" s="210" t="s">
        <v>215</v>
      </c>
      <c r="E317" s="211" t="s">
        <v>19</v>
      </c>
      <c r="F317" s="212" t="s">
        <v>1718</v>
      </c>
      <c r="G317" s="209"/>
      <c r="H317" s="213">
        <v>50.813</v>
      </c>
      <c r="I317" s="214"/>
      <c r="J317" s="209"/>
      <c r="K317" s="209"/>
      <c r="L317" s="215"/>
      <c r="M317" s="216"/>
      <c r="N317" s="217"/>
      <c r="O317" s="217"/>
      <c r="P317" s="217"/>
      <c r="Q317" s="217"/>
      <c r="R317" s="217"/>
      <c r="S317" s="217"/>
      <c r="T317" s="218"/>
      <c r="AT317" s="219" t="s">
        <v>215</v>
      </c>
      <c r="AU317" s="219" t="s">
        <v>81</v>
      </c>
      <c r="AV317" s="13" t="s">
        <v>81</v>
      </c>
      <c r="AW317" s="13" t="s">
        <v>33</v>
      </c>
      <c r="AX317" s="13" t="s">
        <v>79</v>
      </c>
      <c r="AY317" s="219" t="s">
        <v>207</v>
      </c>
    </row>
    <row r="318" spans="1:65" s="2" customFormat="1" ht="36">
      <c r="A318" s="36"/>
      <c r="B318" s="37"/>
      <c r="C318" s="195" t="s">
        <v>688</v>
      </c>
      <c r="D318" s="195" t="s">
        <v>209</v>
      </c>
      <c r="E318" s="196" t="s">
        <v>1719</v>
      </c>
      <c r="F318" s="197" t="s">
        <v>1720</v>
      </c>
      <c r="G318" s="198" t="s">
        <v>252</v>
      </c>
      <c r="H318" s="199">
        <v>7.469</v>
      </c>
      <c r="I318" s="200"/>
      <c r="J318" s="201">
        <f>ROUND(I318*H318,2)</f>
        <v>0</v>
      </c>
      <c r="K318" s="197" t="s">
        <v>212</v>
      </c>
      <c r="L318" s="41"/>
      <c r="M318" s="202" t="s">
        <v>19</v>
      </c>
      <c r="N318" s="203" t="s">
        <v>43</v>
      </c>
      <c r="O318" s="66"/>
      <c r="P318" s="204">
        <f>O318*H318</f>
        <v>0</v>
      </c>
      <c r="Q318" s="204">
        <v>0</v>
      </c>
      <c r="R318" s="204">
        <f>Q318*H318</f>
        <v>0</v>
      </c>
      <c r="S318" s="204">
        <v>0</v>
      </c>
      <c r="T318" s="205">
        <f>S318*H318</f>
        <v>0</v>
      </c>
      <c r="U318" s="36"/>
      <c r="V318" s="36"/>
      <c r="W318" s="36"/>
      <c r="X318" s="36"/>
      <c r="Y318" s="36"/>
      <c r="Z318" s="36"/>
      <c r="AA318" s="36"/>
      <c r="AB318" s="36"/>
      <c r="AC318" s="36"/>
      <c r="AD318" s="36"/>
      <c r="AE318" s="36"/>
      <c r="AR318" s="206" t="s">
        <v>213</v>
      </c>
      <c r="AT318" s="206" t="s">
        <v>209</v>
      </c>
      <c r="AU318" s="206" t="s">
        <v>81</v>
      </c>
      <c r="AY318" s="19" t="s">
        <v>207</v>
      </c>
      <c r="BE318" s="207">
        <f>IF(N318="základní",J318,0)</f>
        <v>0</v>
      </c>
      <c r="BF318" s="207">
        <f>IF(N318="snížená",J318,0)</f>
        <v>0</v>
      </c>
      <c r="BG318" s="207">
        <f>IF(N318="zákl. přenesená",J318,0)</f>
        <v>0</v>
      </c>
      <c r="BH318" s="207">
        <f>IF(N318="sníž. přenesená",J318,0)</f>
        <v>0</v>
      </c>
      <c r="BI318" s="207">
        <f>IF(N318="nulová",J318,0)</f>
        <v>0</v>
      </c>
      <c r="BJ318" s="19" t="s">
        <v>79</v>
      </c>
      <c r="BK318" s="207">
        <f>ROUND(I318*H318,2)</f>
        <v>0</v>
      </c>
      <c r="BL318" s="19" t="s">
        <v>213</v>
      </c>
      <c r="BM318" s="206" t="s">
        <v>1721</v>
      </c>
    </row>
    <row r="319" spans="2:51" s="13" customFormat="1" ht="12">
      <c r="B319" s="208"/>
      <c r="C319" s="209"/>
      <c r="D319" s="210" t="s">
        <v>215</v>
      </c>
      <c r="E319" s="211" t="s">
        <v>19</v>
      </c>
      <c r="F319" s="212" t="s">
        <v>1722</v>
      </c>
      <c r="G319" s="209"/>
      <c r="H319" s="213">
        <v>7.469</v>
      </c>
      <c r="I319" s="214"/>
      <c r="J319" s="209"/>
      <c r="K319" s="209"/>
      <c r="L319" s="215"/>
      <c r="M319" s="216"/>
      <c r="N319" s="217"/>
      <c r="O319" s="217"/>
      <c r="P319" s="217"/>
      <c r="Q319" s="217"/>
      <c r="R319" s="217"/>
      <c r="S319" s="217"/>
      <c r="T319" s="218"/>
      <c r="AT319" s="219" t="s">
        <v>215</v>
      </c>
      <c r="AU319" s="219" t="s">
        <v>81</v>
      </c>
      <c r="AV319" s="13" t="s">
        <v>81</v>
      </c>
      <c r="AW319" s="13" t="s">
        <v>33</v>
      </c>
      <c r="AX319" s="13" t="s">
        <v>79</v>
      </c>
      <c r="AY319" s="219" t="s">
        <v>207</v>
      </c>
    </row>
    <row r="320" spans="1:65" s="2" customFormat="1" ht="36">
      <c r="A320" s="36"/>
      <c r="B320" s="37"/>
      <c r="C320" s="195" t="s">
        <v>696</v>
      </c>
      <c r="D320" s="195" t="s">
        <v>209</v>
      </c>
      <c r="E320" s="196" t="s">
        <v>1723</v>
      </c>
      <c r="F320" s="197" t="s">
        <v>1724</v>
      </c>
      <c r="G320" s="198" t="s">
        <v>252</v>
      </c>
      <c r="H320" s="199">
        <v>17.913</v>
      </c>
      <c r="I320" s="200"/>
      <c r="J320" s="201">
        <f>ROUND(I320*H320,2)</f>
        <v>0</v>
      </c>
      <c r="K320" s="197" t="s">
        <v>212</v>
      </c>
      <c r="L320" s="41"/>
      <c r="M320" s="202" t="s">
        <v>19</v>
      </c>
      <c r="N320" s="203" t="s">
        <v>43</v>
      </c>
      <c r="O320" s="66"/>
      <c r="P320" s="204">
        <f>O320*H320</f>
        <v>0</v>
      </c>
      <c r="Q320" s="204">
        <v>0</v>
      </c>
      <c r="R320" s="204">
        <f>Q320*H320</f>
        <v>0</v>
      </c>
      <c r="S320" s="204">
        <v>0</v>
      </c>
      <c r="T320" s="205">
        <f>S320*H320</f>
        <v>0</v>
      </c>
      <c r="U320" s="36"/>
      <c r="V320" s="36"/>
      <c r="W320" s="36"/>
      <c r="X320" s="36"/>
      <c r="Y320" s="36"/>
      <c r="Z320" s="36"/>
      <c r="AA320" s="36"/>
      <c r="AB320" s="36"/>
      <c r="AC320" s="36"/>
      <c r="AD320" s="36"/>
      <c r="AE320" s="36"/>
      <c r="AR320" s="206" t="s">
        <v>213</v>
      </c>
      <c r="AT320" s="206" t="s">
        <v>209</v>
      </c>
      <c r="AU320" s="206" t="s">
        <v>81</v>
      </c>
      <c r="AY320" s="19" t="s">
        <v>207</v>
      </c>
      <c r="BE320" s="207">
        <f>IF(N320="základní",J320,0)</f>
        <v>0</v>
      </c>
      <c r="BF320" s="207">
        <f>IF(N320="snížená",J320,0)</f>
        <v>0</v>
      </c>
      <c r="BG320" s="207">
        <f>IF(N320="zákl. přenesená",J320,0)</f>
        <v>0</v>
      </c>
      <c r="BH320" s="207">
        <f>IF(N320="sníž. přenesená",J320,0)</f>
        <v>0</v>
      </c>
      <c r="BI320" s="207">
        <f>IF(N320="nulová",J320,0)</f>
        <v>0</v>
      </c>
      <c r="BJ320" s="19" t="s">
        <v>79</v>
      </c>
      <c r="BK320" s="207">
        <f>ROUND(I320*H320,2)</f>
        <v>0</v>
      </c>
      <c r="BL320" s="19" t="s">
        <v>213</v>
      </c>
      <c r="BM320" s="206" t="s">
        <v>1725</v>
      </c>
    </row>
    <row r="321" spans="2:51" s="13" customFormat="1" ht="12">
      <c r="B321" s="208"/>
      <c r="C321" s="209"/>
      <c r="D321" s="210" t="s">
        <v>215</v>
      </c>
      <c r="E321" s="211" t="s">
        <v>19</v>
      </c>
      <c r="F321" s="212" t="s">
        <v>1726</v>
      </c>
      <c r="G321" s="209"/>
      <c r="H321" s="213">
        <v>17.913</v>
      </c>
      <c r="I321" s="214"/>
      <c r="J321" s="209"/>
      <c r="K321" s="209"/>
      <c r="L321" s="215"/>
      <c r="M321" s="216"/>
      <c r="N321" s="217"/>
      <c r="O321" s="217"/>
      <c r="P321" s="217"/>
      <c r="Q321" s="217"/>
      <c r="R321" s="217"/>
      <c r="S321" s="217"/>
      <c r="T321" s="218"/>
      <c r="AT321" s="219" t="s">
        <v>215</v>
      </c>
      <c r="AU321" s="219" t="s">
        <v>81</v>
      </c>
      <c r="AV321" s="13" t="s">
        <v>81</v>
      </c>
      <c r="AW321" s="13" t="s">
        <v>33</v>
      </c>
      <c r="AX321" s="13" t="s">
        <v>79</v>
      </c>
      <c r="AY321" s="219" t="s">
        <v>207</v>
      </c>
    </row>
    <row r="322" spans="1:65" s="2" customFormat="1" ht="48">
      <c r="A322" s="36"/>
      <c r="B322" s="37"/>
      <c r="C322" s="195" t="s">
        <v>702</v>
      </c>
      <c r="D322" s="195" t="s">
        <v>209</v>
      </c>
      <c r="E322" s="196" t="s">
        <v>1727</v>
      </c>
      <c r="F322" s="197" t="s">
        <v>1728</v>
      </c>
      <c r="G322" s="198" t="s">
        <v>252</v>
      </c>
      <c r="H322" s="199">
        <v>16.65</v>
      </c>
      <c r="I322" s="200"/>
      <c r="J322" s="201">
        <f>ROUND(I322*H322,2)</f>
        <v>0</v>
      </c>
      <c r="K322" s="197" t="s">
        <v>212</v>
      </c>
      <c r="L322" s="41"/>
      <c r="M322" s="202" t="s">
        <v>19</v>
      </c>
      <c r="N322" s="203" t="s">
        <v>43</v>
      </c>
      <c r="O322" s="66"/>
      <c r="P322" s="204">
        <f>O322*H322</f>
        <v>0</v>
      </c>
      <c r="Q322" s="204">
        <v>0</v>
      </c>
      <c r="R322" s="204">
        <f>Q322*H322</f>
        <v>0</v>
      </c>
      <c r="S322" s="204">
        <v>0</v>
      </c>
      <c r="T322" s="205">
        <f>S322*H322</f>
        <v>0</v>
      </c>
      <c r="U322" s="36"/>
      <c r="V322" s="36"/>
      <c r="W322" s="36"/>
      <c r="X322" s="36"/>
      <c r="Y322" s="36"/>
      <c r="Z322" s="36"/>
      <c r="AA322" s="36"/>
      <c r="AB322" s="36"/>
      <c r="AC322" s="36"/>
      <c r="AD322" s="36"/>
      <c r="AE322" s="36"/>
      <c r="AR322" s="206" t="s">
        <v>213</v>
      </c>
      <c r="AT322" s="206" t="s">
        <v>209</v>
      </c>
      <c r="AU322" s="206" t="s">
        <v>81</v>
      </c>
      <c r="AY322" s="19" t="s">
        <v>207</v>
      </c>
      <c r="BE322" s="207">
        <f>IF(N322="základní",J322,0)</f>
        <v>0</v>
      </c>
      <c r="BF322" s="207">
        <f>IF(N322="snížená",J322,0)</f>
        <v>0</v>
      </c>
      <c r="BG322" s="207">
        <f>IF(N322="zákl. přenesená",J322,0)</f>
        <v>0</v>
      </c>
      <c r="BH322" s="207">
        <f>IF(N322="sníž. přenesená",J322,0)</f>
        <v>0</v>
      </c>
      <c r="BI322" s="207">
        <f>IF(N322="nulová",J322,0)</f>
        <v>0</v>
      </c>
      <c r="BJ322" s="19" t="s">
        <v>79</v>
      </c>
      <c r="BK322" s="207">
        <f>ROUND(I322*H322,2)</f>
        <v>0</v>
      </c>
      <c r="BL322" s="19" t="s">
        <v>213</v>
      </c>
      <c r="BM322" s="206" t="s">
        <v>1729</v>
      </c>
    </row>
    <row r="323" spans="2:51" s="13" customFormat="1" ht="12">
      <c r="B323" s="208"/>
      <c r="C323" s="209"/>
      <c r="D323" s="210" t="s">
        <v>215</v>
      </c>
      <c r="E323" s="211" t="s">
        <v>19</v>
      </c>
      <c r="F323" s="212" t="s">
        <v>1730</v>
      </c>
      <c r="G323" s="209"/>
      <c r="H323" s="213">
        <v>16.65</v>
      </c>
      <c r="I323" s="214"/>
      <c r="J323" s="209"/>
      <c r="K323" s="209"/>
      <c r="L323" s="215"/>
      <c r="M323" s="216"/>
      <c r="N323" s="217"/>
      <c r="O323" s="217"/>
      <c r="P323" s="217"/>
      <c r="Q323" s="217"/>
      <c r="R323" s="217"/>
      <c r="S323" s="217"/>
      <c r="T323" s="218"/>
      <c r="AT323" s="219" t="s">
        <v>215</v>
      </c>
      <c r="AU323" s="219" t="s">
        <v>81</v>
      </c>
      <c r="AV323" s="13" t="s">
        <v>81</v>
      </c>
      <c r="AW323" s="13" t="s">
        <v>33</v>
      </c>
      <c r="AX323" s="13" t="s">
        <v>79</v>
      </c>
      <c r="AY323" s="219" t="s">
        <v>207</v>
      </c>
    </row>
    <row r="324" spans="2:63" s="12" customFormat="1" ht="12.75">
      <c r="B324" s="179"/>
      <c r="C324" s="180"/>
      <c r="D324" s="181" t="s">
        <v>71</v>
      </c>
      <c r="E324" s="193" t="s">
        <v>686</v>
      </c>
      <c r="F324" s="193" t="s">
        <v>687</v>
      </c>
      <c r="G324" s="180"/>
      <c r="H324" s="180"/>
      <c r="I324" s="183"/>
      <c r="J324" s="194">
        <f>BK324</f>
        <v>0</v>
      </c>
      <c r="K324" s="180"/>
      <c r="L324" s="185"/>
      <c r="M324" s="186"/>
      <c r="N324" s="187"/>
      <c r="O324" s="187"/>
      <c r="P324" s="188">
        <f>P325</f>
        <v>0</v>
      </c>
      <c r="Q324" s="187"/>
      <c r="R324" s="188">
        <f>R325</f>
        <v>0</v>
      </c>
      <c r="S324" s="187"/>
      <c r="T324" s="189">
        <f>T325</f>
        <v>0</v>
      </c>
      <c r="AR324" s="190" t="s">
        <v>79</v>
      </c>
      <c r="AT324" s="191" t="s">
        <v>71</v>
      </c>
      <c r="AU324" s="191" t="s">
        <v>79</v>
      </c>
      <c r="AY324" s="190" t="s">
        <v>207</v>
      </c>
      <c r="BK324" s="192">
        <f>BK325</f>
        <v>0</v>
      </c>
    </row>
    <row r="325" spans="1:65" s="2" customFormat="1" ht="48">
      <c r="A325" s="36"/>
      <c r="B325" s="37"/>
      <c r="C325" s="195" t="s">
        <v>707</v>
      </c>
      <c r="D325" s="195" t="s">
        <v>209</v>
      </c>
      <c r="E325" s="196" t="s">
        <v>1731</v>
      </c>
      <c r="F325" s="197" t="s">
        <v>1732</v>
      </c>
      <c r="G325" s="198" t="s">
        <v>252</v>
      </c>
      <c r="H325" s="199">
        <v>41.256</v>
      </c>
      <c r="I325" s="200"/>
      <c r="J325" s="201">
        <f>ROUND(I325*H325,2)</f>
        <v>0</v>
      </c>
      <c r="K325" s="197" t="s">
        <v>212</v>
      </c>
      <c r="L325" s="41"/>
      <c r="M325" s="258" t="s">
        <v>19</v>
      </c>
      <c r="N325" s="259" t="s">
        <v>43</v>
      </c>
      <c r="O325" s="260"/>
      <c r="P325" s="261">
        <f>O325*H325</f>
        <v>0</v>
      </c>
      <c r="Q325" s="261">
        <v>0</v>
      </c>
      <c r="R325" s="261">
        <f>Q325*H325</f>
        <v>0</v>
      </c>
      <c r="S325" s="261">
        <v>0</v>
      </c>
      <c r="T325" s="262">
        <f>S325*H325</f>
        <v>0</v>
      </c>
      <c r="U325" s="36"/>
      <c r="V325" s="36"/>
      <c r="W325" s="36"/>
      <c r="X325" s="36"/>
      <c r="Y325" s="36"/>
      <c r="Z325" s="36"/>
      <c r="AA325" s="36"/>
      <c r="AB325" s="36"/>
      <c r="AC325" s="36"/>
      <c r="AD325" s="36"/>
      <c r="AE325" s="36"/>
      <c r="AR325" s="206" t="s">
        <v>213</v>
      </c>
      <c r="AT325" s="206" t="s">
        <v>209</v>
      </c>
      <c r="AU325" s="206" t="s">
        <v>81</v>
      </c>
      <c r="AY325" s="19" t="s">
        <v>207</v>
      </c>
      <c r="BE325" s="207">
        <f>IF(N325="základní",J325,0)</f>
        <v>0</v>
      </c>
      <c r="BF325" s="207">
        <f>IF(N325="snížená",J325,0)</f>
        <v>0</v>
      </c>
      <c r="BG325" s="207">
        <f>IF(N325="zákl. přenesená",J325,0)</f>
        <v>0</v>
      </c>
      <c r="BH325" s="207">
        <f>IF(N325="sníž. přenesená",J325,0)</f>
        <v>0</v>
      </c>
      <c r="BI325" s="207">
        <f>IF(N325="nulová",J325,0)</f>
        <v>0</v>
      </c>
      <c r="BJ325" s="19" t="s">
        <v>79</v>
      </c>
      <c r="BK325" s="207">
        <f>ROUND(I325*H325,2)</f>
        <v>0</v>
      </c>
      <c r="BL325" s="19" t="s">
        <v>213</v>
      </c>
      <c r="BM325" s="206" t="s">
        <v>1733</v>
      </c>
    </row>
    <row r="326" spans="1:31" s="2" customFormat="1" ht="12">
      <c r="A326" s="36"/>
      <c r="B326" s="49"/>
      <c r="C326" s="50"/>
      <c r="D326" s="50"/>
      <c r="E326" s="50"/>
      <c r="F326" s="50"/>
      <c r="G326" s="50"/>
      <c r="H326" s="50"/>
      <c r="I326" s="145"/>
      <c r="J326" s="50"/>
      <c r="K326" s="50"/>
      <c r="L326" s="41"/>
      <c r="M326" s="36"/>
      <c r="O326" s="36"/>
      <c r="P326" s="36"/>
      <c r="Q326" s="36"/>
      <c r="R326" s="36"/>
      <c r="S326" s="36"/>
      <c r="T326" s="36"/>
      <c r="U326" s="36"/>
      <c r="V326" s="36"/>
      <c r="W326" s="36"/>
      <c r="X326" s="36"/>
      <c r="Y326" s="36"/>
      <c r="Z326" s="36"/>
      <c r="AA326" s="36"/>
      <c r="AB326" s="36"/>
      <c r="AC326" s="36"/>
      <c r="AD326" s="36"/>
      <c r="AE326" s="36"/>
    </row>
  </sheetData>
  <sheetProtection algorithmName="SHA-512" hashValue="5g0CmX7WG3JpdY55FiH5fNHr04RPaTr2qN+d/4Bu5Q81wWlFrekqcudT0gkmpw2M+jiOeVQtAGE9AyDpIDBtgA==" saltValue="yrRZpsbj2sNjHeXtnYOk1OV/W9JGVZdK7mAO1lHeNNAc/2ATE8G4YuumrRncDCxOiRpGeXwmOeRJ3GCl7NF2/w==" spinCount="100000" sheet="1" objects="1" scenarios="1" formatColumns="0" formatRows="0" autoFilter="0"/>
  <autoFilter ref="C87:K325"/>
  <mergeCells count="9">
    <mergeCell ref="E50:H50"/>
    <mergeCell ref="E78:H78"/>
    <mergeCell ref="E80:H80"/>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BM225"/>
  <sheetViews>
    <sheetView showGridLines="0" workbookViewId="0" topLeftCell="A208">
      <selection activeCell="K32" sqref="K32"/>
    </sheetView>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1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56" s="1" customFormat="1" ht="12">
      <c r="I2" s="110"/>
      <c r="L2" s="384"/>
      <c r="M2" s="384"/>
      <c r="N2" s="384"/>
      <c r="O2" s="384"/>
      <c r="P2" s="384"/>
      <c r="Q2" s="384"/>
      <c r="R2" s="384"/>
      <c r="S2" s="384"/>
      <c r="T2" s="384"/>
      <c r="U2" s="384"/>
      <c r="V2" s="384"/>
      <c r="AT2" s="19" t="s">
        <v>93</v>
      </c>
      <c r="AZ2" s="111" t="s">
        <v>1734</v>
      </c>
      <c r="BA2" s="111" t="s">
        <v>1735</v>
      </c>
      <c r="BB2" s="111" t="s">
        <v>144</v>
      </c>
      <c r="BC2" s="111" t="s">
        <v>680</v>
      </c>
      <c r="BD2" s="111" t="s">
        <v>81</v>
      </c>
    </row>
    <row r="3" spans="2:56" s="1" customFormat="1" ht="12">
      <c r="B3" s="112"/>
      <c r="C3" s="113"/>
      <c r="D3" s="113"/>
      <c r="E3" s="113"/>
      <c r="F3" s="113"/>
      <c r="G3" s="113"/>
      <c r="H3" s="113"/>
      <c r="I3" s="114"/>
      <c r="J3" s="113"/>
      <c r="K3" s="113"/>
      <c r="L3" s="22"/>
      <c r="AT3" s="19" t="s">
        <v>81</v>
      </c>
      <c r="AZ3" s="111" t="s">
        <v>49</v>
      </c>
      <c r="BA3" s="111" t="s">
        <v>150</v>
      </c>
      <c r="BB3" s="111" t="s">
        <v>151</v>
      </c>
      <c r="BC3" s="111" t="s">
        <v>1736</v>
      </c>
      <c r="BD3" s="111" t="s">
        <v>81</v>
      </c>
    </row>
    <row r="4" spans="2:56" s="1" customFormat="1" ht="18">
      <c r="B4" s="22"/>
      <c r="D4" s="115" t="s">
        <v>146</v>
      </c>
      <c r="I4" s="110"/>
      <c r="L4" s="22"/>
      <c r="M4" s="116" t="s">
        <v>10</v>
      </c>
      <c r="AT4" s="19" t="s">
        <v>4</v>
      </c>
      <c r="AZ4" s="111" t="s">
        <v>156</v>
      </c>
      <c r="BA4" s="111" t="s">
        <v>157</v>
      </c>
      <c r="BB4" s="111" t="s">
        <v>151</v>
      </c>
      <c r="BC4" s="111" t="s">
        <v>1737</v>
      </c>
      <c r="BD4" s="111" t="s">
        <v>81</v>
      </c>
    </row>
    <row r="5" spans="2:56" s="1" customFormat="1" ht="12">
      <c r="B5" s="22"/>
      <c r="I5" s="110"/>
      <c r="L5" s="22"/>
      <c r="AZ5" s="111" t="s">
        <v>153</v>
      </c>
      <c r="BA5" s="111" t="s">
        <v>154</v>
      </c>
      <c r="BB5" s="111" t="s">
        <v>151</v>
      </c>
      <c r="BC5" s="111" t="s">
        <v>1738</v>
      </c>
      <c r="BD5" s="111" t="s">
        <v>81</v>
      </c>
    </row>
    <row r="6" spans="2:12" s="1" customFormat="1" ht="12.75">
      <c r="B6" s="22"/>
      <c r="D6" s="117" t="s">
        <v>16</v>
      </c>
      <c r="I6" s="110"/>
      <c r="L6" s="22"/>
    </row>
    <row r="7" spans="2:12" s="1" customFormat="1" ht="12.75">
      <c r="B7" s="22"/>
      <c r="E7" s="417" t="str">
        <f>'Rekapitulace stavby'!K6</f>
        <v>HULICE - ČERPACÍ STANICE PEVAK</v>
      </c>
      <c r="F7" s="418"/>
      <c r="G7" s="418"/>
      <c r="H7" s="418"/>
      <c r="I7" s="110"/>
      <c r="L7" s="22"/>
    </row>
    <row r="8" spans="1:31" s="2" customFormat="1" ht="12.75">
      <c r="A8" s="36"/>
      <c r="B8" s="41"/>
      <c r="C8" s="36"/>
      <c r="D8" s="117" t="s">
        <v>159</v>
      </c>
      <c r="E8" s="36"/>
      <c r="F8" s="36"/>
      <c r="G8" s="36"/>
      <c r="H8" s="36"/>
      <c r="I8" s="118"/>
      <c r="J8" s="36"/>
      <c r="K8" s="36"/>
      <c r="L8" s="119"/>
      <c r="S8" s="36"/>
      <c r="T8" s="36"/>
      <c r="U8" s="36"/>
      <c r="V8" s="36"/>
      <c r="W8" s="36"/>
      <c r="X8" s="36"/>
      <c r="Y8" s="36"/>
      <c r="Z8" s="36"/>
      <c r="AA8" s="36"/>
      <c r="AB8" s="36"/>
      <c r="AC8" s="36"/>
      <c r="AD8" s="36"/>
      <c r="AE8" s="36"/>
    </row>
    <row r="9" spans="1:31" s="2" customFormat="1" ht="12">
      <c r="A9" s="36"/>
      <c r="B9" s="41"/>
      <c r="C9" s="36"/>
      <c r="D9" s="36"/>
      <c r="E9" s="420" t="s">
        <v>1739</v>
      </c>
      <c r="F9" s="419"/>
      <c r="G9" s="419"/>
      <c r="H9" s="419"/>
      <c r="I9" s="118"/>
      <c r="J9" s="36"/>
      <c r="K9" s="36"/>
      <c r="L9" s="119"/>
      <c r="S9" s="36"/>
      <c r="T9" s="36"/>
      <c r="U9" s="36"/>
      <c r="V9" s="36"/>
      <c r="W9" s="36"/>
      <c r="X9" s="36"/>
      <c r="Y9" s="36"/>
      <c r="Z9" s="36"/>
      <c r="AA9" s="36"/>
      <c r="AB9" s="36"/>
      <c r="AC9" s="36"/>
      <c r="AD9" s="36"/>
      <c r="AE9" s="36"/>
    </row>
    <row r="10" spans="1:31" s="2" customFormat="1" ht="12">
      <c r="A10" s="36"/>
      <c r="B10" s="41"/>
      <c r="C10" s="36"/>
      <c r="D10" s="36"/>
      <c r="E10" s="36"/>
      <c r="F10" s="36"/>
      <c r="G10" s="36"/>
      <c r="H10" s="36"/>
      <c r="I10" s="118"/>
      <c r="J10" s="36"/>
      <c r="K10" s="36"/>
      <c r="L10" s="119"/>
      <c r="S10" s="36"/>
      <c r="T10" s="36"/>
      <c r="U10" s="36"/>
      <c r="V10" s="36"/>
      <c r="W10" s="36"/>
      <c r="X10" s="36"/>
      <c r="Y10" s="36"/>
      <c r="Z10" s="36"/>
      <c r="AA10" s="36"/>
      <c r="AB10" s="36"/>
      <c r="AC10" s="36"/>
      <c r="AD10" s="36"/>
      <c r="AE10" s="36"/>
    </row>
    <row r="11" spans="1:31" s="2" customFormat="1" ht="12.75">
      <c r="A11" s="36"/>
      <c r="B11" s="41"/>
      <c r="C11" s="36"/>
      <c r="D11" s="117" t="s">
        <v>18</v>
      </c>
      <c r="E11" s="36"/>
      <c r="F11" s="105" t="s">
        <v>19</v>
      </c>
      <c r="G11" s="36"/>
      <c r="H11" s="36"/>
      <c r="I11" s="120" t="s">
        <v>20</v>
      </c>
      <c r="J11" s="105" t="s">
        <v>19</v>
      </c>
      <c r="K11" s="36"/>
      <c r="L11" s="119"/>
      <c r="S11" s="36"/>
      <c r="T11" s="36"/>
      <c r="U11" s="36"/>
      <c r="V11" s="36"/>
      <c r="W11" s="36"/>
      <c r="X11" s="36"/>
      <c r="Y11" s="36"/>
      <c r="Z11" s="36"/>
      <c r="AA11" s="36"/>
      <c r="AB11" s="36"/>
      <c r="AC11" s="36"/>
      <c r="AD11" s="36"/>
      <c r="AE11" s="36"/>
    </row>
    <row r="12" spans="1:31" s="2" customFormat="1" ht="12.75">
      <c r="A12" s="36"/>
      <c r="B12" s="41"/>
      <c r="C12" s="36"/>
      <c r="D12" s="117" t="s">
        <v>21</v>
      </c>
      <c r="E12" s="36"/>
      <c r="F12" s="105" t="s">
        <v>22</v>
      </c>
      <c r="G12" s="36"/>
      <c r="H12" s="36"/>
      <c r="I12" s="120" t="s">
        <v>23</v>
      </c>
      <c r="J12" s="121" t="str">
        <f>'Rekapitulace stavby'!AN8</f>
        <v>12. 5. 2020</v>
      </c>
      <c r="K12" s="36"/>
      <c r="L12" s="119"/>
      <c r="S12" s="36"/>
      <c r="T12" s="36"/>
      <c r="U12" s="36"/>
      <c r="V12" s="36"/>
      <c r="W12" s="36"/>
      <c r="X12" s="36"/>
      <c r="Y12" s="36"/>
      <c r="Z12" s="36"/>
      <c r="AA12" s="36"/>
      <c r="AB12" s="36"/>
      <c r="AC12" s="36"/>
      <c r="AD12" s="36"/>
      <c r="AE12" s="36"/>
    </row>
    <row r="13" spans="1:31" s="2" customFormat="1" ht="12">
      <c r="A13" s="36"/>
      <c r="B13" s="41"/>
      <c r="C13" s="36"/>
      <c r="D13" s="36"/>
      <c r="E13" s="36"/>
      <c r="F13" s="36"/>
      <c r="G13" s="36"/>
      <c r="H13" s="36"/>
      <c r="I13" s="118"/>
      <c r="J13" s="36"/>
      <c r="K13" s="36"/>
      <c r="L13" s="119"/>
      <c r="S13" s="36"/>
      <c r="T13" s="36"/>
      <c r="U13" s="36"/>
      <c r="V13" s="36"/>
      <c r="W13" s="36"/>
      <c r="X13" s="36"/>
      <c r="Y13" s="36"/>
      <c r="Z13" s="36"/>
      <c r="AA13" s="36"/>
      <c r="AB13" s="36"/>
      <c r="AC13" s="36"/>
      <c r="AD13" s="36"/>
      <c r="AE13" s="36"/>
    </row>
    <row r="14" spans="1:31" s="2" customFormat="1" ht="12.75">
      <c r="A14" s="36"/>
      <c r="B14" s="41"/>
      <c r="C14" s="36"/>
      <c r="D14" s="117" t="s">
        <v>25</v>
      </c>
      <c r="E14" s="36"/>
      <c r="F14" s="36"/>
      <c r="G14" s="36"/>
      <c r="H14" s="36"/>
      <c r="I14" s="120" t="s">
        <v>26</v>
      </c>
      <c r="J14" s="105" t="s">
        <v>19</v>
      </c>
      <c r="K14" s="36"/>
      <c r="L14" s="119"/>
      <c r="S14" s="36"/>
      <c r="T14" s="36"/>
      <c r="U14" s="36"/>
      <c r="V14" s="36"/>
      <c r="W14" s="36"/>
      <c r="X14" s="36"/>
      <c r="Y14" s="36"/>
      <c r="Z14" s="36"/>
      <c r="AA14" s="36"/>
      <c r="AB14" s="36"/>
      <c r="AC14" s="36"/>
      <c r="AD14" s="36"/>
      <c r="AE14" s="36"/>
    </row>
    <row r="15" spans="1:31" s="2" customFormat="1" ht="12.75">
      <c r="A15" s="36"/>
      <c r="B15" s="41"/>
      <c r="C15" s="36"/>
      <c r="D15" s="36"/>
      <c r="E15" s="105" t="s">
        <v>27</v>
      </c>
      <c r="F15" s="36"/>
      <c r="G15" s="36"/>
      <c r="H15" s="36"/>
      <c r="I15" s="120" t="s">
        <v>28</v>
      </c>
      <c r="J15" s="105" t="s">
        <v>19</v>
      </c>
      <c r="K15" s="36"/>
      <c r="L15" s="119"/>
      <c r="S15" s="36"/>
      <c r="T15" s="36"/>
      <c r="U15" s="36"/>
      <c r="V15" s="36"/>
      <c r="W15" s="36"/>
      <c r="X15" s="36"/>
      <c r="Y15" s="36"/>
      <c r="Z15" s="36"/>
      <c r="AA15" s="36"/>
      <c r="AB15" s="36"/>
      <c r="AC15" s="36"/>
      <c r="AD15" s="36"/>
      <c r="AE15" s="36"/>
    </row>
    <row r="16" spans="1:31" s="2" customFormat="1" ht="12">
      <c r="A16" s="36"/>
      <c r="B16" s="41"/>
      <c r="C16" s="36"/>
      <c r="D16" s="36"/>
      <c r="E16" s="36"/>
      <c r="F16" s="36"/>
      <c r="G16" s="36"/>
      <c r="H16" s="36"/>
      <c r="I16" s="118"/>
      <c r="J16" s="36"/>
      <c r="K16" s="36"/>
      <c r="L16" s="119"/>
      <c r="S16" s="36"/>
      <c r="T16" s="36"/>
      <c r="U16" s="36"/>
      <c r="V16" s="36"/>
      <c r="W16" s="36"/>
      <c r="X16" s="36"/>
      <c r="Y16" s="36"/>
      <c r="Z16" s="36"/>
      <c r="AA16" s="36"/>
      <c r="AB16" s="36"/>
      <c r="AC16" s="36"/>
      <c r="AD16" s="36"/>
      <c r="AE16" s="36"/>
    </row>
    <row r="17" spans="1:31" s="2" customFormat="1" ht="12.75">
      <c r="A17" s="36"/>
      <c r="B17" s="41"/>
      <c r="C17" s="36"/>
      <c r="D17" s="117" t="s">
        <v>29</v>
      </c>
      <c r="E17" s="36"/>
      <c r="F17" s="36"/>
      <c r="G17" s="36"/>
      <c r="H17" s="36"/>
      <c r="I17" s="120" t="s">
        <v>26</v>
      </c>
      <c r="J17" s="32" t="str">
        <f>'Rekapitulace stavby'!AN13</f>
        <v>Vyplň údaj</v>
      </c>
      <c r="K17" s="36"/>
      <c r="L17" s="119"/>
      <c r="S17" s="36"/>
      <c r="T17" s="36"/>
      <c r="U17" s="36"/>
      <c r="V17" s="36"/>
      <c r="W17" s="36"/>
      <c r="X17" s="36"/>
      <c r="Y17" s="36"/>
      <c r="Z17" s="36"/>
      <c r="AA17" s="36"/>
      <c r="AB17" s="36"/>
      <c r="AC17" s="36"/>
      <c r="AD17" s="36"/>
      <c r="AE17" s="36"/>
    </row>
    <row r="18" spans="1:31" s="2" customFormat="1" ht="12.75">
      <c r="A18" s="36"/>
      <c r="B18" s="41"/>
      <c r="C18" s="36"/>
      <c r="D18" s="36"/>
      <c r="E18" s="421" t="str">
        <f>'Rekapitulace stavby'!E14</f>
        <v>Vyplň údaj</v>
      </c>
      <c r="F18" s="422"/>
      <c r="G18" s="422"/>
      <c r="H18" s="422"/>
      <c r="I18" s="120" t="s">
        <v>28</v>
      </c>
      <c r="J18" s="32" t="str">
        <f>'Rekapitulace stavby'!AN14</f>
        <v>Vyplň údaj</v>
      </c>
      <c r="K18" s="36"/>
      <c r="L18" s="119"/>
      <c r="S18" s="36"/>
      <c r="T18" s="36"/>
      <c r="U18" s="36"/>
      <c r="V18" s="36"/>
      <c r="W18" s="36"/>
      <c r="X18" s="36"/>
      <c r="Y18" s="36"/>
      <c r="Z18" s="36"/>
      <c r="AA18" s="36"/>
      <c r="AB18" s="36"/>
      <c r="AC18" s="36"/>
      <c r="AD18" s="36"/>
      <c r="AE18" s="36"/>
    </row>
    <row r="19" spans="1:31" s="2" customFormat="1" ht="12">
      <c r="A19" s="36"/>
      <c r="B19" s="41"/>
      <c r="C19" s="36"/>
      <c r="D19" s="36"/>
      <c r="E19" s="36"/>
      <c r="F19" s="36"/>
      <c r="G19" s="36"/>
      <c r="H19" s="36"/>
      <c r="I19" s="118"/>
      <c r="J19" s="36"/>
      <c r="K19" s="36"/>
      <c r="L19" s="119"/>
      <c r="S19" s="36"/>
      <c r="T19" s="36"/>
      <c r="U19" s="36"/>
      <c r="V19" s="36"/>
      <c r="W19" s="36"/>
      <c r="X19" s="36"/>
      <c r="Y19" s="36"/>
      <c r="Z19" s="36"/>
      <c r="AA19" s="36"/>
      <c r="AB19" s="36"/>
      <c r="AC19" s="36"/>
      <c r="AD19" s="36"/>
      <c r="AE19" s="36"/>
    </row>
    <row r="20" spans="1:31" s="2" customFormat="1" ht="12.75">
      <c r="A20" s="36"/>
      <c r="B20" s="41"/>
      <c r="C20" s="36"/>
      <c r="D20" s="117" t="s">
        <v>31</v>
      </c>
      <c r="E20" s="36"/>
      <c r="F20" s="36"/>
      <c r="G20" s="36"/>
      <c r="H20" s="36"/>
      <c r="I20" s="120" t="s">
        <v>26</v>
      </c>
      <c r="J20" s="105" t="s">
        <v>19</v>
      </c>
      <c r="K20" s="36"/>
      <c r="L20" s="119"/>
      <c r="S20" s="36"/>
      <c r="T20" s="36"/>
      <c r="U20" s="36"/>
      <c r="V20" s="36"/>
      <c r="W20" s="36"/>
      <c r="X20" s="36"/>
      <c r="Y20" s="36"/>
      <c r="Z20" s="36"/>
      <c r="AA20" s="36"/>
      <c r="AB20" s="36"/>
      <c r="AC20" s="36"/>
      <c r="AD20" s="36"/>
      <c r="AE20" s="36"/>
    </row>
    <row r="21" spans="1:31" s="2" customFormat="1" ht="12.75">
      <c r="A21" s="36"/>
      <c r="B21" s="41"/>
      <c r="C21" s="36"/>
      <c r="D21" s="36"/>
      <c r="E21" s="105" t="s">
        <v>32</v>
      </c>
      <c r="F21" s="36"/>
      <c r="G21" s="36"/>
      <c r="H21" s="36"/>
      <c r="I21" s="120" t="s">
        <v>28</v>
      </c>
      <c r="J21" s="105" t="s">
        <v>19</v>
      </c>
      <c r="K21" s="36"/>
      <c r="L21" s="119"/>
      <c r="S21" s="36"/>
      <c r="T21" s="36"/>
      <c r="U21" s="36"/>
      <c r="V21" s="36"/>
      <c r="W21" s="36"/>
      <c r="X21" s="36"/>
      <c r="Y21" s="36"/>
      <c r="Z21" s="36"/>
      <c r="AA21" s="36"/>
      <c r="AB21" s="36"/>
      <c r="AC21" s="36"/>
      <c r="AD21" s="36"/>
      <c r="AE21" s="36"/>
    </row>
    <row r="22" spans="1:31" s="2" customFormat="1" ht="12">
      <c r="A22" s="36"/>
      <c r="B22" s="41"/>
      <c r="C22" s="36"/>
      <c r="D22" s="36"/>
      <c r="E22" s="36"/>
      <c r="F22" s="36"/>
      <c r="G22" s="36"/>
      <c r="H22" s="36"/>
      <c r="I22" s="118"/>
      <c r="J22" s="36"/>
      <c r="K22" s="36"/>
      <c r="L22" s="119"/>
      <c r="S22" s="36"/>
      <c r="T22" s="36"/>
      <c r="U22" s="36"/>
      <c r="V22" s="36"/>
      <c r="W22" s="36"/>
      <c r="X22" s="36"/>
      <c r="Y22" s="36"/>
      <c r="Z22" s="36"/>
      <c r="AA22" s="36"/>
      <c r="AB22" s="36"/>
      <c r="AC22" s="36"/>
      <c r="AD22" s="36"/>
      <c r="AE22" s="36"/>
    </row>
    <row r="23" spans="1:31" s="2" customFormat="1" ht="12.75">
      <c r="A23" s="36"/>
      <c r="B23" s="41"/>
      <c r="C23" s="36"/>
      <c r="D23" s="117" t="s">
        <v>34</v>
      </c>
      <c r="E23" s="36"/>
      <c r="F23" s="36"/>
      <c r="G23" s="36"/>
      <c r="H23" s="36"/>
      <c r="I23" s="120" t="s">
        <v>26</v>
      </c>
      <c r="J23" s="105" t="s">
        <v>19</v>
      </c>
      <c r="K23" s="36"/>
      <c r="L23" s="119"/>
      <c r="S23" s="36"/>
      <c r="T23" s="36"/>
      <c r="U23" s="36"/>
      <c r="V23" s="36"/>
      <c r="W23" s="36"/>
      <c r="X23" s="36"/>
      <c r="Y23" s="36"/>
      <c r="Z23" s="36"/>
      <c r="AA23" s="36"/>
      <c r="AB23" s="36"/>
      <c r="AC23" s="36"/>
      <c r="AD23" s="36"/>
      <c r="AE23" s="36"/>
    </row>
    <row r="24" spans="1:31" s="2" customFormat="1" ht="12.75">
      <c r="A24" s="36"/>
      <c r="B24" s="41"/>
      <c r="C24" s="36"/>
      <c r="D24" s="36"/>
      <c r="E24" s="105" t="s">
        <v>35</v>
      </c>
      <c r="F24" s="36"/>
      <c r="G24" s="36"/>
      <c r="H24" s="36"/>
      <c r="I24" s="120" t="s">
        <v>28</v>
      </c>
      <c r="J24" s="105" t="s">
        <v>19</v>
      </c>
      <c r="K24" s="36"/>
      <c r="L24" s="119"/>
      <c r="S24" s="36"/>
      <c r="T24" s="36"/>
      <c r="U24" s="36"/>
      <c r="V24" s="36"/>
      <c r="W24" s="36"/>
      <c r="X24" s="36"/>
      <c r="Y24" s="36"/>
      <c r="Z24" s="36"/>
      <c r="AA24" s="36"/>
      <c r="AB24" s="36"/>
      <c r="AC24" s="36"/>
      <c r="AD24" s="36"/>
      <c r="AE24" s="36"/>
    </row>
    <row r="25" spans="1:31" s="2" customFormat="1" ht="12">
      <c r="A25" s="36"/>
      <c r="B25" s="41"/>
      <c r="C25" s="36"/>
      <c r="D25" s="36"/>
      <c r="E25" s="36"/>
      <c r="F25" s="36"/>
      <c r="G25" s="36"/>
      <c r="H25" s="36"/>
      <c r="I25" s="118"/>
      <c r="J25" s="36"/>
      <c r="K25" s="36"/>
      <c r="L25" s="119"/>
      <c r="S25" s="36"/>
      <c r="T25" s="36"/>
      <c r="U25" s="36"/>
      <c r="V25" s="36"/>
      <c r="W25" s="36"/>
      <c r="X25" s="36"/>
      <c r="Y25" s="36"/>
      <c r="Z25" s="36"/>
      <c r="AA25" s="36"/>
      <c r="AB25" s="36"/>
      <c r="AC25" s="36"/>
      <c r="AD25" s="36"/>
      <c r="AE25" s="36"/>
    </row>
    <row r="26" spans="1:31" s="2" customFormat="1" ht="12.75">
      <c r="A26" s="36"/>
      <c r="B26" s="41"/>
      <c r="C26" s="36"/>
      <c r="D26" s="117" t="s">
        <v>36</v>
      </c>
      <c r="E26" s="36"/>
      <c r="F26" s="36"/>
      <c r="G26" s="36"/>
      <c r="H26" s="36"/>
      <c r="I26" s="118"/>
      <c r="J26" s="36"/>
      <c r="K26" s="36"/>
      <c r="L26" s="119"/>
      <c r="S26" s="36"/>
      <c r="T26" s="36"/>
      <c r="U26" s="36"/>
      <c r="V26" s="36"/>
      <c r="W26" s="36"/>
      <c r="X26" s="36"/>
      <c r="Y26" s="36"/>
      <c r="Z26" s="36"/>
      <c r="AA26" s="36"/>
      <c r="AB26" s="36"/>
      <c r="AC26" s="36"/>
      <c r="AD26" s="36"/>
      <c r="AE26" s="36"/>
    </row>
    <row r="27" spans="1:31" s="8" customFormat="1" ht="12.75">
      <c r="A27" s="122"/>
      <c r="B27" s="123"/>
      <c r="C27" s="122"/>
      <c r="D27" s="122"/>
      <c r="E27" s="423" t="s">
        <v>19</v>
      </c>
      <c r="F27" s="423"/>
      <c r="G27" s="423"/>
      <c r="H27" s="423"/>
      <c r="I27" s="124"/>
      <c r="J27" s="122"/>
      <c r="K27" s="122"/>
      <c r="L27" s="125"/>
      <c r="S27" s="122"/>
      <c r="T27" s="122"/>
      <c r="U27" s="122"/>
      <c r="V27" s="122"/>
      <c r="W27" s="122"/>
      <c r="X27" s="122"/>
      <c r="Y27" s="122"/>
      <c r="Z27" s="122"/>
      <c r="AA27" s="122"/>
      <c r="AB27" s="122"/>
      <c r="AC27" s="122"/>
      <c r="AD27" s="122"/>
      <c r="AE27" s="122"/>
    </row>
    <row r="28" spans="1:31" s="2" customFormat="1" ht="12">
      <c r="A28" s="36"/>
      <c r="B28" s="41"/>
      <c r="C28" s="36"/>
      <c r="D28" s="36"/>
      <c r="E28" s="36"/>
      <c r="F28" s="36"/>
      <c r="G28" s="36"/>
      <c r="H28" s="36"/>
      <c r="I28" s="118"/>
      <c r="J28" s="36"/>
      <c r="K28" s="36"/>
      <c r="L28" s="119"/>
      <c r="S28" s="36"/>
      <c r="T28" s="36"/>
      <c r="U28" s="36"/>
      <c r="V28" s="36"/>
      <c r="W28" s="36"/>
      <c r="X28" s="36"/>
      <c r="Y28" s="36"/>
      <c r="Z28" s="36"/>
      <c r="AA28" s="36"/>
      <c r="AB28" s="36"/>
      <c r="AC28" s="36"/>
      <c r="AD28" s="36"/>
      <c r="AE28" s="36"/>
    </row>
    <row r="29" spans="1:31" s="2" customFormat="1" ht="12">
      <c r="A29" s="36"/>
      <c r="B29" s="41"/>
      <c r="C29" s="36"/>
      <c r="D29" s="126"/>
      <c r="E29" s="126"/>
      <c r="F29" s="126"/>
      <c r="G29" s="126"/>
      <c r="H29" s="126"/>
      <c r="I29" s="127"/>
      <c r="J29" s="126"/>
      <c r="K29" s="126"/>
      <c r="L29" s="119"/>
      <c r="S29" s="36"/>
      <c r="T29" s="36"/>
      <c r="U29" s="36"/>
      <c r="V29" s="36"/>
      <c r="W29" s="36"/>
      <c r="X29" s="36"/>
      <c r="Y29" s="36"/>
      <c r="Z29" s="36"/>
      <c r="AA29" s="36"/>
      <c r="AB29" s="36"/>
      <c r="AC29" s="36"/>
      <c r="AD29" s="36"/>
      <c r="AE29" s="36"/>
    </row>
    <row r="30" spans="1:31" s="2" customFormat="1" ht="15.75">
      <c r="A30" s="36"/>
      <c r="B30" s="41"/>
      <c r="C30" s="36"/>
      <c r="D30" s="128" t="s">
        <v>38</v>
      </c>
      <c r="E30" s="36"/>
      <c r="F30" s="36"/>
      <c r="G30" s="36"/>
      <c r="H30" s="36"/>
      <c r="I30" s="118"/>
      <c r="J30" s="129">
        <f>ROUND(J91,2)</f>
        <v>0</v>
      </c>
      <c r="K30" s="36"/>
      <c r="L30" s="119"/>
      <c r="S30" s="36"/>
      <c r="T30" s="36"/>
      <c r="U30" s="36"/>
      <c r="V30" s="36"/>
      <c r="W30" s="36"/>
      <c r="X30" s="36"/>
      <c r="Y30" s="36"/>
      <c r="Z30" s="36"/>
      <c r="AA30" s="36"/>
      <c r="AB30" s="36"/>
      <c r="AC30" s="36"/>
      <c r="AD30" s="36"/>
      <c r="AE30" s="36"/>
    </row>
    <row r="31" spans="1:31" s="2" customFormat="1" ht="12">
      <c r="A31" s="36"/>
      <c r="B31" s="41"/>
      <c r="C31" s="36"/>
      <c r="D31" s="126"/>
      <c r="E31" s="126"/>
      <c r="F31" s="126"/>
      <c r="G31" s="126"/>
      <c r="H31" s="126"/>
      <c r="I31" s="127"/>
      <c r="J31" s="126"/>
      <c r="K31" s="126"/>
      <c r="L31" s="119"/>
      <c r="S31" s="36"/>
      <c r="T31" s="36"/>
      <c r="U31" s="36"/>
      <c r="V31" s="36"/>
      <c r="W31" s="36"/>
      <c r="X31" s="36"/>
      <c r="Y31" s="36"/>
      <c r="Z31" s="36"/>
      <c r="AA31" s="36"/>
      <c r="AB31" s="36"/>
      <c r="AC31" s="36"/>
      <c r="AD31" s="36"/>
      <c r="AE31" s="36"/>
    </row>
    <row r="32" spans="1:31" s="2" customFormat="1" ht="12.75">
      <c r="A32" s="36"/>
      <c r="B32" s="41"/>
      <c r="C32" s="36"/>
      <c r="D32" s="36"/>
      <c r="E32" s="36"/>
      <c r="F32" s="130" t="s">
        <v>40</v>
      </c>
      <c r="G32" s="36"/>
      <c r="H32" s="36"/>
      <c r="I32" s="131" t="s">
        <v>39</v>
      </c>
      <c r="J32" s="130" t="s">
        <v>41</v>
      </c>
      <c r="K32" s="36"/>
      <c r="L32" s="119"/>
      <c r="S32" s="36"/>
      <c r="T32" s="36"/>
      <c r="U32" s="36"/>
      <c r="V32" s="36"/>
      <c r="W32" s="36"/>
      <c r="X32" s="36"/>
      <c r="Y32" s="36"/>
      <c r="Z32" s="36"/>
      <c r="AA32" s="36"/>
      <c r="AB32" s="36"/>
      <c r="AC32" s="36"/>
      <c r="AD32" s="36"/>
      <c r="AE32" s="36"/>
    </row>
    <row r="33" spans="1:31" s="2" customFormat="1" ht="12.75">
      <c r="A33" s="36"/>
      <c r="B33" s="41"/>
      <c r="C33" s="36"/>
      <c r="D33" s="132" t="s">
        <v>42</v>
      </c>
      <c r="E33" s="117" t="s">
        <v>43</v>
      </c>
      <c r="F33" s="133">
        <f>ROUND((SUM(BE91:BE224)),2)</f>
        <v>0</v>
      </c>
      <c r="G33" s="36"/>
      <c r="H33" s="36"/>
      <c r="I33" s="134">
        <v>0.21</v>
      </c>
      <c r="J33" s="133">
        <f>ROUND(((SUM(BE91:BE224))*I33),2)</f>
        <v>0</v>
      </c>
      <c r="K33" s="36"/>
      <c r="L33" s="119"/>
      <c r="S33" s="36"/>
      <c r="T33" s="36"/>
      <c r="U33" s="36"/>
      <c r="V33" s="36"/>
      <c r="W33" s="36"/>
      <c r="X33" s="36"/>
      <c r="Y33" s="36"/>
      <c r="Z33" s="36"/>
      <c r="AA33" s="36"/>
      <c r="AB33" s="36"/>
      <c r="AC33" s="36"/>
      <c r="AD33" s="36"/>
      <c r="AE33" s="36"/>
    </row>
    <row r="34" spans="1:31" s="2" customFormat="1" ht="12.75">
      <c r="A34" s="36"/>
      <c r="B34" s="41"/>
      <c r="C34" s="36"/>
      <c r="D34" s="36"/>
      <c r="E34" s="117" t="s">
        <v>44</v>
      </c>
      <c r="F34" s="133">
        <f>ROUND((SUM(BF91:BF224)),2)</f>
        <v>0</v>
      </c>
      <c r="G34" s="36"/>
      <c r="H34" s="36"/>
      <c r="I34" s="134">
        <v>0.15</v>
      </c>
      <c r="J34" s="133">
        <f>ROUND(((SUM(BF91:BF224))*I34),2)</f>
        <v>0</v>
      </c>
      <c r="K34" s="36"/>
      <c r="L34" s="119"/>
      <c r="S34" s="36"/>
      <c r="T34" s="36"/>
      <c r="U34" s="36"/>
      <c r="V34" s="36"/>
      <c r="W34" s="36"/>
      <c r="X34" s="36"/>
      <c r="Y34" s="36"/>
      <c r="Z34" s="36"/>
      <c r="AA34" s="36"/>
      <c r="AB34" s="36"/>
      <c r="AC34" s="36"/>
      <c r="AD34" s="36"/>
      <c r="AE34" s="36"/>
    </row>
    <row r="35" spans="1:31" s="2" customFormat="1" ht="12.75">
      <c r="A35" s="36"/>
      <c r="B35" s="41"/>
      <c r="C35" s="36"/>
      <c r="D35" s="36"/>
      <c r="E35" s="117" t="s">
        <v>45</v>
      </c>
      <c r="F35" s="133">
        <f>ROUND((SUM(BG91:BG224)),2)</f>
        <v>0</v>
      </c>
      <c r="G35" s="36"/>
      <c r="H35" s="36"/>
      <c r="I35" s="134">
        <v>0.21</v>
      </c>
      <c r="J35" s="133">
        <f>0</f>
        <v>0</v>
      </c>
      <c r="K35" s="36"/>
      <c r="L35" s="119"/>
      <c r="S35" s="36"/>
      <c r="T35" s="36"/>
      <c r="U35" s="36"/>
      <c r="V35" s="36"/>
      <c r="W35" s="36"/>
      <c r="X35" s="36"/>
      <c r="Y35" s="36"/>
      <c r="Z35" s="36"/>
      <c r="AA35" s="36"/>
      <c r="AB35" s="36"/>
      <c r="AC35" s="36"/>
      <c r="AD35" s="36"/>
      <c r="AE35" s="36"/>
    </row>
    <row r="36" spans="1:31" s="2" customFormat="1" ht="12.75">
      <c r="A36" s="36"/>
      <c r="B36" s="41"/>
      <c r="C36" s="36"/>
      <c r="D36" s="36"/>
      <c r="E36" s="117" t="s">
        <v>46</v>
      </c>
      <c r="F36" s="133">
        <f>ROUND((SUM(BH91:BH224)),2)</f>
        <v>0</v>
      </c>
      <c r="G36" s="36"/>
      <c r="H36" s="36"/>
      <c r="I36" s="134">
        <v>0.15</v>
      </c>
      <c r="J36" s="133">
        <f>0</f>
        <v>0</v>
      </c>
      <c r="K36" s="36"/>
      <c r="L36" s="119"/>
      <c r="S36" s="36"/>
      <c r="T36" s="36"/>
      <c r="U36" s="36"/>
      <c r="V36" s="36"/>
      <c r="W36" s="36"/>
      <c r="X36" s="36"/>
      <c r="Y36" s="36"/>
      <c r="Z36" s="36"/>
      <c r="AA36" s="36"/>
      <c r="AB36" s="36"/>
      <c r="AC36" s="36"/>
      <c r="AD36" s="36"/>
      <c r="AE36" s="36"/>
    </row>
    <row r="37" spans="1:31" s="2" customFormat="1" ht="12.75">
      <c r="A37" s="36"/>
      <c r="B37" s="41"/>
      <c r="C37" s="36"/>
      <c r="D37" s="36"/>
      <c r="E37" s="117" t="s">
        <v>47</v>
      </c>
      <c r="F37" s="133">
        <f>ROUND((SUM(BI91:BI224)),2)</f>
        <v>0</v>
      </c>
      <c r="G37" s="36"/>
      <c r="H37" s="36"/>
      <c r="I37" s="134">
        <v>0</v>
      </c>
      <c r="J37" s="133">
        <f>0</f>
        <v>0</v>
      </c>
      <c r="K37" s="36"/>
      <c r="L37" s="119"/>
      <c r="S37" s="36"/>
      <c r="T37" s="36"/>
      <c r="U37" s="36"/>
      <c r="V37" s="36"/>
      <c r="W37" s="36"/>
      <c r="X37" s="36"/>
      <c r="Y37" s="36"/>
      <c r="Z37" s="36"/>
      <c r="AA37" s="36"/>
      <c r="AB37" s="36"/>
      <c r="AC37" s="36"/>
      <c r="AD37" s="36"/>
      <c r="AE37" s="36"/>
    </row>
    <row r="38" spans="1:31" s="2" customFormat="1" ht="12">
      <c r="A38" s="36"/>
      <c r="B38" s="41"/>
      <c r="C38" s="36"/>
      <c r="D38" s="36"/>
      <c r="E38" s="36"/>
      <c r="F38" s="36"/>
      <c r="G38" s="36"/>
      <c r="H38" s="36"/>
      <c r="I38" s="118"/>
      <c r="J38" s="36"/>
      <c r="K38" s="36"/>
      <c r="L38" s="119"/>
      <c r="S38" s="36"/>
      <c r="T38" s="36"/>
      <c r="U38" s="36"/>
      <c r="V38" s="36"/>
      <c r="W38" s="36"/>
      <c r="X38" s="36"/>
      <c r="Y38" s="36"/>
      <c r="Z38" s="36"/>
      <c r="AA38" s="36"/>
      <c r="AB38" s="36"/>
      <c r="AC38" s="36"/>
      <c r="AD38" s="36"/>
      <c r="AE38" s="36"/>
    </row>
    <row r="39" spans="1:31" s="2" customFormat="1" ht="15.75">
      <c r="A39" s="36"/>
      <c r="B39" s="41"/>
      <c r="C39" s="135"/>
      <c r="D39" s="136" t="s">
        <v>48</v>
      </c>
      <c r="E39" s="137"/>
      <c r="F39" s="137"/>
      <c r="G39" s="138" t="s">
        <v>49</v>
      </c>
      <c r="H39" s="139" t="s">
        <v>50</v>
      </c>
      <c r="I39" s="140"/>
      <c r="J39" s="141">
        <f>SUM(J30:J37)</f>
        <v>0</v>
      </c>
      <c r="K39" s="142"/>
      <c r="L39" s="119"/>
      <c r="S39" s="36"/>
      <c r="T39" s="36"/>
      <c r="U39" s="36"/>
      <c r="V39" s="36"/>
      <c r="W39" s="36"/>
      <c r="X39" s="36"/>
      <c r="Y39" s="36"/>
      <c r="Z39" s="36"/>
      <c r="AA39" s="36"/>
      <c r="AB39" s="36"/>
      <c r="AC39" s="36"/>
      <c r="AD39" s="36"/>
      <c r="AE39" s="36"/>
    </row>
    <row r="40" spans="1:31" s="2" customFormat="1" ht="12">
      <c r="A40" s="36"/>
      <c r="B40" s="143"/>
      <c r="C40" s="144"/>
      <c r="D40" s="144"/>
      <c r="E40" s="144"/>
      <c r="F40" s="144"/>
      <c r="G40" s="144"/>
      <c r="H40" s="144"/>
      <c r="I40" s="145"/>
      <c r="J40" s="144"/>
      <c r="K40" s="144"/>
      <c r="L40" s="119"/>
      <c r="S40" s="36"/>
      <c r="T40" s="36"/>
      <c r="U40" s="36"/>
      <c r="V40" s="36"/>
      <c r="W40" s="36"/>
      <c r="X40" s="36"/>
      <c r="Y40" s="36"/>
      <c r="Z40" s="36"/>
      <c r="AA40" s="36"/>
      <c r="AB40" s="36"/>
      <c r="AC40" s="36"/>
      <c r="AD40" s="36"/>
      <c r="AE40" s="36"/>
    </row>
    <row r="44" spans="1:31" s="2" customFormat="1" ht="12">
      <c r="A44" s="36"/>
      <c r="B44" s="146"/>
      <c r="C44" s="147"/>
      <c r="D44" s="147"/>
      <c r="E44" s="147"/>
      <c r="F44" s="147"/>
      <c r="G44" s="147"/>
      <c r="H44" s="147"/>
      <c r="I44" s="148"/>
      <c r="J44" s="147"/>
      <c r="K44" s="147"/>
      <c r="L44" s="119"/>
      <c r="S44" s="36"/>
      <c r="T44" s="36"/>
      <c r="U44" s="36"/>
      <c r="V44" s="36"/>
      <c r="W44" s="36"/>
      <c r="X44" s="36"/>
      <c r="Y44" s="36"/>
      <c r="Z44" s="36"/>
      <c r="AA44" s="36"/>
      <c r="AB44" s="36"/>
      <c r="AC44" s="36"/>
      <c r="AD44" s="36"/>
      <c r="AE44" s="36"/>
    </row>
    <row r="45" spans="1:31" s="2" customFormat="1" ht="18">
      <c r="A45" s="36"/>
      <c r="B45" s="37"/>
      <c r="C45" s="25" t="s">
        <v>163</v>
      </c>
      <c r="D45" s="38"/>
      <c r="E45" s="38"/>
      <c r="F45" s="38"/>
      <c r="G45" s="38"/>
      <c r="H45" s="38"/>
      <c r="I45" s="118"/>
      <c r="J45" s="38"/>
      <c r="K45" s="38"/>
      <c r="L45" s="119"/>
      <c r="S45" s="36"/>
      <c r="T45" s="36"/>
      <c r="U45" s="36"/>
      <c r="V45" s="36"/>
      <c r="W45" s="36"/>
      <c r="X45" s="36"/>
      <c r="Y45" s="36"/>
      <c r="Z45" s="36"/>
      <c r="AA45" s="36"/>
      <c r="AB45" s="36"/>
      <c r="AC45" s="36"/>
      <c r="AD45" s="36"/>
      <c r="AE45" s="36"/>
    </row>
    <row r="46" spans="1:31" s="2" customFormat="1" ht="12">
      <c r="A46" s="36"/>
      <c r="B46" s="37"/>
      <c r="C46" s="38"/>
      <c r="D46" s="38"/>
      <c r="E46" s="38"/>
      <c r="F46" s="38"/>
      <c r="G46" s="38"/>
      <c r="H46" s="38"/>
      <c r="I46" s="118"/>
      <c r="J46" s="38"/>
      <c r="K46" s="38"/>
      <c r="L46" s="119"/>
      <c r="S46" s="36"/>
      <c r="T46" s="36"/>
      <c r="U46" s="36"/>
      <c r="V46" s="36"/>
      <c r="W46" s="36"/>
      <c r="X46" s="36"/>
      <c r="Y46" s="36"/>
      <c r="Z46" s="36"/>
      <c r="AA46" s="36"/>
      <c r="AB46" s="36"/>
      <c r="AC46" s="36"/>
      <c r="AD46" s="36"/>
      <c r="AE46" s="36"/>
    </row>
    <row r="47" spans="1:31" s="2" customFormat="1" ht="12.75">
      <c r="A47" s="36"/>
      <c r="B47" s="37"/>
      <c r="C47" s="31" t="s">
        <v>16</v>
      </c>
      <c r="D47" s="38"/>
      <c r="E47" s="38"/>
      <c r="F47" s="38"/>
      <c r="G47" s="38"/>
      <c r="H47" s="38"/>
      <c r="I47" s="118"/>
      <c r="J47" s="38"/>
      <c r="K47" s="38"/>
      <c r="L47" s="119"/>
      <c r="S47" s="36"/>
      <c r="T47" s="36"/>
      <c r="U47" s="36"/>
      <c r="V47" s="36"/>
      <c r="W47" s="36"/>
      <c r="X47" s="36"/>
      <c r="Y47" s="36"/>
      <c r="Z47" s="36"/>
      <c r="AA47" s="36"/>
      <c r="AB47" s="36"/>
      <c r="AC47" s="36"/>
      <c r="AD47" s="36"/>
      <c r="AE47" s="36"/>
    </row>
    <row r="48" spans="1:31" s="2" customFormat="1" ht="12.75">
      <c r="A48" s="36"/>
      <c r="B48" s="37"/>
      <c r="C48" s="38"/>
      <c r="D48" s="38"/>
      <c r="E48" s="415" t="str">
        <f>E7</f>
        <v>HULICE - ČERPACÍ STANICE PEVAK</v>
      </c>
      <c r="F48" s="416"/>
      <c r="G48" s="416"/>
      <c r="H48" s="416"/>
      <c r="I48" s="118"/>
      <c r="J48" s="38"/>
      <c r="K48" s="38"/>
      <c r="L48" s="119"/>
      <c r="S48" s="36"/>
      <c r="T48" s="36"/>
      <c r="U48" s="36"/>
      <c r="V48" s="36"/>
      <c r="W48" s="36"/>
      <c r="X48" s="36"/>
      <c r="Y48" s="36"/>
      <c r="Z48" s="36"/>
      <c r="AA48" s="36"/>
      <c r="AB48" s="36"/>
      <c r="AC48" s="36"/>
      <c r="AD48" s="36"/>
      <c r="AE48" s="36"/>
    </row>
    <row r="49" spans="1:31" s="2" customFormat="1" ht="12.75">
      <c r="A49" s="36"/>
      <c r="B49" s="37"/>
      <c r="C49" s="31" t="s">
        <v>159</v>
      </c>
      <c r="D49" s="38"/>
      <c r="E49" s="38"/>
      <c r="F49" s="38"/>
      <c r="G49" s="38"/>
      <c r="H49" s="38"/>
      <c r="I49" s="118"/>
      <c r="J49" s="38"/>
      <c r="K49" s="38"/>
      <c r="L49" s="119"/>
      <c r="S49" s="36"/>
      <c r="T49" s="36"/>
      <c r="U49" s="36"/>
      <c r="V49" s="36"/>
      <c r="W49" s="36"/>
      <c r="X49" s="36"/>
      <c r="Y49" s="36"/>
      <c r="Z49" s="36"/>
      <c r="AA49" s="36"/>
      <c r="AB49" s="36"/>
      <c r="AC49" s="36"/>
      <c r="AD49" s="36"/>
      <c r="AE49" s="36"/>
    </row>
    <row r="50" spans="1:31" s="2" customFormat="1" ht="12">
      <c r="A50" s="36"/>
      <c r="B50" s="37"/>
      <c r="C50" s="38"/>
      <c r="D50" s="38"/>
      <c r="E50" s="402" t="str">
        <f>E9</f>
        <v>03 - SO_03 - Armaturní šachta AŠ2 u VDJ č.2</v>
      </c>
      <c r="F50" s="414"/>
      <c r="G50" s="414"/>
      <c r="H50" s="414"/>
      <c r="I50" s="118"/>
      <c r="J50" s="38"/>
      <c r="K50" s="38"/>
      <c r="L50" s="119"/>
      <c r="S50" s="36"/>
      <c r="T50" s="36"/>
      <c r="U50" s="36"/>
      <c r="V50" s="36"/>
      <c r="W50" s="36"/>
      <c r="X50" s="36"/>
      <c r="Y50" s="36"/>
      <c r="Z50" s="36"/>
      <c r="AA50" s="36"/>
      <c r="AB50" s="36"/>
      <c r="AC50" s="36"/>
      <c r="AD50" s="36"/>
      <c r="AE50" s="36"/>
    </row>
    <row r="51" spans="1:31" s="2" customFormat="1" ht="12">
      <c r="A51" s="36"/>
      <c r="B51" s="37"/>
      <c r="C51" s="38"/>
      <c r="D51" s="38"/>
      <c r="E51" s="38"/>
      <c r="F51" s="38"/>
      <c r="G51" s="38"/>
      <c r="H51" s="38"/>
      <c r="I51" s="118"/>
      <c r="J51" s="38"/>
      <c r="K51" s="38"/>
      <c r="L51" s="119"/>
      <c r="S51" s="36"/>
      <c r="T51" s="36"/>
      <c r="U51" s="36"/>
      <c r="V51" s="36"/>
      <c r="W51" s="36"/>
      <c r="X51" s="36"/>
      <c r="Y51" s="36"/>
      <c r="Z51" s="36"/>
      <c r="AA51" s="36"/>
      <c r="AB51" s="36"/>
      <c r="AC51" s="36"/>
      <c r="AD51" s="36"/>
      <c r="AE51" s="36"/>
    </row>
    <row r="52" spans="1:31" s="2" customFormat="1" ht="12.75">
      <c r="A52" s="36"/>
      <c r="B52" s="37"/>
      <c r="C52" s="31" t="s">
        <v>21</v>
      </c>
      <c r="D52" s="38"/>
      <c r="E52" s="38"/>
      <c r="F52" s="29" t="str">
        <f>F12</f>
        <v>Hulice</v>
      </c>
      <c r="G52" s="38"/>
      <c r="H52" s="38"/>
      <c r="I52" s="120" t="s">
        <v>23</v>
      </c>
      <c r="J52" s="61" t="str">
        <f>IF(J12="","",J12)</f>
        <v>12. 5. 2020</v>
      </c>
      <c r="K52" s="38"/>
      <c r="L52" s="119"/>
      <c r="S52" s="36"/>
      <c r="T52" s="36"/>
      <c r="U52" s="36"/>
      <c r="V52" s="36"/>
      <c r="W52" s="36"/>
      <c r="X52" s="36"/>
      <c r="Y52" s="36"/>
      <c r="Z52" s="36"/>
      <c r="AA52" s="36"/>
      <c r="AB52" s="36"/>
      <c r="AC52" s="36"/>
      <c r="AD52" s="36"/>
      <c r="AE52" s="36"/>
    </row>
    <row r="53" spans="1:31" s="2" customFormat="1" ht="12">
      <c r="A53" s="36"/>
      <c r="B53" s="37"/>
      <c r="C53" s="38"/>
      <c r="D53" s="38"/>
      <c r="E53" s="38"/>
      <c r="F53" s="38"/>
      <c r="G53" s="38"/>
      <c r="H53" s="38"/>
      <c r="I53" s="118"/>
      <c r="J53" s="38"/>
      <c r="K53" s="38"/>
      <c r="L53" s="119"/>
      <c r="S53" s="36"/>
      <c r="T53" s="36"/>
      <c r="U53" s="36"/>
      <c r="V53" s="36"/>
      <c r="W53" s="36"/>
      <c r="X53" s="36"/>
      <c r="Y53" s="36"/>
      <c r="Z53" s="36"/>
      <c r="AA53" s="36"/>
      <c r="AB53" s="36"/>
      <c r="AC53" s="36"/>
      <c r="AD53" s="36"/>
      <c r="AE53" s="36"/>
    </row>
    <row r="54" spans="1:31" s="2" customFormat="1" ht="38.25">
      <c r="A54" s="36"/>
      <c r="B54" s="37"/>
      <c r="C54" s="31" t="s">
        <v>25</v>
      </c>
      <c r="D54" s="38"/>
      <c r="E54" s="38"/>
      <c r="F54" s="29" t="str">
        <f>E15</f>
        <v>PEVAK Pelhřimov</v>
      </c>
      <c r="G54" s="38"/>
      <c r="H54" s="38"/>
      <c r="I54" s="120" t="s">
        <v>31</v>
      </c>
      <c r="J54" s="34" t="str">
        <f>E21</f>
        <v>Vodohospodářské inženýrské služby a.s.</v>
      </c>
      <c r="K54" s="38"/>
      <c r="L54" s="119"/>
      <c r="S54" s="36"/>
      <c r="T54" s="36"/>
      <c r="U54" s="36"/>
      <c r="V54" s="36"/>
      <c r="W54" s="36"/>
      <c r="X54" s="36"/>
      <c r="Y54" s="36"/>
      <c r="Z54" s="36"/>
      <c r="AA54" s="36"/>
      <c r="AB54" s="36"/>
      <c r="AC54" s="36"/>
      <c r="AD54" s="36"/>
      <c r="AE54" s="36"/>
    </row>
    <row r="55" spans="1:31" s="2" customFormat="1" ht="12.75">
      <c r="A55" s="36"/>
      <c r="B55" s="37"/>
      <c r="C55" s="31" t="s">
        <v>29</v>
      </c>
      <c r="D55" s="38"/>
      <c r="E55" s="38"/>
      <c r="F55" s="29" t="str">
        <f>IF(E18="","",E18)</f>
        <v>Vyplň údaj</v>
      </c>
      <c r="G55" s="38"/>
      <c r="H55" s="38"/>
      <c r="I55" s="120" t="s">
        <v>34</v>
      </c>
      <c r="J55" s="34" t="str">
        <f>E24</f>
        <v>Ing.Josef Němeček</v>
      </c>
      <c r="K55" s="38"/>
      <c r="L55" s="119"/>
      <c r="S55" s="36"/>
      <c r="T55" s="36"/>
      <c r="U55" s="36"/>
      <c r="V55" s="36"/>
      <c r="W55" s="36"/>
      <c r="X55" s="36"/>
      <c r="Y55" s="36"/>
      <c r="Z55" s="36"/>
      <c r="AA55" s="36"/>
      <c r="AB55" s="36"/>
      <c r="AC55" s="36"/>
      <c r="AD55" s="36"/>
      <c r="AE55" s="36"/>
    </row>
    <row r="56" spans="1:31" s="2" customFormat="1" ht="12">
      <c r="A56" s="36"/>
      <c r="B56" s="37"/>
      <c r="C56" s="38"/>
      <c r="D56" s="38"/>
      <c r="E56" s="38"/>
      <c r="F56" s="38"/>
      <c r="G56" s="38"/>
      <c r="H56" s="38"/>
      <c r="I56" s="118"/>
      <c r="J56" s="38"/>
      <c r="K56" s="38"/>
      <c r="L56" s="119"/>
      <c r="S56" s="36"/>
      <c r="T56" s="36"/>
      <c r="U56" s="36"/>
      <c r="V56" s="36"/>
      <c r="W56" s="36"/>
      <c r="X56" s="36"/>
      <c r="Y56" s="36"/>
      <c r="Z56" s="36"/>
      <c r="AA56" s="36"/>
      <c r="AB56" s="36"/>
      <c r="AC56" s="36"/>
      <c r="AD56" s="36"/>
      <c r="AE56" s="36"/>
    </row>
    <row r="57" spans="1:31" s="2" customFormat="1" ht="12">
      <c r="A57" s="36"/>
      <c r="B57" s="37"/>
      <c r="C57" s="149" t="s">
        <v>164</v>
      </c>
      <c r="D57" s="150"/>
      <c r="E57" s="150"/>
      <c r="F57" s="150"/>
      <c r="G57" s="150"/>
      <c r="H57" s="150"/>
      <c r="I57" s="151"/>
      <c r="J57" s="152" t="s">
        <v>165</v>
      </c>
      <c r="K57" s="150"/>
      <c r="L57" s="119"/>
      <c r="S57" s="36"/>
      <c r="T57" s="36"/>
      <c r="U57" s="36"/>
      <c r="V57" s="36"/>
      <c r="W57" s="36"/>
      <c r="X57" s="36"/>
      <c r="Y57" s="36"/>
      <c r="Z57" s="36"/>
      <c r="AA57" s="36"/>
      <c r="AB57" s="36"/>
      <c r="AC57" s="36"/>
      <c r="AD57" s="36"/>
      <c r="AE57" s="36"/>
    </row>
    <row r="58" spans="1:31" s="2" customFormat="1" ht="12">
      <c r="A58" s="36"/>
      <c r="B58" s="37"/>
      <c r="C58" s="38"/>
      <c r="D58" s="38"/>
      <c r="E58" s="38"/>
      <c r="F58" s="38"/>
      <c r="G58" s="38"/>
      <c r="H58" s="38"/>
      <c r="I58" s="118"/>
      <c r="J58" s="38"/>
      <c r="K58" s="38"/>
      <c r="L58" s="119"/>
      <c r="S58" s="36"/>
      <c r="T58" s="36"/>
      <c r="U58" s="36"/>
      <c r="V58" s="36"/>
      <c r="W58" s="36"/>
      <c r="X58" s="36"/>
      <c r="Y58" s="36"/>
      <c r="Z58" s="36"/>
      <c r="AA58" s="36"/>
      <c r="AB58" s="36"/>
      <c r="AC58" s="36"/>
      <c r="AD58" s="36"/>
      <c r="AE58" s="36"/>
    </row>
    <row r="59" spans="1:47" s="2" customFormat="1" ht="15.75">
      <c r="A59" s="36"/>
      <c r="B59" s="37"/>
      <c r="C59" s="153" t="s">
        <v>70</v>
      </c>
      <c r="D59" s="38"/>
      <c r="E59" s="38"/>
      <c r="F59" s="38"/>
      <c r="G59" s="38"/>
      <c r="H59" s="38"/>
      <c r="I59" s="118"/>
      <c r="J59" s="79">
        <f>J91</f>
        <v>0</v>
      </c>
      <c r="K59" s="38"/>
      <c r="L59" s="119"/>
      <c r="S59" s="36"/>
      <c r="T59" s="36"/>
      <c r="U59" s="36"/>
      <c r="V59" s="36"/>
      <c r="W59" s="36"/>
      <c r="X59" s="36"/>
      <c r="Y59" s="36"/>
      <c r="Z59" s="36"/>
      <c r="AA59" s="36"/>
      <c r="AB59" s="36"/>
      <c r="AC59" s="36"/>
      <c r="AD59" s="36"/>
      <c r="AE59" s="36"/>
      <c r="AU59" s="19" t="s">
        <v>166</v>
      </c>
    </row>
    <row r="60" spans="2:12" s="9" customFormat="1" ht="15">
      <c r="B60" s="154"/>
      <c r="C60" s="155"/>
      <c r="D60" s="156" t="s">
        <v>167</v>
      </c>
      <c r="E60" s="157"/>
      <c r="F60" s="157"/>
      <c r="G60" s="157"/>
      <c r="H60" s="157"/>
      <c r="I60" s="158"/>
      <c r="J60" s="159">
        <f>J92</f>
        <v>0</v>
      </c>
      <c r="K60" s="155"/>
      <c r="L60" s="160"/>
    </row>
    <row r="61" spans="2:12" s="10" customFormat="1" ht="12.75">
      <c r="B61" s="161"/>
      <c r="C61" s="99"/>
      <c r="D61" s="162" t="s">
        <v>168</v>
      </c>
      <c r="E61" s="163"/>
      <c r="F61" s="163"/>
      <c r="G61" s="163"/>
      <c r="H61" s="163"/>
      <c r="I61" s="164"/>
      <c r="J61" s="165">
        <f>J93</f>
        <v>0</v>
      </c>
      <c r="K61" s="99"/>
      <c r="L61" s="166"/>
    </row>
    <row r="62" spans="2:12" s="10" customFormat="1" ht="12.75">
      <c r="B62" s="161"/>
      <c r="C62" s="99"/>
      <c r="D62" s="162" t="s">
        <v>169</v>
      </c>
      <c r="E62" s="163"/>
      <c r="F62" s="163"/>
      <c r="G62" s="163"/>
      <c r="H62" s="163"/>
      <c r="I62" s="164"/>
      <c r="J62" s="165">
        <f>J134</f>
        <v>0</v>
      </c>
      <c r="K62" s="99"/>
      <c r="L62" s="166"/>
    </row>
    <row r="63" spans="2:12" s="10" customFormat="1" ht="12.75">
      <c r="B63" s="161"/>
      <c r="C63" s="99"/>
      <c r="D63" s="162" t="s">
        <v>170</v>
      </c>
      <c r="E63" s="163"/>
      <c r="F63" s="163"/>
      <c r="G63" s="163"/>
      <c r="H63" s="163"/>
      <c r="I63" s="164"/>
      <c r="J63" s="165">
        <f>J143</f>
        <v>0</v>
      </c>
      <c r="K63" s="99"/>
      <c r="L63" s="166"/>
    </row>
    <row r="64" spans="2:12" s="10" customFormat="1" ht="12.75">
      <c r="B64" s="161"/>
      <c r="C64" s="99"/>
      <c r="D64" s="162" t="s">
        <v>171</v>
      </c>
      <c r="E64" s="163"/>
      <c r="F64" s="163"/>
      <c r="G64" s="163"/>
      <c r="H64" s="163"/>
      <c r="I64" s="164"/>
      <c r="J64" s="165">
        <f>J157</f>
        <v>0</v>
      </c>
      <c r="K64" s="99"/>
      <c r="L64" s="166"/>
    </row>
    <row r="65" spans="2:12" s="10" customFormat="1" ht="12.75">
      <c r="B65" s="161"/>
      <c r="C65" s="99"/>
      <c r="D65" s="162" t="s">
        <v>172</v>
      </c>
      <c r="E65" s="163"/>
      <c r="F65" s="163"/>
      <c r="G65" s="163"/>
      <c r="H65" s="163"/>
      <c r="I65" s="164"/>
      <c r="J65" s="165">
        <f>J166</f>
        <v>0</v>
      </c>
      <c r="K65" s="99"/>
      <c r="L65" s="166"/>
    </row>
    <row r="66" spans="2:12" s="10" customFormat="1" ht="12.75">
      <c r="B66" s="161"/>
      <c r="C66" s="99"/>
      <c r="D66" s="162" t="s">
        <v>1387</v>
      </c>
      <c r="E66" s="163"/>
      <c r="F66" s="163"/>
      <c r="G66" s="163"/>
      <c r="H66" s="163"/>
      <c r="I66" s="164"/>
      <c r="J66" s="165">
        <f>J172</f>
        <v>0</v>
      </c>
      <c r="K66" s="99"/>
      <c r="L66" s="166"/>
    </row>
    <row r="67" spans="2:12" s="10" customFormat="1" ht="12.75">
      <c r="B67" s="161"/>
      <c r="C67" s="99"/>
      <c r="D67" s="162" t="s">
        <v>173</v>
      </c>
      <c r="E67" s="163"/>
      <c r="F67" s="163"/>
      <c r="G67" s="163"/>
      <c r="H67" s="163"/>
      <c r="I67" s="164"/>
      <c r="J67" s="165">
        <f>J175</f>
        <v>0</v>
      </c>
      <c r="K67" s="99"/>
      <c r="L67" s="166"/>
    </row>
    <row r="68" spans="2:12" s="10" customFormat="1" ht="12.75">
      <c r="B68" s="161"/>
      <c r="C68" s="99"/>
      <c r="D68" s="162" t="s">
        <v>174</v>
      </c>
      <c r="E68" s="163"/>
      <c r="F68" s="163"/>
      <c r="G68" s="163"/>
      <c r="H68" s="163"/>
      <c r="I68" s="164"/>
      <c r="J68" s="165">
        <f>J193</f>
        <v>0</v>
      </c>
      <c r="K68" s="99"/>
      <c r="L68" s="166"/>
    </row>
    <row r="69" spans="2:12" s="9" customFormat="1" ht="15">
      <c r="B69" s="154"/>
      <c r="C69" s="155"/>
      <c r="D69" s="156" t="s">
        <v>175</v>
      </c>
      <c r="E69" s="157"/>
      <c r="F69" s="157"/>
      <c r="G69" s="157"/>
      <c r="H69" s="157"/>
      <c r="I69" s="158"/>
      <c r="J69" s="159">
        <f>J195</f>
        <v>0</v>
      </c>
      <c r="K69" s="155"/>
      <c r="L69" s="160"/>
    </row>
    <row r="70" spans="2:12" s="10" customFormat="1" ht="12.75">
      <c r="B70" s="161"/>
      <c r="C70" s="99"/>
      <c r="D70" s="162" t="s">
        <v>178</v>
      </c>
      <c r="E70" s="163"/>
      <c r="F70" s="163"/>
      <c r="G70" s="163"/>
      <c r="H70" s="163"/>
      <c r="I70" s="164"/>
      <c r="J70" s="165">
        <f>J196</f>
        <v>0</v>
      </c>
      <c r="K70" s="99"/>
      <c r="L70" s="166"/>
    </row>
    <row r="71" spans="2:12" s="10" customFormat="1" ht="12.75">
      <c r="B71" s="161"/>
      <c r="C71" s="99"/>
      <c r="D71" s="162" t="s">
        <v>189</v>
      </c>
      <c r="E71" s="163"/>
      <c r="F71" s="163"/>
      <c r="G71" s="163"/>
      <c r="H71" s="163"/>
      <c r="I71" s="164"/>
      <c r="J71" s="165">
        <f>J220</f>
        <v>0</v>
      </c>
      <c r="K71" s="99"/>
      <c r="L71" s="166"/>
    </row>
    <row r="72" spans="1:31" s="2" customFormat="1" ht="12">
      <c r="A72" s="36"/>
      <c r="B72" s="37"/>
      <c r="C72" s="38"/>
      <c r="D72" s="38"/>
      <c r="E72" s="38"/>
      <c r="F72" s="38"/>
      <c r="G72" s="38"/>
      <c r="H72" s="38"/>
      <c r="I72" s="118"/>
      <c r="J72" s="38"/>
      <c r="K72" s="38"/>
      <c r="L72" s="119"/>
      <c r="S72" s="36"/>
      <c r="T72" s="36"/>
      <c r="U72" s="36"/>
      <c r="V72" s="36"/>
      <c r="W72" s="36"/>
      <c r="X72" s="36"/>
      <c r="Y72" s="36"/>
      <c r="Z72" s="36"/>
      <c r="AA72" s="36"/>
      <c r="AB72" s="36"/>
      <c r="AC72" s="36"/>
      <c r="AD72" s="36"/>
      <c r="AE72" s="36"/>
    </row>
    <row r="73" spans="1:31" s="2" customFormat="1" ht="12">
      <c r="A73" s="36"/>
      <c r="B73" s="49"/>
      <c r="C73" s="50"/>
      <c r="D73" s="50"/>
      <c r="E73" s="50"/>
      <c r="F73" s="50"/>
      <c r="G73" s="50"/>
      <c r="H73" s="50"/>
      <c r="I73" s="145"/>
      <c r="J73" s="50"/>
      <c r="K73" s="50"/>
      <c r="L73" s="119"/>
      <c r="S73" s="36"/>
      <c r="T73" s="36"/>
      <c r="U73" s="36"/>
      <c r="V73" s="36"/>
      <c r="W73" s="36"/>
      <c r="X73" s="36"/>
      <c r="Y73" s="36"/>
      <c r="Z73" s="36"/>
      <c r="AA73" s="36"/>
      <c r="AB73" s="36"/>
      <c r="AC73" s="36"/>
      <c r="AD73" s="36"/>
      <c r="AE73" s="36"/>
    </row>
    <row r="77" spans="1:31" s="2" customFormat="1" ht="12">
      <c r="A77" s="36"/>
      <c r="B77" s="51"/>
      <c r="C77" s="52"/>
      <c r="D77" s="52"/>
      <c r="E77" s="52"/>
      <c r="F77" s="52"/>
      <c r="G77" s="52"/>
      <c r="H77" s="52"/>
      <c r="I77" s="148"/>
      <c r="J77" s="52"/>
      <c r="K77" s="52"/>
      <c r="L77" s="119"/>
      <c r="S77" s="36"/>
      <c r="T77" s="36"/>
      <c r="U77" s="36"/>
      <c r="V77" s="36"/>
      <c r="W77" s="36"/>
      <c r="X77" s="36"/>
      <c r="Y77" s="36"/>
      <c r="Z77" s="36"/>
      <c r="AA77" s="36"/>
      <c r="AB77" s="36"/>
      <c r="AC77" s="36"/>
      <c r="AD77" s="36"/>
      <c r="AE77" s="36"/>
    </row>
    <row r="78" spans="1:31" s="2" customFormat="1" ht="18">
      <c r="A78" s="36"/>
      <c r="B78" s="37"/>
      <c r="C78" s="25" t="s">
        <v>192</v>
      </c>
      <c r="D78" s="38"/>
      <c r="E78" s="38"/>
      <c r="F78" s="38"/>
      <c r="G78" s="38"/>
      <c r="H78" s="38"/>
      <c r="I78" s="118"/>
      <c r="J78" s="38"/>
      <c r="K78" s="38"/>
      <c r="L78" s="119"/>
      <c r="S78" s="36"/>
      <c r="T78" s="36"/>
      <c r="U78" s="36"/>
      <c r="V78" s="36"/>
      <c r="W78" s="36"/>
      <c r="X78" s="36"/>
      <c r="Y78" s="36"/>
      <c r="Z78" s="36"/>
      <c r="AA78" s="36"/>
      <c r="AB78" s="36"/>
      <c r="AC78" s="36"/>
      <c r="AD78" s="36"/>
      <c r="AE78" s="36"/>
    </row>
    <row r="79" spans="1:31" s="2" customFormat="1" ht="12">
      <c r="A79" s="36"/>
      <c r="B79" s="37"/>
      <c r="C79" s="38"/>
      <c r="D79" s="38"/>
      <c r="E79" s="38"/>
      <c r="F79" s="38"/>
      <c r="G79" s="38"/>
      <c r="H79" s="38"/>
      <c r="I79" s="118"/>
      <c r="J79" s="38"/>
      <c r="K79" s="38"/>
      <c r="L79" s="119"/>
      <c r="S79" s="36"/>
      <c r="T79" s="36"/>
      <c r="U79" s="36"/>
      <c r="V79" s="36"/>
      <c r="W79" s="36"/>
      <c r="X79" s="36"/>
      <c r="Y79" s="36"/>
      <c r="Z79" s="36"/>
      <c r="AA79" s="36"/>
      <c r="AB79" s="36"/>
      <c r="AC79" s="36"/>
      <c r="AD79" s="36"/>
      <c r="AE79" s="36"/>
    </row>
    <row r="80" spans="1:31" s="2" customFormat="1" ht="12.75">
      <c r="A80" s="36"/>
      <c r="B80" s="37"/>
      <c r="C80" s="31" t="s">
        <v>16</v>
      </c>
      <c r="D80" s="38"/>
      <c r="E80" s="38"/>
      <c r="F80" s="38"/>
      <c r="G80" s="38"/>
      <c r="H80" s="38"/>
      <c r="I80" s="118"/>
      <c r="J80" s="38"/>
      <c r="K80" s="38"/>
      <c r="L80" s="119"/>
      <c r="S80" s="36"/>
      <c r="T80" s="36"/>
      <c r="U80" s="36"/>
      <c r="V80" s="36"/>
      <c r="W80" s="36"/>
      <c r="X80" s="36"/>
      <c r="Y80" s="36"/>
      <c r="Z80" s="36"/>
      <c r="AA80" s="36"/>
      <c r="AB80" s="36"/>
      <c r="AC80" s="36"/>
      <c r="AD80" s="36"/>
      <c r="AE80" s="36"/>
    </row>
    <row r="81" spans="1:31" s="2" customFormat="1" ht="12.75">
      <c r="A81" s="36"/>
      <c r="B81" s="37"/>
      <c r="C81" s="38"/>
      <c r="D81" s="38"/>
      <c r="E81" s="415" t="str">
        <f>E7</f>
        <v>HULICE - ČERPACÍ STANICE PEVAK</v>
      </c>
      <c r="F81" s="416"/>
      <c r="G81" s="416"/>
      <c r="H81" s="416"/>
      <c r="I81" s="118"/>
      <c r="J81" s="38"/>
      <c r="K81" s="38"/>
      <c r="L81" s="119"/>
      <c r="S81" s="36"/>
      <c r="T81" s="36"/>
      <c r="U81" s="36"/>
      <c r="V81" s="36"/>
      <c r="W81" s="36"/>
      <c r="X81" s="36"/>
      <c r="Y81" s="36"/>
      <c r="Z81" s="36"/>
      <c r="AA81" s="36"/>
      <c r="AB81" s="36"/>
      <c r="AC81" s="36"/>
      <c r="AD81" s="36"/>
      <c r="AE81" s="36"/>
    </row>
    <row r="82" spans="1:31" s="2" customFormat="1" ht="12.75">
      <c r="A82" s="36"/>
      <c r="B82" s="37"/>
      <c r="C82" s="31" t="s">
        <v>159</v>
      </c>
      <c r="D82" s="38"/>
      <c r="E82" s="38"/>
      <c r="F82" s="38"/>
      <c r="G82" s="38"/>
      <c r="H82" s="38"/>
      <c r="I82" s="118"/>
      <c r="J82" s="38"/>
      <c r="K82" s="38"/>
      <c r="L82" s="119"/>
      <c r="S82" s="36"/>
      <c r="T82" s="36"/>
      <c r="U82" s="36"/>
      <c r="V82" s="36"/>
      <c r="W82" s="36"/>
      <c r="X82" s="36"/>
      <c r="Y82" s="36"/>
      <c r="Z82" s="36"/>
      <c r="AA82" s="36"/>
      <c r="AB82" s="36"/>
      <c r="AC82" s="36"/>
      <c r="AD82" s="36"/>
      <c r="AE82" s="36"/>
    </row>
    <row r="83" spans="1:31" s="2" customFormat="1" ht="12">
      <c r="A83" s="36"/>
      <c r="B83" s="37"/>
      <c r="C83" s="38"/>
      <c r="D83" s="38"/>
      <c r="E83" s="402" t="str">
        <f>E9</f>
        <v>03 - SO_03 - Armaturní šachta AŠ2 u VDJ č.2</v>
      </c>
      <c r="F83" s="414"/>
      <c r="G83" s="414"/>
      <c r="H83" s="414"/>
      <c r="I83" s="118"/>
      <c r="J83" s="38"/>
      <c r="K83" s="38"/>
      <c r="L83" s="119"/>
      <c r="S83" s="36"/>
      <c r="T83" s="36"/>
      <c r="U83" s="36"/>
      <c r="V83" s="36"/>
      <c r="W83" s="36"/>
      <c r="X83" s="36"/>
      <c r="Y83" s="36"/>
      <c r="Z83" s="36"/>
      <c r="AA83" s="36"/>
      <c r="AB83" s="36"/>
      <c r="AC83" s="36"/>
      <c r="AD83" s="36"/>
      <c r="AE83" s="36"/>
    </row>
    <row r="84" spans="1:31" s="2" customFormat="1" ht="12">
      <c r="A84" s="36"/>
      <c r="B84" s="37"/>
      <c r="C84" s="38"/>
      <c r="D84" s="38"/>
      <c r="E84" s="38"/>
      <c r="F84" s="38"/>
      <c r="G84" s="38"/>
      <c r="H84" s="38"/>
      <c r="I84" s="118"/>
      <c r="J84" s="38"/>
      <c r="K84" s="38"/>
      <c r="L84" s="119"/>
      <c r="S84" s="36"/>
      <c r="T84" s="36"/>
      <c r="U84" s="36"/>
      <c r="V84" s="36"/>
      <c r="W84" s="36"/>
      <c r="X84" s="36"/>
      <c r="Y84" s="36"/>
      <c r="Z84" s="36"/>
      <c r="AA84" s="36"/>
      <c r="AB84" s="36"/>
      <c r="AC84" s="36"/>
      <c r="AD84" s="36"/>
      <c r="AE84" s="36"/>
    </row>
    <row r="85" spans="1:31" s="2" customFormat="1" ht="12.75">
      <c r="A85" s="36"/>
      <c r="B85" s="37"/>
      <c r="C85" s="31" t="s">
        <v>21</v>
      </c>
      <c r="D85" s="38"/>
      <c r="E85" s="38"/>
      <c r="F85" s="29" t="str">
        <f>F12</f>
        <v>Hulice</v>
      </c>
      <c r="G85" s="38"/>
      <c r="H85" s="38"/>
      <c r="I85" s="120" t="s">
        <v>23</v>
      </c>
      <c r="J85" s="61" t="str">
        <f>IF(J12="","",J12)</f>
        <v>12. 5. 2020</v>
      </c>
      <c r="K85" s="38"/>
      <c r="L85" s="119"/>
      <c r="S85" s="36"/>
      <c r="T85" s="36"/>
      <c r="U85" s="36"/>
      <c r="V85" s="36"/>
      <c r="W85" s="36"/>
      <c r="X85" s="36"/>
      <c r="Y85" s="36"/>
      <c r="Z85" s="36"/>
      <c r="AA85" s="36"/>
      <c r="AB85" s="36"/>
      <c r="AC85" s="36"/>
      <c r="AD85" s="36"/>
      <c r="AE85" s="36"/>
    </row>
    <row r="86" spans="1:31" s="2" customFormat="1" ht="12">
      <c r="A86" s="36"/>
      <c r="B86" s="37"/>
      <c r="C86" s="38"/>
      <c r="D86" s="38"/>
      <c r="E86" s="38"/>
      <c r="F86" s="38"/>
      <c r="G86" s="38"/>
      <c r="H86" s="38"/>
      <c r="I86" s="118"/>
      <c r="J86" s="38"/>
      <c r="K86" s="38"/>
      <c r="L86" s="119"/>
      <c r="S86" s="36"/>
      <c r="T86" s="36"/>
      <c r="U86" s="36"/>
      <c r="V86" s="36"/>
      <c r="W86" s="36"/>
      <c r="X86" s="36"/>
      <c r="Y86" s="36"/>
      <c r="Z86" s="36"/>
      <c r="AA86" s="36"/>
      <c r="AB86" s="36"/>
      <c r="AC86" s="36"/>
      <c r="AD86" s="36"/>
      <c r="AE86" s="36"/>
    </row>
    <row r="87" spans="1:31" s="2" customFormat="1" ht="38.25">
      <c r="A87" s="36"/>
      <c r="B87" s="37"/>
      <c r="C87" s="31" t="s">
        <v>25</v>
      </c>
      <c r="D87" s="38"/>
      <c r="E87" s="38"/>
      <c r="F87" s="29" t="str">
        <f>E15</f>
        <v>PEVAK Pelhřimov</v>
      </c>
      <c r="G87" s="38"/>
      <c r="H87" s="38"/>
      <c r="I87" s="120" t="s">
        <v>31</v>
      </c>
      <c r="J87" s="34" t="str">
        <f>E21</f>
        <v>Vodohospodářské inženýrské služby a.s.</v>
      </c>
      <c r="K87" s="38"/>
      <c r="L87" s="119"/>
      <c r="S87" s="36"/>
      <c r="T87" s="36"/>
      <c r="U87" s="36"/>
      <c r="V87" s="36"/>
      <c r="W87" s="36"/>
      <c r="X87" s="36"/>
      <c r="Y87" s="36"/>
      <c r="Z87" s="36"/>
      <c r="AA87" s="36"/>
      <c r="AB87" s="36"/>
      <c r="AC87" s="36"/>
      <c r="AD87" s="36"/>
      <c r="AE87" s="36"/>
    </row>
    <row r="88" spans="1:31" s="2" customFormat="1" ht="12.75">
      <c r="A88" s="36"/>
      <c r="B88" s="37"/>
      <c r="C88" s="31" t="s">
        <v>29</v>
      </c>
      <c r="D88" s="38"/>
      <c r="E88" s="38"/>
      <c r="F88" s="29" t="str">
        <f>IF(E18="","",E18)</f>
        <v>Vyplň údaj</v>
      </c>
      <c r="G88" s="38"/>
      <c r="H88" s="38"/>
      <c r="I88" s="120" t="s">
        <v>34</v>
      </c>
      <c r="J88" s="34" t="str">
        <f>E24</f>
        <v>Ing.Josef Němeček</v>
      </c>
      <c r="K88" s="38"/>
      <c r="L88" s="119"/>
      <c r="S88" s="36"/>
      <c r="T88" s="36"/>
      <c r="U88" s="36"/>
      <c r="V88" s="36"/>
      <c r="W88" s="36"/>
      <c r="X88" s="36"/>
      <c r="Y88" s="36"/>
      <c r="Z88" s="36"/>
      <c r="AA88" s="36"/>
      <c r="AB88" s="36"/>
      <c r="AC88" s="36"/>
      <c r="AD88" s="36"/>
      <c r="AE88" s="36"/>
    </row>
    <row r="89" spans="1:31" s="2" customFormat="1" ht="12">
      <c r="A89" s="36"/>
      <c r="B89" s="37"/>
      <c r="C89" s="38"/>
      <c r="D89" s="38"/>
      <c r="E89" s="38"/>
      <c r="F89" s="38"/>
      <c r="G89" s="38"/>
      <c r="H89" s="38"/>
      <c r="I89" s="118"/>
      <c r="J89" s="38"/>
      <c r="K89" s="38"/>
      <c r="L89" s="119"/>
      <c r="S89" s="36"/>
      <c r="T89" s="36"/>
      <c r="U89" s="36"/>
      <c r="V89" s="36"/>
      <c r="W89" s="36"/>
      <c r="X89" s="36"/>
      <c r="Y89" s="36"/>
      <c r="Z89" s="36"/>
      <c r="AA89" s="36"/>
      <c r="AB89" s="36"/>
      <c r="AC89" s="36"/>
      <c r="AD89" s="36"/>
      <c r="AE89" s="36"/>
    </row>
    <row r="90" spans="1:31" s="11" customFormat="1" ht="24">
      <c r="A90" s="167"/>
      <c r="B90" s="168"/>
      <c r="C90" s="169" t="s">
        <v>193</v>
      </c>
      <c r="D90" s="170" t="s">
        <v>57</v>
      </c>
      <c r="E90" s="170" t="s">
        <v>53</v>
      </c>
      <c r="F90" s="170" t="s">
        <v>54</v>
      </c>
      <c r="G90" s="170" t="s">
        <v>194</v>
      </c>
      <c r="H90" s="170" t="s">
        <v>195</v>
      </c>
      <c r="I90" s="171" t="s">
        <v>196</v>
      </c>
      <c r="J90" s="170" t="s">
        <v>165</v>
      </c>
      <c r="K90" s="172" t="s">
        <v>197</v>
      </c>
      <c r="L90" s="173"/>
      <c r="M90" s="70" t="s">
        <v>19</v>
      </c>
      <c r="N90" s="71" t="s">
        <v>42</v>
      </c>
      <c r="O90" s="71" t="s">
        <v>198</v>
      </c>
      <c r="P90" s="71" t="s">
        <v>199</v>
      </c>
      <c r="Q90" s="71" t="s">
        <v>200</v>
      </c>
      <c r="R90" s="71" t="s">
        <v>201</v>
      </c>
      <c r="S90" s="71" t="s">
        <v>202</v>
      </c>
      <c r="T90" s="72" t="s">
        <v>203</v>
      </c>
      <c r="U90" s="167"/>
      <c r="V90" s="167"/>
      <c r="W90" s="167"/>
      <c r="X90" s="167"/>
      <c r="Y90" s="167"/>
      <c r="Z90" s="167"/>
      <c r="AA90" s="167"/>
      <c r="AB90" s="167"/>
      <c r="AC90" s="167"/>
      <c r="AD90" s="167"/>
      <c r="AE90" s="167"/>
    </row>
    <row r="91" spans="1:63" s="2" customFormat="1" ht="15.75">
      <c r="A91" s="36"/>
      <c r="B91" s="37"/>
      <c r="C91" s="77" t="s">
        <v>204</v>
      </c>
      <c r="D91" s="38"/>
      <c r="E91" s="38"/>
      <c r="F91" s="38"/>
      <c r="G91" s="38"/>
      <c r="H91" s="38"/>
      <c r="I91" s="118"/>
      <c r="J91" s="174">
        <f>BK91</f>
        <v>0</v>
      </c>
      <c r="K91" s="38"/>
      <c r="L91" s="41"/>
      <c r="M91" s="73"/>
      <c r="N91" s="175"/>
      <c r="O91" s="74"/>
      <c r="P91" s="176">
        <f>P92+P195</f>
        <v>0</v>
      </c>
      <c r="Q91" s="74"/>
      <c r="R91" s="176">
        <f>R92+R195</f>
        <v>54.80064796</v>
      </c>
      <c r="S91" s="74"/>
      <c r="T91" s="177">
        <f>T92+T195</f>
        <v>0.6280000000000001</v>
      </c>
      <c r="U91" s="36"/>
      <c r="V91" s="36"/>
      <c r="W91" s="36"/>
      <c r="X91" s="36"/>
      <c r="Y91" s="36"/>
      <c r="Z91" s="36"/>
      <c r="AA91" s="36"/>
      <c r="AB91" s="36"/>
      <c r="AC91" s="36"/>
      <c r="AD91" s="36"/>
      <c r="AE91" s="36"/>
      <c r="AT91" s="19" t="s">
        <v>71</v>
      </c>
      <c r="AU91" s="19" t="s">
        <v>166</v>
      </c>
      <c r="BK91" s="178">
        <f>BK92+BK195</f>
        <v>0</v>
      </c>
    </row>
    <row r="92" spans="2:63" s="12" customFormat="1" ht="15">
      <c r="B92" s="179"/>
      <c r="C92" s="180"/>
      <c r="D92" s="181" t="s">
        <v>71</v>
      </c>
      <c r="E92" s="182" t="s">
        <v>205</v>
      </c>
      <c r="F92" s="182" t="s">
        <v>206</v>
      </c>
      <c r="G92" s="180"/>
      <c r="H92" s="180"/>
      <c r="I92" s="183"/>
      <c r="J92" s="184">
        <f>BK92</f>
        <v>0</v>
      </c>
      <c r="K92" s="180"/>
      <c r="L92" s="185"/>
      <c r="M92" s="186"/>
      <c r="N92" s="187"/>
      <c r="O92" s="187"/>
      <c r="P92" s="188">
        <f>P93+P134+P143+P157+P166+P172+P175+P193</f>
        <v>0</v>
      </c>
      <c r="Q92" s="187"/>
      <c r="R92" s="188">
        <f>R93+R134+R143+R157+R166+R172+R175+R193</f>
        <v>54.41519932</v>
      </c>
      <c r="S92" s="187"/>
      <c r="T92" s="189">
        <f>T93+T134+T143+T157+T166+T172+T175+T193</f>
        <v>0.6280000000000001</v>
      </c>
      <c r="AR92" s="190" t="s">
        <v>79</v>
      </c>
      <c r="AT92" s="191" t="s">
        <v>71</v>
      </c>
      <c r="AU92" s="191" t="s">
        <v>72</v>
      </c>
      <c r="AY92" s="190" t="s">
        <v>207</v>
      </c>
      <c r="BK92" s="192">
        <f>BK93+BK134+BK143+BK157+BK166+BK172+BK175+BK193</f>
        <v>0</v>
      </c>
    </row>
    <row r="93" spans="2:63" s="12" customFormat="1" ht="12.75">
      <c r="B93" s="179"/>
      <c r="C93" s="180"/>
      <c r="D93" s="181" t="s">
        <v>71</v>
      </c>
      <c r="E93" s="193" t="s">
        <v>79</v>
      </c>
      <c r="F93" s="193" t="s">
        <v>208</v>
      </c>
      <c r="G93" s="180"/>
      <c r="H93" s="180"/>
      <c r="I93" s="183"/>
      <c r="J93" s="194">
        <f>BK93</f>
        <v>0</v>
      </c>
      <c r="K93" s="180"/>
      <c r="L93" s="185"/>
      <c r="M93" s="186"/>
      <c r="N93" s="187"/>
      <c r="O93" s="187"/>
      <c r="P93" s="188">
        <f>SUM(P94:P133)</f>
        <v>0</v>
      </c>
      <c r="Q93" s="187"/>
      <c r="R93" s="188">
        <f>SUM(R94:R133)</f>
        <v>0.117</v>
      </c>
      <c r="S93" s="187"/>
      <c r="T93" s="189">
        <f>SUM(T94:T133)</f>
        <v>0</v>
      </c>
      <c r="AR93" s="190" t="s">
        <v>79</v>
      </c>
      <c r="AT93" s="191" t="s">
        <v>71</v>
      </c>
      <c r="AU93" s="191" t="s">
        <v>79</v>
      </c>
      <c r="AY93" s="190" t="s">
        <v>207</v>
      </c>
      <c r="BK93" s="192">
        <f>SUM(BK94:BK133)</f>
        <v>0</v>
      </c>
    </row>
    <row r="94" spans="1:65" s="2" customFormat="1" ht="24">
      <c r="A94" s="36"/>
      <c r="B94" s="37"/>
      <c r="C94" s="195" t="s">
        <v>79</v>
      </c>
      <c r="D94" s="195" t="s">
        <v>209</v>
      </c>
      <c r="E94" s="196" t="s">
        <v>210</v>
      </c>
      <c r="F94" s="197" t="s">
        <v>211</v>
      </c>
      <c r="G94" s="198" t="s">
        <v>144</v>
      </c>
      <c r="H94" s="199">
        <v>90</v>
      </c>
      <c r="I94" s="200"/>
      <c r="J94" s="201">
        <f>ROUND(I94*H94,2)</f>
        <v>0</v>
      </c>
      <c r="K94" s="197" t="s">
        <v>212</v>
      </c>
      <c r="L94" s="41"/>
      <c r="M94" s="202" t="s">
        <v>19</v>
      </c>
      <c r="N94" s="203" t="s">
        <v>43</v>
      </c>
      <c r="O94" s="66"/>
      <c r="P94" s="204">
        <f>O94*H94</f>
        <v>0</v>
      </c>
      <c r="Q94" s="204">
        <v>0</v>
      </c>
      <c r="R94" s="204">
        <f>Q94*H94</f>
        <v>0</v>
      </c>
      <c r="S94" s="204">
        <v>0</v>
      </c>
      <c r="T94" s="205">
        <f>S94*H94</f>
        <v>0</v>
      </c>
      <c r="U94" s="36"/>
      <c r="V94" s="36"/>
      <c r="W94" s="36"/>
      <c r="X94" s="36"/>
      <c r="Y94" s="36"/>
      <c r="Z94" s="36"/>
      <c r="AA94" s="36"/>
      <c r="AB94" s="36"/>
      <c r="AC94" s="36"/>
      <c r="AD94" s="36"/>
      <c r="AE94" s="36"/>
      <c r="AR94" s="206" t="s">
        <v>213</v>
      </c>
      <c r="AT94" s="206" t="s">
        <v>209</v>
      </c>
      <c r="AU94" s="206" t="s">
        <v>81</v>
      </c>
      <c r="AY94" s="19" t="s">
        <v>207</v>
      </c>
      <c r="BE94" s="207">
        <f>IF(N94="základní",J94,0)</f>
        <v>0</v>
      </c>
      <c r="BF94" s="207">
        <f>IF(N94="snížená",J94,0)</f>
        <v>0</v>
      </c>
      <c r="BG94" s="207">
        <f>IF(N94="zákl. přenesená",J94,0)</f>
        <v>0</v>
      </c>
      <c r="BH94" s="207">
        <f>IF(N94="sníž. přenesená",J94,0)</f>
        <v>0</v>
      </c>
      <c r="BI94" s="207">
        <f>IF(N94="nulová",J94,0)</f>
        <v>0</v>
      </c>
      <c r="BJ94" s="19" t="s">
        <v>79</v>
      </c>
      <c r="BK94" s="207">
        <f>ROUND(I94*H94,2)</f>
        <v>0</v>
      </c>
      <c r="BL94" s="19" t="s">
        <v>213</v>
      </c>
      <c r="BM94" s="206" t="s">
        <v>1740</v>
      </c>
    </row>
    <row r="95" spans="2:51" s="13" customFormat="1" ht="22.5">
      <c r="B95" s="208"/>
      <c r="C95" s="209"/>
      <c r="D95" s="210" t="s">
        <v>215</v>
      </c>
      <c r="E95" s="211" t="s">
        <v>1734</v>
      </c>
      <c r="F95" s="212" t="s">
        <v>1741</v>
      </c>
      <c r="G95" s="209"/>
      <c r="H95" s="213">
        <v>90</v>
      </c>
      <c r="I95" s="214"/>
      <c r="J95" s="209"/>
      <c r="K95" s="209"/>
      <c r="L95" s="215"/>
      <c r="M95" s="216"/>
      <c r="N95" s="217"/>
      <c r="O95" s="217"/>
      <c r="P95" s="217"/>
      <c r="Q95" s="217"/>
      <c r="R95" s="217"/>
      <c r="S95" s="217"/>
      <c r="T95" s="218"/>
      <c r="AT95" s="219" t="s">
        <v>215</v>
      </c>
      <c r="AU95" s="219" t="s">
        <v>81</v>
      </c>
      <c r="AV95" s="13" t="s">
        <v>81</v>
      </c>
      <c r="AW95" s="13" t="s">
        <v>33</v>
      </c>
      <c r="AX95" s="13" t="s">
        <v>79</v>
      </c>
      <c r="AY95" s="219" t="s">
        <v>207</v>
      </c>
    </row>
    <row r="96" spans="1:65" s="2" customFormat="1" ht="48">
      <c r="A96" s="36"/>
      <c r="B96" s="37"/>
      <c r="C96" s="195" t="s">
        <v>81</v>
      </c>
      <c r="D96" s="195" t="s">
        <v>209</v>
      </c>
      <c r="E96" s="196" t="s">
        <v>217</v>
      </c>
      <c r="F96" s="197" t="s">
        <v>218</v>
      </c>
      <c r="G96" s="198" t="s">
        <v>151</v>
      </c>
      <c r="H96" s="199">
        <v>74.812</v>
      </c>
      <c r="I96" s="200"/>
      <c r="J96" s="201">
        <f>ROUND(I96*H96,2)</f>
        <v>0</v>
      </c>
      <c r="K96" s="197" t="s">
        <v>212</v>
      </c>
      <c r="L96" s="41"/>
      <c r="M96" s="202" t="s">
        <v>19</v>
      </c>
      <c r="N96" s="203" t="s">
        <v>43</v>
      </c>
      <c r="O96" s="66"/>
      <c r="P96" s="204">
        <f>O96*H96</f>
        <v>0</v>
      </c>
      <c r="Q96" s="204">
        <v>0</v>
      </c>
      <c r="R96" s="204">
        <f>Q96*H96</f>
        <v>0</v>
      </c>
      <c r="S96" s="204">
        <v>0</v>
      </c>
      <c r="T96" s="205">
        <f>S96*H96</f>
        <v>0</v>
      </c>
      <c r="U96" s="36"/>
      <c r="V96" s="36"/>
      <c r="W96" s="36"/>
      <c r="X96" s="36"/>
      <c r="Y96" s="36"/>
      <c r="Z96" s="36"/>
      <c r="AA96" s="36"/>
      <c r="AB96" s="36"/>
      <c r="AC96" s="36"/>
      <c r="AD96" s="36"/>
      <c r="AE96" s="36"/>
      <c r="AR96" s="206" t="s">
        <v>213</v>
      </c>
      <c r="AT96" s="206" t="s">
        <v>209</v>
      </c>
      <c r="AU96" s="206" t="s">
        <v>81</v>
      </c>
      <c r="AY96" s="19" t="s">
        <v>207</v>
      </c>
      <c r="BE96" s="207">
        <f>IF(N96="základní",J96,0)</f>
        <v>0</v>
      </c>
      <c r="BF96" s="207">
        <f>IF(N96="snížená",J96,0)</f>
        <v>0</v>
      </c>
      <c r="BG96" s="207">
        <f>IF(N96="zákl. přenesená",J96,0)</f>
        <v>0</v>
      </c>
      <c r="BH96" s="207">
        <f>IF(N96="sníž. přenesená",J96,0)</f>
        <v>0</v>
      </c>
      <c r="BI96" s="207">
        <f>IF(N96="nulová",J96,0)</f>
        <v>0</v>
      </c>
      <c r="BJ96" s="19" t="s">
        <v>79</v>
      </c>
      <c r="BK96" s="207">
        <f>ROUND(I96*H96,2)</f>
        <v>0</v>
      </c>
      <c r="BL96" s="19" t="s">
        <v>213</v>
      </c>
      <c r="BM96" s="206" t="s">
        <v>1742</v>
      </c>
    </row>
    <row r="97" spans="2:51" s="13" customFormat="1" ht="12">
      <c r="B97" s="208"/>
      <c r="C97" s="209"/>
      <c r="D97" s="210" t="s">
        <v>215</v>
      </c>
      <c r="E97" s="211" t="s">
        <v>19</v>
      </c>
      <c r="F97" s="212" t="s">
        <v>220</v>
      </c>
      <c r="G97" s="209"/>
      <c r="H97" s="213">
        <v>74.812</v>
      </c>
      <c r="I97" s="214"/>
      <c r="J97" s="209"/>
      <c r="K97" s="209"/>
      <c r="L97" s="215"/>
      <c r="M97" s="216"/>
      <c r="N97" s="217"/>
      <c r="O97" s="217"/>
      <c r="P97" s="217"/>
      <c r="Q97" s="217"/>
      <c r="R97" s="217"/>
      <c r="S97" s="217"/>
      <c r="T97" s="218"/>
      <c r="AT97" s="219" t="s">
        <v>215</v>
      </c>
      <c r="AU97" s="219" t="s">
        <v>81</v>
      </c>
      <c r="AV97" s="13" t="s">
        <v>81</v>
      </c>
      <c r="AW97" s="13" t="s">
        <v>33</v>
      </c>
      <c r="AX97" s="13" t="s">
        <v>79</v>
      </c>
      <c r="AY97" s="219" t="s">
        <v>207</v>
      </c>
    </row>
    <row r="98" spans="1:65" s="2" customFormat="1" ht="48">
      <c r="A98" s="36"/>
      <c r="B98" s="37"/>
      <c r="C98" s="195" t="s">
        <v>221</v>
      </c>
      <c r="D98" s="195" t="s">
        <v>209</v>
      </c>
      <c r="E98" s="196" t="s">
        <v>222</v>
      </c>
      <c r="F98" s="197" t="s">
        <v>223</v>
      </c>
      <c r="G98" s="198" t="s">
        <v>151</v>
      </c>
      <c r="H98" s="199">
        <v>93.515</v>
      </c>
      <c r="I98" s="200"/>
      <c r="J98" s="201">
        <f>ROUND(I98*H98,2)</f>
        <v>0</v>
      </c>
      <c r="K98" s="197" t="s">
        <v>212</v>
      </c>
      <c r="L98" s="41"/>
      <c r="M98" s="202" t="s">
        <v>19</v>
      </c>
      <c r="N98" s="203" t="s">
        <v>43</v>
      </c>
      <c r="O98" s="66"/>
      <c r="P98" s="204">
        <f>O98*H98</f>
        <v>0</v>
      </c>
      <c r="Q98" s="204">
        <v>0</v>
      </c>
      <c r="R98" s="204">
        <f>Q98*H98</f>
        <v>0</v>
      </c>
      <c r="S98" s="204">
        <v>0</v>
      </c>
      <c r="T98" s="205">
        <f>S98*H98</f>
        <v>0</v>
      </c>
      <c r="U98" s="36"/>
      <c r="V98" s="36"/>
      <c r="W98" s="36"/>
      <c r="X98" s="36"/>
      <c r="Y98" s="36"/>
      <c r="Z98" s="36"/>
      <c r="AA98" s="36"/>
      <c r="AB98" s="36"/>
      <c r="AC98" s="36"/>
      <c r="AD98" s="36"/>
      <c r="AE98" s="36"/>
      <c r="AR98" s="206" t="s">
        <v>213</v>
      </c>
      <c r="AT98" s="206" t="s">
        <v>209</v>
      </c>
      <c r="AU98" s="206" t="s">
        <v>81</v>
      </c>
      <c r="AY98" s="19" t="s">
        <v>207</v>
      </c>
      <c r="BE98" s="207">
        <f>IF(N98="základní",J98,0)</f>
        <v>0</v>
      </c>
      <c r="BF98" s="207">
        <f>IF(N98="snížená",J98,0)</f>
        <v>0</v>
      </c>
      <c r="BG98" s="207">
        <f>IF(N98="zákl. přenesená",J98,0)</f>
        <v>0</v>
      </c>
      <c r="BH98" s="207">
        <f>IF(N98="sníž. přenesená",J98,0)</f>
        <v>0</v>
      </c>
      <c r="BI98" s="207">
        <f>IF(N98="nulová",J98,0)</f>
        <v>0</v>
      </c>
      <c r="BJ98" s="19" t="s">
        <v>79</v>
      </c>
      <c r="BK98" s="207">
        <f>ROUND(I98*H98,2)</f>
        <v>0</v>
      </c>
      <c r="BL98" s="19" t="s">
        <v>213</v>
      </c>
      <c r="BM98" s="206" t="s">
        <v>1743</v>
      </c>
    </row>
    <row r="99" spans="2:51" s="13" customFormat="1" ht="12">
      <c r="B99" s="208"/>
      <c r="C99" s="209"/>
      <c r="D99" s="210" t="s">
        <v>215</v>
      </c>
      <c r="E99" s="211" t="s">
        <v>19</v>
      </c>
      <c r="F99" s="212" t="s">
        <v>1744</v>
      </c>
      <c r="G99" s="209"/>
      <c r="H99" s="213">
        <v>92</v>
      </c>
      <c r="I99" s="214"/>
      <c r="J99" s="209"/>
      <c r="K99" s="209"/>
      <c r="L99" s="215"/>
      <c r="M99" s="216"/>
      <c r="N99" s="217"/>
      <c r="O99" s="217"/>
      <c r="P99" s="217"/>
      <c r="Q99" s="217"/>
      <c r="R99" s="217"/>
      <c r="S99" s="217"/>
      <c r="T99" s="218"/>
      <c r="AT99" s="219" t="s">
        <v>215</v>
      </c>
      <c r="AU99" s="219" t="s">
        <v>81</v>
      </c>
      <c r="AV99" s="13" t="s">
        <v>81</v>
      </c>
      <c r="AW99" s="13" t="s">
        <v>33</v>
      </c>
      <c r="AX99" s="13" t="s">
        <v>72</v>
      </c>
      <c r="AY99" s="219" t="s">
        <v>207</v>
      </c>
    </row>
    <row r="100" spans="2:51" s="13" customFormat="1" ht="12">
      <c r="B100" s="208"/>
      <c r="C100" s="209"/>
      <c r="D100" s="210" t="s">
        <v>215</v>
      </c>
      <c r="E100" s="211" t="s">
        <v>19</v>
      </c>
      <c r="F100" s="212" t="s">
        <v>1745</v>
      </c>
      <c r="G100" s="209"/>
      <c r="H100" s="213">
        <v>95.03</v>
      </c>
      <c r="I100" s="214"/>
      <c r="J100" s="209"/>
      <c r="K100" s="209"/>
      <c r="L100" s="215"/>
      <c r="M100" s="216"/>
      <c r="N100" s="217"/>
      <c r="O100" s="217"/>
      <c r="P100" s="217"/>
      <c r="Q100" s="217"/>
      <c r="R100" s="217"/>
      <c r="S100" s="217"/>
      <c r="T100" s="218"/>
      <c r="AT100" s="219" t="s">
        <v>215</v>
      </c>
      <c r="AU100" s="219" t="s">
        <v>81</v>
      </c>
      <c r="AV100" s="13" t="s">
        <v>81</v>
      </c>
      <c r="AW100" s="13" t="s">
        <v>33</v>
      </c>
      <c r="AX100" s="13" t="s">
        <v>72</v>
      </c>
      <c r="AY100" s="219" t="s">
        <v>207</v>
      </c>
    </row>
    <row r="101" spans="2:51" s="14" customFormat="1" ht="12">
      <c r="B101" s="220"/>
      <c r="C101" s="221"/>
      <c r="D101" s="210" t="s">
        <v>215</v>
      </c>
      <c r="E101" s="222" t="s">
        <v>49</v>
      </c>
      <c r="F101" s="223" t="s">
        <v>228</v>
      </c>
      <c r="G101" s="221"/>
      <c r="H101" s="224">
        <v>187.03</v>
      </c>
      <c r="I101" s="225"/>
      <c r="J101" s="221"/>
      <c r="K101" s="221"/>
      <c r="L101" s="226"/>
      <c r="M101" s="227"/>
      <c r="N101" s="228"/>
      <c r="O101" s="228"/>
      <c r="P101" s="228"/>
      <c r="Q101" s="228"/>
      <c r="R101" s="228"/>
      <c r="S101" s="228"/>
      <c r="T101" s="229"/>
      <c r="AT101" s="230" t="s">
        <v>215</v>
      </c>
      <c r="AU101" s="230" t="s">
        <v>81</v>
      </c>
      <c r="AV101" s="14" t="s">
        <v>213</v>
      </c>
      <c r="AW101" s="14" t="s">
        <v>33</v>
      </c>
      <c r="AX101" s="14" t="s">
        <v>72</v>
      </c>
      <c r="AY101" s="230" t="s">
        <v>207</v>
      </c>
    </row>
    <row r="102" spans="2:51" s="13" customFormat="1" ht="12">
      <c r="B102" s="208"/>
      <c r="C102" s="209"/>
      <c r="D102" s="210" t="s">
        <v>215</v>
      </c>
      <c r="E102" s="211" t="s">
        <v>19</v>
      </c>
      <c r="F102" s="212" t="s">
        <v>229</v>
      </c>
      <c r="G102" s="209"/>
      <c r="H102" s="213">
        <v>93.515</v>
      </c>
      <c r="I102" s="214"/>
      <c r="J102" s="209"/>
      <c r="K102" s="209"/>
      <c r="L102" s="215"/>
      <c r="M102" s="216"/>
      <c r="N102" s="217"/>
      <c r="O102" s="217"/>
      <c r="P102" s="217"/>
      <c r="Q102" s="217"/>
      <c r="R102" s="217"/>
      <c r="S102" s="217"/>
      <c r="T102" s="218"/>
      <c r="AT102" s="219" t="s">
        <v>215</v>
      </c>
      <c r="AU102" s="219" t="s">
        <v>81</v>
      </c>
      <c r="AV102" s="13" t="s">
        <v>81</v>
      </c>
      <c r="AW102" s="13" t="s">
        <v>33</v>
      </c>
      <c r="AX102" s="13" t="s">
        <v>79</v>
      </c>
      <c r="AY102" s="219" t="s">
        <v>207</v>
      </c>
    </row>
    <row r="103" spans="1:65" s="2" customFormat="1" ht="48">
      <c r="A103" s="36"/>
      <c r="B103" s="37"/>
      <c r="C103" s="195" t="s">
        <v>213</v>
      </c>
      <c r="D103" s="195" t="s">
        <v>209</v>
      </c>
      <c r="E103" s="196" t="s">
        <v>230</v>
      </c>
      <c r="F103" s="197" t="s">
        <v>231</v>
      </c>
      <c r="G103" s="198" t="s">
        <v>151</v>
      </c>
      <c r="H103" s="199">
        <v>9.352</v>
      </c>
      <c r="I103" s="200"/>
      <c r="J103" s="201">
        <f>ROUND(I103*H103,2)</f>
        <v>0</v>
      </c>
      <c r="K103" s="197" t="s">
        <v>212</v>
      </c>
      <c r="L103" s="41"/>
      <c r="M103" s="202" t="s">
        <v>19</v>
      </c>
      <c r="N103" s="203" t="s">
        <v>43</v>
      </c>
      <c r="O103" s="66"/>
      <c r="P103" s="204">
        <f>O103*H103</f>
        <v>0</v>
      </c>
      <c r="Q103" s="204">
        <v>0</v>
      </c>
      <c r="R103" s="204">
        <f>Q103*H103</f>
        <v>0</v>
      </c>
      <c r="S103" s="204">
        <v>0</v>
      </c>
      <c r="T103" s="205">
        <f>S103*H103</f>
        <v>0</v>
      </c>
      <c r="U103" s="36"/>
      <c r="V103" s="36"/>
      <c r="W103" s="36"/>
      <c r="X103" s="36"/>
      <c r="Y103" s="36"/>
      <c r="Z103" s="36"/>
      <c r="AA103" s="36"/>
      <c r="AB103" s="36"/>
      <c r="AC103" s="36"/>
      <c r="AD103" s="36"/>
      <c r="AE103" s="36"/>
      <c r="AR103" s="206" t="s">
        <v>213</v>
      </c>
      <c r="AT103" s="206" t="s">
        <v>209</v>
      </c>
      <c r="AU103" s="206" t="s">
        <v>81</v>
      </c>
      <c r="AY103" s="19" t="s">
        <v>207</v>
      </c>
      <c r="BE103" s="207">
        <f>IF(N103="základní",J103,0)</f>
        <v>0</v>
      </c>
      <c r="BF103" s="207">
        <f>IF(N103="snížená",J103,0)</f>
        <v>0</v>
      </c>
      <c r="BG103" s="207">
        <f>IF(N103="zákl. přenesená",J103,0)</f>
        <v>0</v>
      </c>
      <c r="BH103" s="207">
        <f>IF(N103="sníž. přenesená",J103,0)</f>
        <v>0</v>
      </c>
      <c r="BI103" s="207">
        <f>IF(N103="nulová",J103,0)</f>
        <v>0</v>
      </c>
      <c r="BJ103" s="19" t="s">
        <v>79</v>
      </c>
      <c r="BK103" s="207">
        <f>ROUND(I103*H103,2)</f>
        <v>0</v>
      </c>
      <c r="BL103" s="19" t="s">
        <v>213</v>
      </c>
      <c r="BM103" s="206" t="s">
        <v>1746</v>
      </c>
    </row>
    <row r="104" spans="2:51" s="13" customFormat="1" ht="12">
      <c r="B104" s="208"/>
      <c r="C104" s="209"/>
      <c r="D104" s="210" t="s">
        <v>215</v>
      </c>
      <c r="E104" s="211" t="s">
        <v>19</v>
      </c>
      <c r="F104" s="212" t="s">
        <v>233</v>
      </c>
      <c r="G104" s="209"/>
      <c r="H104" s="213">
        <v>9.352</v>
      </c>
      <c r="I104" s="214"/>
      <c r="J104" s="209"/>
      <c r="K104" s="209"/>
      <c r="L104" s="215"/>
      <c r="M104" s="216"/>
      <c r="N104" s="217"/>
      <c r="O104" s="217"/>
      <c r="P104" s="217"/>
      <c r="Q104" s="217"/>
      <c r="R104" s="217"/>
      <c r="S104" s="217"/>
      <c r="T104" s="218"/>
      <c r="AT104" s="219" t="s">
        <v>215</v>
      </c>
      <c r="AU104" s="219" t="s">
        <v>81</v>
      </c>
      <c r="AV104" s="13" t="s">
        <v>81</v>
      </c>
      <c r="AW104" s="13" t="s">
        <v>33</v>
      </c>
      <c r="AX104" s="13" t="s">
        <v>79</v>
      </c>
      <c r="AY104" s="219" t="s">
        <v>207</v>
      </c>
    </row>
    <row r="105" spans="1:65" s="2" customFormat="1" ht="48">
      <c r="A105" s="36"/>
      <c r="B105" s="37"/>
      <c r="C105" s="195" t="s">
        <v>234</v>
      </c>
      <c r="D105" s="195" t="s">
        <v>209</v>
      </c>
      <c r="E105" s="196" t="s">
        <v>235</v>
      </c>
      <c r="F105" s="197" t="s">
        <v>236</v>
      </c>
      <c r="G105" s="198" t="s">
        <v>151</v>
      </c>
      <c r="H105" s="199">
        <v>9.352</v>
      </c>
      <c r="I105" s="200"/>
      <c r="J105" s="201">
        <f>ROUND(I105*H105,2)</f>
        <v>0</v>
      </c>
      <c r="K105" s="197" t="s">
        <v>212</v>
      </c>
      <c r="L105" s="41"/>
      <c r="M105" s="202" t="s">
        <v>19</v>
      </c>
      <c r="N105" s="203" t="s">
        <v>43</v>
      </c>
      <c r="O105" s="66"/>
      <c r="P105" s="204">
        <f>O105*H105</f>
        <v>0</v>
      </c>
      <c r="Q105" s="204">
        <v>0</v>
      </c>
      <c r="R105" s="204">
        <f>Q105*H105</f>
        <v>0</v>
      </c>
      <c r="S105" s="204">
        <v>0</v>
      </c>
      <c r="T105" s="205">
        <f>S105*H105</f>
        <v>0</v>
      </c>
      <c r="U105" s="36"/>
      <c r="V105" s="36"/>
      <c r="W105" s="36"/>
      <c r="X105" s="36"/>
      <c r="Y105" s="36"/>
      <c r="Z105" s="36"/>
      <c r="AA105" s="36"/>
      <c r="AB105" s="36"/>
      <c r="AC105" s="36"/>
      <c r="AD105" s="36"/>
      <c r="AE105" s="36"/>
      <c r="AR105" s="206" t="s">
        <v>213</v>
      </c>
      <c r="AT105" s="206" t="s">
        <v>209</v>
      </c>
      <c r="AU105" s="206" t="s">
        <v>81</v>
      </c>
      <c r="AY105" s="19" t="s">
        <v>207</v>
      </c>
      <c r="BE105" s="207">
        <f>IF(N105="základní",J105,0)</f>
        <v>0</v>
      </c>
      <c r="BF105" s="207">
        <f>IF(N105="snížená",J105,0)</f>
        <v>0</v>
      </c>
      <c r="BG105" s="207">
        <f>IF(N105="zákl. přenesená",J105,0)</f>
        <v>0</v>
      </c>
      <c r="BH105" s="207">
        <f>IF(N105="sníž. přenesená",J105,0)</f>
        <v>0</v>
      </c>
      <c r="BI105" s="207">
        <f>IF(N105="nulová",J105,0)</f>
        <v>0</v>
      </c>
      <c r="BJ105" s="19" t="s">
        <v>79</v>
      </c>
      <c r="BK105" s="207">
        <f>ROUND(I105*H105,2)</f>
        <v>0</v>
      </c>
      <c r="BL105" s="19" t="s">
        <v>213</v>
      </c>
      <c r="BM105" s="206" t="s">
        <v>1747</v>
      </c>
    </row>
    <row r="106" spans="2:51" s="13" customFormat="1" ht="12">
      <c r="B106" s="208"/>
      <c r="C106" s="209"/>
      <c r="D106" s="210" t="s">
        <v>215</v>
      </c>
      <c r="E106" s="211" t="s">
        <v>19</v>
      </c>
      <c r="F106" s="212" t="s">
        <v>233</v>
      </c>
      <c r="G106" s="209"/>
      <c r="H106" s="213">
        <v>9.352</v>
      </c>
      <c r="I106" s="214"/>
      <c r="J106" s="209"/>
      <c r="K106" s="209"/>
      <c r="L106" s="215"/>
      <c r="M106" s="216"/>
      <c r="N106" s="217"/>
      <c r="O106" s="217"/>
      <c r="P106" s="217"/>
      <c r="Q106" s="217"/>
      <c r="R106" s="217"/>
      <c r="S106" s="217"/>
      <c r="T106" s="218"/>
      <c r="AT106" s="219" t="s">
        <v>215</v>
      </c>
      <c r="AU106" s="219" t="s">
        <v>81</v>
      </c>
      <c r="AV106" s="13" t="s">
        <v>81</v>
      </c>
      <c r="AW106" s="13" t="s">
        <v>33</v>
      </c>
      <c r="AX106" s="13" t="s">
        <v>79</v>
      </c>
      <c r="AY106" s="219" t="s">
        <v>207</v>
      </c>
    </row>
    <row r="107" spans="1:65" s="2" customFormat="1" ht="60">
      <c r="A107" s="36"/>
      <c r="B107" s="37"/>
      <c r="C107" s="195" t="s">
        <v>238</v>
      </c>
      <c r="D107" s="195" t="s">
        <v>209</v>
      </c>
      <c r="E107" s="196" t="s">
        <v>267</v>
      </c>
      <c r="F107" s="197" t="s">
        <v>268</v>
      </c>
      <c r="G107" s="198" t="s">
        <v>151</v>
      </c>
      <c r="H107" s="199">
        <v>317.557</v>
      </c>
      <c r="I107" s="200"/>
      <c r="J107" s="201">
        <f>ROUND(I107*H107,2)</f>
        <v>0</v>
      </c>
      <c r="K107" s="197" t="s">
        <v>212</v>
      </c>
      <c r="L107" s="41"/>
      <c r="M107" s="202" t="s">
        <v>19</v>
      </c>
      <c r="N107" s="203" t="s">
        <v>43</v>
      </c>
      <c r="O107" s="66"/>
      <c r="P107" s="204">
        <f>O107*H107</f>
        <v>0</v>
      </c>
      <c r="Q107" s="204">
        <v>0</v>
      </c>
      <c r="R107" s="204">
        <f>Q107*H107</f>
        <v>0</v>
      </c>
      <c r="S107" s="204">
        <v>0</v>
      </c>
      <c r="T107" s="205">
        <f>S107*H107</f>
        <v>0</v>
      </c>
      <c r="U107" s="36"/>
      <c r="V107" s="36"/>
      <c r="W107" s="36"/>
      <c r="X107" s="36"/>
      <c r="Y107" s="36"/>
      <c r="Z107" s="36"/>
      <c r="AA107" s="36"/>
      <c r="AB107" s="36"/>
      <c r="AC107" s="36"/>
      <c r="AD107" s="36"/>
      <c r="AE107" s="36"/>
      <c r="AR107" s="206" t="s">
        <v>213</v>
      </c>
      <c r="AT107" s="206" t="s">
        <v>209</v>
      </c>
      <c r="AU107" s="206" t="s">
        <v>81</v>
      </c>
      <c r="AY107" s="19" t="s">
        <v>207</v>
      </c>
      <c r="BE107" s="207">
        <f>IF(N107="základní",J107,0)</f>
        <v>0</v>
      </c>
      <c r="BF107" s="207">
        <f>IF(N107="snížená",J107,0)</f>
        <v>0</v>
      </c>
      <c r="BG107" s="207">
        <f>IF(N107="zákl. přenesená",J107,0)</f>
        <v>0</v>
      </c>
      <c r="BH107" s="207">
        <f>IF(N107="sníž. přenesená",J107,0)</f>
        <v>0</v>
      </c>
      <c r="BI107" s="207">
        <f>IF(N107="nulová",J107,0)</f>
        <v>0</v>
      </c>
      <c r="BJ107" s="19" t="s">
        <v>79</v>
      </c>
      <c r="BK107" s="207">
        <f>ROUND(I107*H107,2)</f>
        <v>0</v>
      </c>
      <c r="BL107" s="19" t="s">
        <v>213</v>
      </c>
      <c r="BM107" s="206" t="s">
        <v>1748</v>
      </c>
    </row>
    <row r="108" spans="2:51" s="15" customFormat="1" ht="12">
      <c r="B108" s="241"/>
      <c r="C108" s="242"/>
      <c r="D108" s="210" t="s">
        <v>215</v>
      </c>
      <c r="E108" s="243" t="s">
        <v>19</v>
      </c>
      <c r="F108" s="244" t="s">
        <v>270</v>
      </c>
      <c r="G108" s="242"/>
      <c r="H108" s="243" t="s">
        <v>19</v>
      </c>
      <c r="I108" s="245"/>
      <c r="J108" s="242"/>
      <c r="K108" s="242"/>
      <c r="L108" s="246"/>
      <c r="M108" s="247"/>
      <c r="N108" s="248"/>
      <c r="O108" s="248"/>
      <c r="P108" s="248"/>
      <c r="Q108" s="248"/>
      <c r="R108" s="248"/>
      <c r="S108" s="248"/>
      <c r="T108" s="249"/>
      <c r="AT108" s="250" t="s">
        <v>215</v>
      </c>
      <c r="AU108" s="250" t="s">
        <v>81</v>
      </c>
      <c r="AV108" s="15" t="s">
        <v>79</v>
      </c>
      <c r="AW108" s="15" t="s">
        <v>33</v>
      </c>
      <c r="AX108" s="15" t="s">
        <v>72</v>
      </c>
      <c r="AY108" s="250" t="s">
        <v>207</v>
      </c>
    </row>
    <row r="109" spans="2:51" s="13" customFormat="1" ht="12">
      <c r="B109" s="208"/>
      <c r="C109" s="209"/>
      <c r="D109" s="210" t="s">
        <v>215</v>
      </c>
      <c r="E109" s="211" t="s">
        <v>19</v>
      </c>
      <c r="F109" s="212" t="s">
        <v>271</v>
      </c>
      <c r="G109" s="209"/>
      <c r="H109" s="213">
        <v>168.327</v>
      </c>
      <c r="I109" s="214"/>
      <c r="J109" s="209"/>
      <c r="K109" s="209"/>
      <c r="L109" s="215"/>
      <c r="M109" s="216"/>
      <c r="N109" s="217"/>
      <c r="O109" s="217"/>
      <c r="P109" s="217"/>
      <c r="Q109" s="217"/>
      <c r="R109" s="217"/>
      <c r="S109" s="217"/>
      <c r="T109" s="218"/>
      <c r="AT109" s="219" t="s">
        <v>215</v>
      </c>
      <c r="AU109" s="219" t="s">
        <v>81</v>
      </c>
      <c r="AV109" s="13" t="s">
        <v>81</v>
      </c>
      <c r="AW109" s="13" t="s">
        <v>33</v>
      </c>
      <c r="AX109" s="13" t="s">
        <v>72</v>
      </c>
      <c r="AY109" s="219" t="s">
        <v>207</v>
      </c>
    </row>
    <row r="110" spans="2:51" s="13" customFormat="1" ht="12">
      <c r="B110" s="208"/>
      <c r="C110" s="209"/>
      <c r="D110" s="210" t="s">
        <v>215</v>
      </c>
      <c r="E110" s="211" t="s">
        <v>19</v>
      </c>
      <c r="F110" s="212" t="s">
        <v>272</v>
      </c>
      <c r="G110" s="209"/>
      <c r="H110" s="213">
        <v>149.23</v>
      </c>
      <c r="I110" s="214"/>
      <c r="J110" s="209"/>
      <c r="K110" s="209"/>
      <c r="L110" s="215"/>
      <c r="M110" s="216"/>
      <c r="N110" s="217"/>
      <c r="O110" s="217"/>
      <c r="P110" s="217"/>
      <c r="Q110" s="217"/>
      <c r="R110" s="217"/>
      <c r="S110" s="217"/>
      <c r="T110" s="218"/>
      <c r="AT110" s="219" t="s">
        <v>215</v>
      </c>
      <c r="AU110" s="219" t="s">
        <v>81</v>
      </c>
      <c r="AV110" s="13" t="s">
        <v>81</v>
      </c>
      <c r="AW110" s="13" t="s">
        <v>33</v>
      </c>
      <c r="AX110" s="13" t="s">
        <v>72</v>
      </c>
      <c r="AY110" s="219" t="s">
        <v>207</v>
      </c>
    </row>
    <row r="111" spans="2:51" s="14" customFormat="1" ht="12">
      <c r="B111" s="220"/>
      <c r="C111" s="221"/>
      <c r="D111" s="210" t="s">
        <v>215</v>
      </c>
      <c r="E111" s="222" t="s">
        <v>19</v>
      </c>
      <c r="F111" s="223" t="s">
        <v>228</v>
      </c>
      <c r="G111" s="221"/>
      <c r="H111" s="224">
        <v>317.557</v>
      </c>
      <c r="I111" s="225"/>
      <c r="J111" s="221"/>
      <c r="K111" s="221"/>
      <c r="L111" s="226"/>
      <c r="M111" s="227"/>
      <c r="N111" s="228"/>
      <c r="O111" s="228"/>
      <c r="P111" s="228"/>
      <c r="Q111" s="228"/>
      <c r="R111" s="228"/>
      <c r="S111" s="228"/>
      <c r="T111" s="229"/>
      <c r="AT111" s="230" t="s">
        <v>215</v>
      </c>
      <c r="AU111" s="230" t="s">
        <v>81</v>
      </c>
      <c r="AV111" s="14" t="s">
        <v>213</v>
      </c>
      <c r="AW111" s="14" t="s">
        <v>33</v>
      </c>
      <c r="AX111" s="14" t="s">
        <v>79</v>
      </c>
      <c r="AY111" s="230" t="s">
        <v>207</v>
      </c>
    </row>
    <row r="112" spans="1:65" s="2" customFormat="1" ht="60">
      <c r="A112" s="36"/>
      <c r="B112" s="37"/>
      <c r="C112" s="195" t="s">
        <v>243</v>
      </c>
      <c r="D112" s="195" t="s">
        <v>209</v>
      </c>
      <c r="E112" s="196" t="s">
        <v>273</v>
      </c>
      <c r="F112" s="197" t="s">
        <v>274</v>
      </c>
      <c r="G112" s="198" t="s">
        <v>151</v>
      </c>
      <c r="H112" s="199">
        <v>19.097</v>
      </c>
      <c r="I112" s="200"/>
      <c r="J112" s="201">
        <f>ROUND(I112*H112,2)</f>
        <v>0</v>
      </c>
      <c r="K112" s="197" t="s">
        <v>212</v>
      </c>
      <c r="L112" s="41"/>
      <c r="M112" s="202" t="s">
        <v>19</v>
      </c>
      <c r="N112" s="203" t="s">
        <v>43</v>
      </c>
      <c r="O112" s="66"/>
      <c r="P112" s="204">
        <f>O112*H112</f>
        <v>0</v>
      </c>
      <c r="Q112" s="204">
        <v>0</v>
      </c>
      <c r="R112" s="204">
        <f>Q112*H112</f>
        <v>0</v>
      </c>
      <c r="S112" s="204">
        <v>0</v>
      </c>
      <c r="T112" s="205">
        <f>S112*H112</f>
        <v>0</v>
      </c>
      <c r="U112" s="36"/>
      <c r="V112" s="36"/>
      <c r="W112" s="36"/>
      <c r="X112" s="36"/>
      <c r="Y112" s="36"/>
      <c r="Z112" s="36"/>
      <c r="AA112" s="36"/>
      <c r="AB112" s="36"/>
      <c r="AC112" s="36"/>
      <c r="AD112" s="36"/>
      <c r="AE112" s="36"/>
      <c r="AR112" s="206" t="s">
        <v>213</v>
      </c>
      <c r="AT112" s="206" t="s">
        <v>209</v>
      </c>
      <c r="AU112" s="206" t="s">
        <v>81</v>
      </c>
      <c r="AY112" s="19" t="s">
        <v>207</v>
      </c>
      <c r="BE112" s="207">
        <f>IF(N112="základní",J112,0)</f>
        <v>0</v>
      </c>
      <c r="BF112" s="207">
        <f>IF(N112="snížená",J112,0)</f>
        <v>0</v>
      </c>
      <c r="BG112" s="207">
        <f>IF(N112="zákl. přenesená",J112,0)</f>
        <v>0</v>
      </c>
      <c r="BH112" s="207">
        <f>IF(N112="sníž. přenesená",J112,0)</f>
        <v>0</v>
      </c>
      <c r="BI112" s="207">
        <f>IF(N112="nulová",J112,0)</f>
        <v>0</v>
      </c>
      <c r="BJ112" s="19" t="s">
        <v>79</v>
      </c>
      <c r="BK112" s="207">
        <f>ROUND(I112*H112,2)</f>
        <v>0</v>
      </c>
      <c r="BL112" s="19" t="s">
        <v>213</v>
      </c>
      <c r="BM112" s="206" t="s">
        <v>1749</v>
      </c>
    </row>
    <row r="113" spans="2:51" s="13" customFormat="1" ht="12">
      <c r="B113" s="208"/>
      <c r="C113" s="209"/>
      <c r="D113" s="210" t="s">
        <v>215</v>
      </c>
      <c r="E113" s="211" t="s">
        <v>19</v>
      </c>
      <c r="F113" s="212" t="s">
        <v>276</v>
      </c>
      <c r="G113" s="209"/>
      <c r="H113" s="213">
        <v>19.097</v>
      </c>
      <c r="I113" s="214"/>
      <c r="J113" s="209"/>
      <c r="K113" s="209"/>
      <c r="L113" s="215"/>
      <c r="M113" s="216"/>
      <c r="N113" s="217"/>
      <c r="O113" s="217"/>
      <c r="P113" s="217"/>
      <c r="Q113" s="217"/>
      <c r="R113" s="217"/>
      <c r="S113" s="217"/>
      <c r="T113" s="218"/>
      <c r="AT113" s="219" t="s">
        <v>215</v>
      </c>
      <c r="AU113" s="219" t="s">
        <v>81</v>
      </c>
      <c r="AV113" s="13" t="s">
        <v>81</v>
      </c>
      <c r="AW113" s="13" t="s">
        <v>33</v>
      </c>
      <c r="AX113" s="13" t="s">
        <v>79</v>
      </c>
      <c r="AY113" s="219" t="s">
        <v>207</v>
      </c>
    </row>
    <row r="114" spans="1:65" s="2" customFormat="1" ht="60">
      <c r="A114" s="36"/>
      <c r="B114" s="37"/>
      <c r="C114" s="195" t="s">
        <v>248</v>
      </c>
      <c r="D114" s="195" t="s">
        <v>209</v>
      </c>
      <c r="E114" s="196" t="s">
        <v>278</v>
      </c>
      <c r="F114" s="197" t="s">
        <v>279</v>
      </c>
      <c r="G114" s="198" t="s">
        <v>151</v>
      </c>
      <c r="H114" s="199">
        <v>18.703</v>
      </c>
      <c r="I114" s="200"/>
      <c r="J114" s="201">
        <f>ROUND(I114*H114,2)</f>
        <v>0</v>
      </c>
      <c r="K114" s="197" t="s">
        <v>212</v>
      </c>
      <c r="L114" s="41"/>
      <c r="M114" s="202" t="s">
        <v>19</v>
      </c>
      <c r="N114" s="203" t="s">
        <v>43</v>
      </c>
      <c r="O114" s="66"/>
      <c r="P114" s="204">
        <f>O114*H114</f>
        <v>0</v>
      </c>
      <c r="Q114" s="204">
        <v>0</v>
      </c>
      <c r="R114" s="204">
        <f>Q114*H114</f>
        <v>0</v>
      </c>
      <c r="S114" s="204">
        <v>0</v>
      </c>
      <c r="T114" s="205">
        <f>S114*H114</f>
        <v>0</v>
      </c>
      <c r="U114" s="36"/>
      <c r="V114" s="36"/>
      <c r="W114" s="36"/>
      <c r="X114" s="36"/>
      <c r="Y114" s="36"/>
      <c r="Z114" s="36"/>
      <c r="AA114" s="36"/>
      <c r="AB114" s="36"/>
      <c r="AC114" s="36"/>
      <c r="AD114" s="36"/>
      <c r="AE114" s="36"/>
      <c r="AR114" s="206" t="s">
        <v>213</v>
      </c>
      <c r="AT114" s="206" t="s">
        <v>209</v>
      </c>
      <c r="AU114" s="206" t="s">
        <v>81</v>
      </c>
      <c r="AY114" s="19" t="s">
        <v>207</v>
      </c>
      <c r="BE114" s="207">
        <f>IF(N114="základní",J114,0)</f>
        <v>0</v>
      </c>
      <c r="BF114" s="207">
        <f>IF(N114="snížená",J114,0)</f>
        <v>0</v>
      </c>
      <c r="BG114" s="207">
        <f>IF(N114="zákl. přenesená",J114,0)</f>
        <v>0</v>
      </c>
      <c r="BH114" s="207">
        <f>IF(N114="sníž. přenesená",J114,0)</f>
        <v>0</v>
      </c>
      <c r="BI114" s="207">
        <f>IF(N114="nulová",J114,0)</f>
        <v>0</v>
      </c>
      <c r="BJ114" s="19" t="s">
        <v>79</v>
      </c>
      <c r="BK114" s="207">
        <f>ROUND(I114*H114,2)</f>
        <v>0</v>
      </c>
      <c r="BL114" s="19" t="s">
        <v>213</v>
      </c>
      <c r="BM114" s="206" t="s">
        <v>1750</v>
      </c>
    </row>
    <row r="115" spans="2:51" s="13" customFormat="1" ht="12">
      <c r="B115" s="208"/>
      <c r="C115" s="209"/>
      <c r="D115" s="210" t="s">
        <v>215</v>
      </c>
      <c r="E115" s="211" t="s">
        <v>19</v>
      </c>
      <c r="F115" s="212" t="s">
        <v>281</v>
      </c>
      <c r="G115" s="209"/>
      <c r="H115" s="213">
        <v>18.703</v>
      </c>
      <c r="I115" s="214"/>
      <c r="J115" s="209"/>
      <c r="K115" s="209"/>
      <c r="L115" s="215"/>
      <c r="M115" s="216"/>
      <c r="N115" s="217"/>
      <c r="O115" s="217"/>
      <c r="P115" s="217"/>
      <c r="Q115" s="217"/>
      <c r="R115" s="217"/>
      <c r="S115" s="217"/>
      <c r="T115" s="218"/>
      <c r="AT115" s="219" t="s">
        <v>215</v>
      </c>
      <c r="AU115" s="219" t="s">
        <v>81</v>
      </c>
      <c r="AV115" s="13" t="s">
        <v>81</v>
      </c>
      <c r="AW115" s="13" t="s">
        <v>33</v>
      </c>
      <c r="AX115" s="13" t="s">
        <v>79</v>
      </c>
      <c r="AY115" s="219" t="s">
        <v>207</v>
      </c>
    </row>
    <row r="116" spans="1:65" s="2" customFormat="1" ht="48">
      <c r="A116" s="36"/>
      <c r="B116" s="37"/>
      <c r="C116" s="195" t="s">
        <v>255</v>
      </c>
      <c r="D116" s="195" t="s">
        <v>209</v>
      </c>
      <c r="E116" s="196" t="s">
        <v>283</v>
      </c>
      <c r="F116" s="197" t="s">
        <v>284</v>
      </c>
      <c r="G116" s="198" t="s">
        <v>151</v>
      </c>
      <c r="H116" s="199">
        <v>168.327</v>
      </c>
      <c r="I116" s="200"/>
      <c r="J116" s="201">
        <f>ROUND(I116*H116,2)</f>
        <v>0</v>
      </c>
      <c r="K116" s="197" t="s">
        <v>212</v>
      </c>
      <c r="L116" s="41"/>
      <c r="M116" s="202" t="s">
        <v>19</v>
      </c>
      <c r="N116" s="203" t="s">
        <v>43</v>
      </c>
      <c r="O116" s="66"/>
      <c r="P116" s="204">
        <f>O116*H116</f>
        <v>0</v>
      </c>
      <c r="Q116" s="204">
        <v>0</v>
      </c>
      <c r="R116" s="204">
        <f>Q116*H116</f>
        <v>0</v>
      </c>
      <c r="S116" s="204">
        <v>0</v>
      </c>
      <c r="T116" s="205">
        <f>S116*H116</f>
        <v>0</v>
      </c>
      <c r="U116" s="36"/>
      <c r="V116" s="36"/>
      <c r="W116" s="36"/>
      <c r="X116" s="36"/>
      <c r="Y116" s="36"/>
      <c r="Z116" s="36"/>
      <c r="AA116" s="36"/>
      <c r="AB116" s="36"/>
      <c r="AC116" s="36"/>
      <c r="AD116" s="36"/>
      <c r="AE116" s="36"/>
      <c r="AR116" s="206" t="s">
        <v>213</v>
      </c>
      <c r="AT116" s="206" t="s">
        <v>209</v>
      </c>
      <c r="AU116" s="206" t="s">
        <v>81</v>
      </c>
      <c r="AY116" s="19" t="s">
        <v>207</v>
      </c>
      <c r="BE116" s="207">
        <f>IF(N116="základní",J116,0)</f>
        <v>0</v>
      </c>
      <c r="BF116" s="207">
        <f>IF(N116="snížená",J116,0)</f>
        <v>0</v>
      </c>
      <c r="BG116" s="207">
        <f>IF(N116="zákl. přenesená",J116,0)</f>
        <v>0</v>
      </c>
      <c r="BH116" s="207">
        <f>IF(N116="sníž. přenesená",J116,0)</f>
        <v>0</v>
      </c>
      <c r="BI116" s="207">
        <f>IF(N116="nulová",J116,0)</f>
        <v>0</v>
      </c>
      <c r="BJ116" s="19" t="s">
        <v>79</v>
      </c>
      <c r="BK116" s="207">
        <f>ROUND(I116*H116,2)</f>
        <v>0</v>
      </c>
      <c r="BL116" s="19" t="s">
        <v>213</v>
      </c>
      <c r="BM116" s="206" t="s">
        <v>1751</v>
      </c>
    </row>
    <row r="117" spans="2:51" s="13" customFormat="1" ht="22.5">
      <c r="B117" s="208"/>
      <c r="C117" s="209"/>
      <c r="D117" s="210" t="s">
        <v>215</v>
      </c>
      <c r="E117" s="211" t="s">
        <v>19</v>
      </c>
      <c r="F117" s="212" t="s">
        <v>286</v>
      </c>
      <c r="G117" s="209"/>
      <c r="H117" s="213">
        <v>168.327</v>
      </c>
      <c r="I117" s="214"/>
      <c r="J117" s="209"/>
      <c r="K117" s="209"/>
      <c r="L117" s="215"/>
      <c r="M117" s="216"/>
      <c r="N117" s="217"/>
      <c r="O117" s="217"/>
      <c r="P117" s="217"/>
      <c r="Q117" s="217"/>
      <c r="R117" s="217"/>
      <c r="S117" s="217"/>
      <c r="T117" s="218"/>
      <c r="AT117" s="219" t="s">
        <v>215</v>
      </c>
      <c r="AU117" s="219" t="s">
        <v>81</v>
      </c>
      <c r="AV117" s="13" t="s">
        <v>81</v>
      </c>
      <c r="AW117" s="13" t="s">
        <v>33</v>
      </c>
      <c r="AX117" s="13" t="s">
        <v>79</v>
      </c>
      <c r="AY117" s="219" t="s">
        <v>207</v>
      </c>
    </row>
    <row r="118" spans="1:65" s="2" customFormat="1" ht="36">
      <c r="A118" s="36"/>
      <c r="B118" s="37"/>
      <c r="C118" s="195" t="s">
        <v>261</v>
      </c>
      <c r="D118" s="195" t="s">
        <v>209</v>
      </c>
      <c r="E118" s="196" t="s">
        <v>287</v>
      </c>
      <c r="F118" s="197" t="s">
        <v>288</v>
      </c>
      <c r="G118" s="198" t="s">
        <v>151</v>
      </c>
      <c r="H118" s="199">
        <v>37.8</v>
      </c>
      <c r="I118" s="200"/>
      <c r="J118" s="201">
        <f>ROUND(I118*H118,2)</f>
        <v>0</v>
      </c>
      <c r="K118" s="197" t="s">
        <v>19</v>
      </c>
      <c r="L118" s="41"/>
      <c r="M118" s="202" t="s">
        <v>19</v>
      </c>
      <c r="N118" s="203" t="s">
        <v>43</v>
      </c>
      <c r="O118" s="66"/>
      <c r="P118" s="204">
        <f>O118*H118</f>
        <v>0</v>
      </c>
      <c r="Q118" s="204">
        <v>0</v>
      </c>
      <c r="R118" s="204">
        <f>Q118*H118</f>
        <v>0</v>
      </c>
      <c r="S118" s="204">
        <v>0</v>
      </c>
      <c r="T118" s="205">
        <f>S118*H118</f>
        <v>0</v>
      </c>
      <c r="U118" s="36"/>
      <c r="V118" s="36"/>
      <c r="W118" s="36"/>
      <c r="X118" s="36"/>
      <c r="Y118" s="36"/>
      <c r="Z118" s="36"/>
      <c r="AA118" s="36"/>
      <c r="AB118" s="36"/>
      <c r="AC118" s="36"/>
      <c r="AD118" s="36"/>
      <c r="AE118" s="36"/>
      <c r="AR118" s="206" t="s">
        <v>213</v>
      </c>
      <c r="AT118" s="206" t="s">
        <v>209</v>
      </c>
      <c r="AU118" s="206" t="s">
        <v>81</v>
      </c>
      <c r="AY118" s="19" t="s">
        <v>207</v>
      </c>
      <c r="BE118" s="207">
        <f>IF(N118="základní",J118,0)</f>
        <v>0</v>
      </c>
      <c r="BF118" s="207">
        <f>IF(N118="snížená",J118,0)</f>
        <v>0</v>
      </c>
      <c r="BG118" s="207">
        <f>IF(N118="zákl. přenesená",J118,0)</f>
        <v>0</v>
      </c>
      <c r="BH118" s="207">
        <f>IF(N118="sníž. přenesená",J118,0)</f>
        <v>0</v>
      </c>
      <c r="BI118" s="207">
        <f>IF(N118="nulová",J118,0)</f>
        <v>0</v>
      </c>
      <c r="BJ118" s="19" t="s">
        <v>79</v>
      </c>
      <c r="BK118" s="207">
        <f>ROUND(I118*H118,2)</f>
        <v>0</v>
      </c>
      <c r="BL118" s="19" t="s">
        <v>213</v>
      </c>
      <c r="BM118" s="206" t="s">
        <v>1752</v>
      </c>
    </row>
    <row r="119" spans="2:51" s="13" customFormat="1" ht="12">
      <c r="B119" s="208"/>
      <c r="C119" s="209"/>
      <c r="D119" s="210" t="s">
        <v>215</v>
      </c>
      <c r="E119" s="211" t="s">
        <v>19</v>
      </c>
      <c r="F119" s="212" t="s">
        <v>1753</v>
      </c>
      <c r="G119" s="209"/>
      <c r="H119" s="213">
        <v>37.8</v>
      </c>
      <c r="I119" s="214"/>
      <c r="J119" s="209"/>
      <c r="K119" s="209"/>
      <c r="L119" s="215"/>
      <c r="M119" s="216"/>
      <c r="N119" s="217"/>
      <c r="O119" s="217"/>
      <c r="P119" s="217"/>
      <c r="Q119" s="217"/>
      <c r="R119" s="217"/>
      <c r="S119" s="217"/>
      <c r="T119" s="218"/>
      <c r="AT119" s="219" t="s">
        <v>215</v>
      </c>
      <c r="AU119" s="219" t="s">
        <v>81</v>
      </c>
      <c r="AV119" s="13" t="s">
        <v>81</v>
      </c>
      <c r="AW119" s="13" t="s">
        <v>33</v>
      </c>
      <c r="AX119" s="13" t="s">
        <v>72</v>
      </c>
      <c r="AY119" s="219" t="s">
        <v>207</v>
      </c>
    </row>
    <row r="120" spans="2:51" s="14" customFormat="1" ht="12">
      <c r="B120" s="220"/>
      <c r="C120" s="221"/>
      <c r="D120" s="210" t="s">
        <v>215</v>
      </c>
      <c r="E120" s="222" t="s">
        <v>153</v>
      </c>
      <c r="F120" s="223" t="s">
        <v>228</v>
      </c>
      <c r="G120" s="221"/>
      <c r="H120" s="224">
        <v>37.8</v>
      </c>
      <c r="I120" s="225"/>
      <c r="J120" s="221"/>
      <c r="K120" s="221"/>
      <c r="L120" s="226"/>
      <c r="M120" s="227"/>
      <c r="N120" s="228"/>
      <c r="O120" s="228"/>
      <c r="P120" s="228"/>
      <c r="Q120" s="228"/>
      <c r="R120" s="228"/>
      <c r="S120" s="228"/>
      <c r="T120" s="229"/>
      <c r="AT120" s="230" t="s">
        <v>215</v>
      </c>
      <c r="AU120" s="230" t="s">
        <v>81</v>
      </c>
      <c r="AV120" s="14" t="s">
        <v>213</v>
      </c>
      <c r="AW120" s="14" t="s">
        <v>33</v>
      </c>
      <c r="AX120" s="14" t="s">
        <v>79</v>
      </c>
      <c r="AY120" s="230" t="s">
        <v>207</v>
      </c>
    </row>
    <row r="121" spans="1:65" s="2" customFormat="1" ht="36">
      <c r="A121" s="36"/>
      <c r="B121" s="37"/>
      <c r="C121" s="195" t="s">
        <v>117</v>
      </c>
      <c r="D121" s="195" t="s">
        <v>209</v>
      </c>
      <c r="E121" s="196" t="s">
        <v>293</v>
      </c>
      <c r="F121" s="197" t="s">
        <v>294</v>
      </c>
      <c r="G121" s="198" t="s">
        <v>252</v>
      </c>
      <c r="H121" s="199">
        <v>60.48</v>
      </c>
      <c r="I121" s="200"/>
      <c r="J121" s="201">
        <f>ROUND(I121*H121,2)</f>
        <v>0</v>
      </c>
      <c r="K121" s="197" t="s">
        <v>212</v>
      </c>
      <c r="L121" s="41"/>
      <c r="M121" s="202" t="s">
        <v>19</v>
      </c>
      <c r="N121" s="203" t="s">
        <v>43</v>
      </c>
      <c r="O121" s="66"/>
      <c r="P121" s="204">
        <f>O121*H121</f>
        <v>0</v>
      </c>
      <c r="Q121" s="204">
        <v>0</v>
      </c>
      <c r="R121" s="204">
        <f>Q121*H121</f>
        <v>0</v>
      </c>
      <c r="S121" s="204">
        <v>0</v>
      </c>
      <c r="T121" s="205">
        <f>S121*H121</f>
        <v>0</v>
      </c>
      <c r="U121" s="36"/>
      <c r="V121" s="36"/>
      <c r="W121" s="36"/>
      <c r="X121" s="36"/>
      <c r="Y121" s="36"/>
      <c r="Z121" s="36"/>
      <c r="AA121" s="36"/>
      <c r="AB121" s="36"/>
      <c r="AC121" s="36"/>
      <c r="AD121" s="36"/>
      <c r="AE121" s="36"/>
      <c r="AR121" s="206" t="s">
        <v>213</v>
      </c>
      <c r="AT121" s="206" t="s">
        <v>209</v>
      </c>
      <c r="AU121" s="206" t="s">
        <v>81</v>
      </c>
      <c r="AY121" s="19" t="s">
        <v>207</v>
      </c>
      <c r="BE121" s="207">
        <f>IF(N121="základní",J121,0)</f>
        <v>0</v>
      </c>
      <c r="BF121" s="207">
        <f>IF(N121="snížená",J121,0)</f>
        <v>0</v>
      </c>
      <c r="BG121" s="207">
        <f>IF(N121="zákl. přenesená",J121,0)</f>
        <v>0</v>
      </c>
      <c r="BH121" s="207">
        <f>IF(N121="sníž. přenesená",J121,0)</f>
        <v>0</v>
      </c>
      <c r="BI121" s="207">
        <f>IF(N121="nulová",J121,0)</f>
        <v>0</v>
      </c>
      <c r="BJ121" s="19" t="s">
        <v>79</v>
      </c>
      <c r="BK121" s="207">
        <f>ROUND(I121*H121,2)</f>
        <v>0</v>
      </c>
      <c r="BL121" s="19" t="s">
        <v>213</v>
      </c>
      <c r="BM121" s="206" t="s">
        <v>1754</v>
      </c>
    </row>
    <row r="122" spans="2:51" s="13" customFormat="1" ht="12">
      <c r="B122" s="208"/>
      <c r="C122" s="209"/>
      <c r="D122" s="210" t="s">
        <v>215</v>
      </c>
      <c r="E122" s="209"/>
      <c r="F122" s="212" t="s">
        <v>1755</v>
      </c>
      <c r="G122" s="209"/>
      <c r="H122" s="213">
        <v>60.48</v>
      </c>
      <c r="I122" s="214"/>
      <c r="J122" s="209"/>
      <c r="K122" s="209"/>
      <c r="L122" s="215"/>
      <c r="M122" s="216"/>
      <c r="N122" s="217"/>
      <c r="O122" s="217"/>
      <c r="P122" s="217"/>
      <c r="Q122" s="217"/>
      <c r="R122" s="217"/>
      <c r="S122" s="217"/>
      <c r="T122" s="218"/>
      <c r="AT122" s="219" t="s">
        <v>215</v>
      </c>
      <c r="AU122" s="219" t="s">
        <v>81</v>
      </c>
      <c r="AV122" s="13" t="s">
        <v>81</v>
      </c>
      <c r="AW122" s="13" t="s">
        <v>4</v>
      </c>
      <c r="AX122" s="13" t="s">
        <v>79</v>
      </c>
      <c r="AY122" s="219" t="s">
        <v>207</v>
      </c>
    </row>
    <row r="123" spans="1:65" s="2" customFormat="1" ht="36">
      <c r="A123" s="36"/>
      <c r="B123" s="37"/>
      <c r="C123" s="195" t="s">
        <v>134</v>
      </c>
      <c r="D123" s="195" t="s">
        <v>209</v>
      </c>
      <c r="E123" s="196" t="s">
        <v>298</v>
      </c>
      <c r="F123" s="197" t="s">
        <v>299</v>
      </c>
      <c r="G123" s="198" t="s">
        <v>151</v>
      </c>
      <c r="H123" s="199">
        <v>149.23</v>
      </c>
      <c r="I123" s="200"/>
      <c r="J123" s="201">
        <f>ROUND(I123*H123,2)</f>
        <v>0</v>
      </c>
      <c r="K123" s="197" t="s">
        <v>19</v>
      </c>
      <c r="L123" s="41"/>
      <c r="M123" s="202" t="s">
        <v>19</v>
      </c>
      <c r="N123" s="203" t="s">
        <v>43</v>
      </c>
      <c r="O123" s="66"/>
      <c r="P123" s="204">
        <f>O123*H123</f>
        <v>0</v>
      </c>
      <c r="Q123" s="204">
        <v>0</v>
      </c>
      <c r="R123" s="204">
        <f>Q123*H123</f>
        <v>0</v>
      </c>
      <c r="S123" s="204">
        <v>0</v>
      </c>
      <c r="T123" s="205">
        <f>S123*H123</f>
        <v>0</v>
      </c>
      <c r="U123" s="36"/>
      <c r="V123" s="36"/>
      <c r="W123" s="36"/>
      <c r="X123" s="36"/>
      <c r="Y123" s="36"/>
      <c r="Z123" s="36"/>
      <c r="AA123" s="36"/>
      <c r="AB123" s="36"/>
      <c r="AC123" s="36"/>
      <c r="AD123" s="36"/>
      <c r="AE123" s="36"/>
      <c r="AR123" s="206" t="s">
        <v>213</v>
      </c>
      <c r="AT123" s="206" t="s">
        <v>209</v>
      </c>
      <c r="AU123" s="206" t="s">
        <v>81</v>
      </c>
      <c r="AY123" s="19" t="s">
        <v>207</v>
      </c>
      <c r="BE123" s="207">
        <f>IF(N123="základní",J123,0)</f>
        <v>0</v>
      </c>
      <c r="BF123" s="207">
        <f>IF(N123="snížená",J123,0)</f>
        <v>0</v>
      </c>
      <c r="BG123" s="207">
        <f>IF(N123="zákl. přenesená",J123,0)</f>
        <v>0</v>
      </c>
      <c r="BH123" s="207">
        <f>IF(N123="sníž. přenesená",J123,0)</f>
        <v>0</v>
      </c>
      <c r="BI123" s="207">
        <f>IF(N123="nulová",J123,0)</f>
        <v>0</v>
      </c>
      <c r="BJ123" s="19" t="s">
        <v>79</v>
      </c>
      <c r="BK123" s="207">
        <f>ROUND(I123*H123,2)</f>
        <v>0</v>
      </c>
      <c r="BL123" s="19" t="s">
        <v>213</v>
      </c>
      <c r="BM123" s="206" t="s">
        <v>1756</v>
      </c>
    </row>
    <row r="124" spans="2:51" s="13" customFormat="1" ht="12">
      <c r="B124" s="208"/>
      <c r="C124" s="209"/>
      <c r="D124" s="210" t="s">
        <v>215</v>
      </c>
      <c r="E124" s="211" t="s">
        <v>19</v>
      </c>
      <c r="F124" s="212" t="s">
        <v>301</v>
      </c>
      <c r="G124" s="209"/>
      <c r="H124" s="213">
        <v>149.23</v>
      </c>
      <c r="I124" s="214"/>
      <c r="J124" s="209"/>
      <c r="K124" s="209"/>
      <c r="L124" s="215"/>
      <c r="M124" s="216"/>
      <c r="N124" s="217"/>
      <c r="O124" s="217"/>
      <c r="P124" s="217"/>
      <c r="Q124" s="217"/>
      <c r="R124" s="217"/>
      <c r="S124" s="217"/>
      <c r="T124" s="218"/>
      <c r="AT124" s="219" t="s">
        <v>215</v>
      </c>
      <c r="AU124" s="219" t="s">
        <v>81</v>
      </c>
      <c r="AV124" s="13" t="s">
        <v>81</v>
      </c>
      <c r="AW124" s="13" t="s">
        <v>33</v>
      </c>
      <c r="AX124" s="13" t="s">
        <v>72</v>
      </c>
      <c r="AY124" s="219" t="s">
        <v>207</v>
      </c>
    </row>
    <row r="125" spans="2:51" s="14" customFormat="1" ht="12">
      <c r="B125" s="220"/>
      <c r="C125" s="221"/>
      <c r="D125" s="210" t="s">
        <v>215</v>
      </c>
      <c r="E125" s="222" t="s">
        <v>156</v>
      </c>
      <c r="F125" s="223" t="s">
        <v>228</v>
      </c>
      <c r="G125" s="221"/>
      <c r="H125" s="224">
        <v>149.23</v>
      </c>
      <c r="I125" s="225"/>
      <c r="J125" s="221"/>
      <c r="K125" s="221"/>
      <c r="L125" s="226"/>
      <c r="M125" s="227"/>
      <c r="N125" s="228"/>
      <c r="O125" s="228"/>
      <c r="P125" s="228"/>
      <c r="Q125" s="228"/>
      <c r="R125" s="228"/>
      <c r="S125" s="228"/>
      <c r="T125" s="229"/>
      <c r="AT125" s="230" t="s">
        <v>215</v>
      </c>
      <c r="AU125" s="230" t="s">
        <v>81</v>
      </c>
      <c r="AV125" s="14" t="s">
        <v>213</v>
      </c>
      <c r="AW125" s="14" t="s">
        <v>33</v>
      </c>
      <c r="AX125" s="14" t="s">
        <v>79</v>
      </c>
      <c r="AY125" s="230" t="s">
        <v>207</v>
      </c>
    </row>
    <row r="126" spans="1:65" s="2" customFormat="1" ht="36">
      <c r="A126" s="36"/>
      <c r="B126" s="37"/>
      <c r="C126" s="195" t="s">
        <v>277</v>
      </c>
      <c r="D126" s="195" t="s">
        <v>209</v>
      </c>
      <c r="E126" s="196" t="s">
        <v>1239</v>
      </c>
      <c r="F126" s="197" t="s">
        <v>1240</v>
      </c>
      <c r="G126" s="198" t="s">
        <v>144</v>
      </c>
      <c r="H126" s="199">
        <v>90</v>
      </c>
      <c r="I126" s="200"/>
      <c r="J126" s="201">
        <f>ROUND(I126*H126,2)</f>
        <v>0</v>
      </c>
      <c r="K126" s="197" t="s">
        <v>212</v>
      </c>
      <c r="L126" s="41"/>
      <c r="M126" s="202" t="s">
        <v>19</v>
      </c>
      <c r="N126" s="203" t="s">
        <v>43</v>
      </c>
      <c r="O126" s="66"/>
      <c r="P126" s="204">
        <f>O126*H126</f>
        <v>0</v>
      </c>
      <c r="Q126" s="204">
        <v>0</v>
      </c>
      <c r="R126" s="204">
        <f>Q126*H126</f>
        <v>0</v>
      </c>
      <c r="S126" s="204">
        <v>0</v>
      </c>
      <c r="T126" s="205">
        <f>S126*H126</f>
        <v>0</v>
      </c>
      <c r="U126" s="36"/>
      <c r="V126" s="36"/>
      <c r="W126" s="36"/>
      <c r="X126" s="36"/>
      <c r="Y126" s="36"/>
      <c r="Z126" s="36"/>
      <c r="AA126" s="36"/>
      <c r="AB126" s="36"/>
      <c r="AC126" s="36"/>
      <c r="AD126" s="36"/>
      <c r="AE126" s="36"/>
      <c r="AR126" s="206" t="s">
        <v>213</v>
      </c>
      <c r="AT126" s="206" t="s">
        <v>209</v>
      </c>
      <c r="AU126" s="206" t="s">
        <v>81</v>
      </c>
      <c r="AY126" s="19" t="s">
        <v>207</v>
      </c>
      <c r="BE126" s="207">
        <f>IF(N126="základní",J126,0)</f>
        <v>0</v>
      </c>
      <c r="BF126" s="207">
        <f>IF(N126="snížená",J126,0)</f>
        <v>0</v>
      </c>
      <c r="BG126" s="207">
        <f>IF(N126="zákl. přenesená",J126,0)</f>
        <v>0</v>
      </c>
      <c r="BH126" s="207">
        <f>IF(N126="sníž. přenesená",J126,0)</f>
        <v>0</v>
      </c>
      <c r="BI126" s="207">
        <f>IF(N126="nulová",J126,0)</f>
        <v>0</v>
      </c>
      <c r="BJ126" s="19" t="s">
        <v>79</v>
      </c>
      <c r="BK126" s="207">
        <f>ROUND(I126*H126,2)</f>
        <v>0</v>
      </c>
      <c r="BL126" s="19" t="s">
        <v>213</v>
      </c>
      <c r="BM126" s="206" t="s">
        <v>1757</v>
      </c>
    </row>
    <row r="127" spans="1:65" s="2" customFormat="1" ht="24">
      <c r="A127" s="36"/>
      <c r="B127" s="37"/>
      <c r="C127" s="195" t="s">
        <v>282</v>
      </c>
      <c r="D127" s="195" t="s">
        <v>209</v>
      </c>
      <c r="E127" s="196" t="s">
        <v>1242</v>
      </c>
      <c r="F127" s="197" t="s">
        <v>1243</v>
      </c>
      <c r="G127" s="198" t="s">
        <v>144</v>
      </c>
      <c r="H127" s="199">
        <v>90</v>
      </c>
      <c r="I127" s="200"/>
      <c r="J127" s="201">
        <f>ROUND(I127*H127,2)</f>
        <v>0</v>
      </c>
      <c r="K127" s="197" t="s">
        <v>212</v>
      </c>
      <c r="L127" s="41"/>
      <c r="M127" s="202" t="s">
        <v>19</v>
      </c>
      <c r="N127" s="203" t="s">
        <v>43</v>
      </c>
      <c r="O127" s="66"/>
      <c r="P127" s="204">
        <f>O127*H127</f>
        <v>0</v>
      </c>
      <c r="Q127" s="204">
        <v>0</v>
      </c>
      <c r="R127" s="204">
        <f>Q127*H127</f>
        <v>0</v>
      </c>
      <c r="S127" s="204">
        <v>0</v>
      </c>
      <c r="T127" s="205">
        <f>S127*H127</f>
        <v>0</v>
      </c>
      <c r="U127" s="36"/>
      <c r="V127" s="36"/>
      <c r="W127" s="36"/>
      <c r="X127" s="36"/>
      <c r="Y127" s="36"/>
      <c r="Z127" s="36"/>
      <c r="AA127" s="36"/>
      <c r="AB127" s="36"/>
      <c r="AC127" s="36"/>
      <c r="AD127" s="36"/>
      <c r="AE127" s="36"/>
      <c r="AR127" s="206" t="s">
        <v>213</v>
      </c>
      <c r="AT127" s="206" t="s">
        <v>209</v>
      </c>
      <c r="AU127" s="206" t="s">
        <v>81</v>
      </c>
      <c r="AY127" s="19" t="s">
        <v>207</v>
      </c>
      <c r="BE127" s="207">
        <f>IF(N127="základní",J127,0)</f>
        <v>0</v>
      </c>
      <c r="BF127" s="207">
        <f>IF(N127="snížená",J127,0)</f>
        <v>0</v>
      </c>
      <c r="BG127" s="207">
        <f>IF(N127="zákl. přenesená",J127,0)</f>
        <v>0</v>
      </c>
      <c r="BH127" s="207">
        <f>IF(N127="sníž. přenesená",J127,0)</f>
        <v>0</v>
      </c>
      <c r="BI127" s="207">
        <f>IF(N127="nulová",J127,0)</f>
        <v>0</v>
      </c>
      <c r="BJ127" s="19" t="s">
        <v>79</v>
      </c>
      <c r="BK127" s="207">
        <f>ROUND(I127*H127,2)</f>
        <v>0</v>
      </c>
      <c r="BL127" s="19" t="s">
        <v>213</v>
      </c>
      <c r="BM127" s="206" t="s">
        <v>1758</v>
      </c>
    </row>
    <row r="128" spans="1:65" s="2" customFormat="1" ht="12">
      <c r="A128" s="36"/>
      <c r="B128" s="37"/>
      <c r="C128" s="195" t="s">
        <v>8</v>
      </c>
      <c r="D128" s="195" t="s">
        <v>209</v>
      </c>
      <c r="E128" s="196" t="s">
        <v>1245</v>
      </c>
      <c r="F128" s="197" t="s">
        <v>1246</v>
      </c>
      <c r="G128" s="198" t="s">
        <v>144</v>
      </c>
      <c r="H128" s="199">
        <v>90</v>
      </c>
      <c r="I128" s="200"/>
      <c r="J128" s="201">
        <f>ROUND(I128*H128,2)</f>
        <v>0</v>
      </c>
      <c r="K128" s="197" t="s">
        <v>212</v>
      </c>
      <c r="L128" s="41"/>
      <c r="M128" s="202" t="s">
        <v>19</v>
      </c>
      <c r="N128" s="203" t="s">
        <v>43</v>
      </c>
      <c r="O128" s="66"/>
      <c r="P128" s="204">
        <f>O128*H128</f>
        <v>0</v>
      </c>
      <c r="Q128" s="204">
        <v>0.00127</v>
      </c>
      <c r="R128" s="204">
        <f>Q128*H128</f>
        <v>0.11430000000000001</v>
      </c>
      <c r="S128" s="204">
        <v>0</v>
      </c>
      <c r="T128" s="205">
        <f>S128*H128</f>
        <v>0</v>
      </c>
      <c r="U128" s="36"/>
      <c r="V128" s="36"/>
      <c r="W128" s="36"/>
      <c r="X128" s="36"/>
      <c r="Y128" s="36"/>
      <c r="Z128" s="36"/>
      <c r="AA128" s="36"/>
      <c r="AB128" s="36"/>
      <c r="AC128" s="36"/>
      <c r="AD128" s="36"/>
      <c r="AE128" s="36"/>
      <c r="AR128" s="206" t="s">
        <v>213</v>
      </c>
      <c r="AT128" s="206" t="s">
        <v>209</v>
      </c>
      <c r="AU128" s="206" t="s">
        <v>81</v>
      </c>
      <c r="AY128" s="19" t="s">
        <v>207</v>
      </c>
      <c r="BE128" s="207">
        <f>IF(N128="základní",J128,0)</f>
        <v>0</v>
      </c>
      <c r="BF128" s="207">
        <f>IF(N128="snížená",J128,0)</f>
        <v>0</v>
      </c>
      <c r="BG128" s="207">
        <f>IF(N128="zákl. přenesená",J128,0)</f>
        <v>0</v>
      </c>
      <c r="BH128" s="207">
        <f>IF(N128="sníž. přenesená",J128,0)</f>
        <v>0</v>
      </c>
      <c r="BI128" s="207">
        <f>IF(N128="nulová",J128,0)</f>
        <v>0</v>
      </c>
      <c r="BJ128" s="19" t="s">
        <v>79</v>
      </c>
      <c r="BK128" s="207">
        <f>ROUND(I128*H128,2)</f>
        <v>0</v>
      </c>
      <c r="BL128" s="19" t="s">
        <v>213</v>
      </c>
      <c r="BM128" s="206" t="s">
        <v>1759</v>
      </c>
    </row>
    <row r="129" spans="2:51" s="15" customFormat="1" ht="12">
      <c r="B129" s="241"/>
      <c r="C129" s="242"/>
      <c r="D129" s="210" t="s">
        <v>215</v>
      </c>
      <c r="E129" s="243" t="s">
        <v>19</v>
      </c>
      <c r="F129" s="244" t="s">
        <v>1760</v>
      </c>
      <c r="G129" s="242"/>
      <c r="H129" s="243" t="s">
        <v>19</v>
      </c>
      <c r="I129" s="245"/>
      <c r="J129" s="242"/>
      <c r="K129" s="242"/>
      <c r="L129" s="246"/>
      <c r="M129" s="247"/>
      <c r="N129" s="248"/>
      <c r="O129" s="248"/>
      <c r="P129" s="248"/>
      <c r="Q129" s="248"/>
      <c r="R129" s="248"/>
      <c r="S129" s="248"/>
      <c r="T129" s="249"/>
      <c r="AT129" s="250" t="s">
        <v>215</v>
      </c>
      <c r="AU129" s="250" t="s">
        <v>81</v>
      </c>
      <c r="AV129" s="15" t="s">
        <v>79</v>
      </c>
      <c r="AW129" s="15" t="s">
        <v>33</v>
      </c>
      <c r="AX129" s="15" t="s">
        <v>72</v>
      </c>
      <c r="AY129" s="250" t="s">
        <v>207</v>
      </c>
    </row>
    <row r="130" spans="2:51" s="13" customFormat="1" ht="12">
      <c r="B130" s="208"/>
      <c r="C130" s="209"/>
      <c r="D130" s="210" t="s">
        <v>215</v>
      </c>
      <c r="E130" s="211" t="s">
        <v>19</v>
      </c>
      <c r="F130" s="212" t="s">
        <v>1761</v>
      </c>
      <c r="G130" s="209"/>
      <c r="H130" s="213">
        <v>90</v>
      </c>
      <c r="I130" s="214"/>
      <c r="J130" s="209"/>
      <c r="K130" s="209"/>
      <c r="L130" s="215"/>
      <c r="M130" s="216"/>
      <c r="N130" s="217"/>
      <c r="O130" s="217"/>
      <c r="P130" s="217"/>
      <c r="Q130" s="217"/>
      <c r="R130" s="217"/>
      <c r="S130" s="217"/>
      <c r="T130" s="218"/>
      <c r="AT130" s="219" t="s">
        <v>215</v>
      </c>
      <c r="AU130" s="219" t="s">
        <v>81</v>
      </c>
      <c r="AV130" s="13" t="s">
        <v>81</v>
      </c>
      <c r="AW130" s="13" t="s">
        <v>33</v>
      </c>
      <c r="AX130" s="13" t="s">
        <v>79</v>
      </c>
      <c r="AY130" s="219" t="s">
        <v>207</v>
      </c>
    </row>
    <row r="131" spans="1:65" s="2" customFormat="1" ht="12">
      <c r="A131" s="36"/>
      <c r="B131" s="37"/>
      <c r="C131" s="231" t="s">
        <v>292</v>
      </c>
      <c r="D131" s="231" t="s">
        <v>249</v>
      </c>
      <c r="E131" s="232" t="s">
        <v>1250</v>
      </c>
      <c r="F131" s="233" t="s">
        <v>1251</v>
      </c>
      <c r="G131" s="234" t="s">
        <v>810</v>
      </c>
      <c r="H131" s="235">
        <v>2.7</v>
      </c>
      <c r="I131" s="236"/>
      <c r="J131" s="237">
        <f>ROUND(I131*H131,2)</f>
        <v>0</v>
      </c>
      <c r="K131" s="233" t="s">
        <v>212</v>
      </c>
      <c r="L131" s="238"/>
      <c r="M131" s="239" t="s">
        <v>19</v>
      </c>
      <c r="N131" s="240" t="s">
        <v>43</v>
      </c>
      <c r="O131" s="66"/>
      <c r="P131" s="204">
        <f>O131*H131</f>
        <v>0</v>
      </c>
      <c r="Q131" s="204">
        <v>0.001</v>
      </c>
      <c r="R131" s="204">
        <f>Q131*H131</f>
        <v>0.0027</v>
      </c>
      <c r="S131" s="204">
        <v>0</v>
      </c>
      <c r="T131" s="205">
        <f>S131*H131</f>
        <v>0</v>
      </c>
      <c r="U131" s="36"/>
      <c r="V131" s="36"/>
      <c r="W131" s="36"/>
      <c r="X131" s="36"/>
      <c r="Y131" s="36"/>
      <c r="Z131" s="36"/>
      <c r="AA131" s="36"/>
      <c r="AB131" s="36"/>
      <c r="AC131" s="36"/>
      <c r="AD131" s="36"/>
      <c r="AE131" s="36"/>
      <c r="AR131" s="206" t="s">
        <v>248</v>
      </c>
      <c r="AT131" s="206" t="s">
        <v>249</v>
      </c>
      <c r="AU131" s="206" t="s">
        <v>81</v>
      </c>
      <c r="AY131" s="19" t="s">
        <v>207</v>
      </c>
      <c r="BE131" s="207">
        <f>IF(N131="základní",J131,0)</f>
        <v>0</v>
      </c>
      <c r="BF131" s="207">
        <f>IF(N131="snížená",J131,0)</f>
        <v>0</v>
      </c>
      <c r="BG131" s="207">
        <f>IF(N131="zákl. přenesená",J131,0)</f>
        <v>0</v>
      </c>
      <c r="BH131" s="207">
        <f>IF(N131="sníž. přenesená",J131,0)</f>
        <v>0</v>
      </c>
      <c r="BI131" s="207">
        <f>IF(N131="nulová",J131,0)</f>
        <v>0</v>
      </c>
      <c r="BJ131" s="19" t="s">
        <v>79</v>
      </c>
      <c r="BK131" s="207">
        <f>ROUND(I131*H131,2)</f>
        <v>0</v>
      </c>
      <c r="BL131" s="19" t="s">
        <v>213</v>
      </c>
      <c r="BM131" s="206" t="s">
        <v>1762</v>
      </c>
    </row>
    <row r="132" spans="2:51" s="13" customFormat="1" ht="12">
      <c r="B132" s="208"/>
      <c r="C132" s="209"/>
      <c r="D132" s="210" t="s">
        <v>215</v>
      </c>
      <c r="E132" s="209"/>
      <c r="F132" s="212" t="s">
        <v>1763</v>
      </c>
      <c r="G132" s="209"/>
      <c r="H132" s="213">
        <v>2.7</v>
      </c>
      <c r="I132" s="214"/>
      <c r="J132" s="209"/>
      <c r="K132" s="209"/>
      <c r="L132" s="215"/>
      <c r="M132" s="216"/>
      <c r="N132" s="217"/>
      <c r="O132" s="217"/>
      <c r="P132" s="217"/>
      <c r="Q132" s="217"/>
      <c r="R132" s="217"/>
      <c r="S132" s="217"/>
      <c r="T132" s="218"/>
      <c r="AT132" s="219" t="s">
        <v>215</v>
      </c>
      <c r="AU132" s="219" t="s">
        <v>81</v>
      </c>
      <c r="AV132" s="13" t="s">
        <v>81</v>
      </c>
      <c r="AW132" s="13" t="s">
        <v>4</v>
      </c>
      <c r="AX132" s="13" t="s">
        <v>79</v>
      </c>
      <c r="AY132" s="219" t="s">
        <v>207</v>
      </c>
    </row>
    <row r="133" spans="1:65" s="2" customFormat="1" ht="24">
      <c r="A133" s="36"/>
      <c r="B133" s="37"/>
      <c r="C133" s="195" t="s">
        <v>297</v>
      </c>
      <c r="D133" s="195" t="s">
        <v>209</v>
      </c>
      <c r="E133" s="196" t="s">
        <v>1254</v>
      </c>
      <c r="F133" s="197" t="s">
        <v>1255</v>
      </c>
      <c r="G133" s="198" t="s">
        <v>144</v>
      </c>
      <c r="H133" s="199">
        <v>90</v>
      </c>
      <c r="I133" s="200"/>
      <c r="J133" s="201">
        <f>ROUND(I133*H133,2)</f>
        <v>0</v>
      </c>
      <c r="K133" s="197" t="s">
        <v>212</v>
      </c>
      <c r="L133" s="41"/>
      <c r="M133" s="202" t="s">
        <v>19</v>
      </c>
      <c r="N133" s="203" t="s">
        <v>43</v>
      </c>
      <c r="O133" s="66"/>
      <c r="P133" s="204">
        <f>O133*H133</f>
        <v>0</v>
      </c>
      <c r="Q133" s="204">
        <v>0</v>
      </c>
      <c r="R133" s="204">
        <f>Q133*H133</f>
        <v>0</v>
      </c>
      <c r="S133" s="204">
        <v>0</v>
      </c>
      <c r="T133" s="205">
        <f>S133*H133</f>
        <v>0</v>
      </c>
      <c r="U133" s="36"/>
      <c r="V133" s="36"/>
      <c r="W133" s="36"/>
      <c r="X133" s="36"/>
      <c r="Y133" s="36"/>
      <c r="Z133" s="36"/>
      <c r="AA133" s="36"/>
      <c r="AB133" s="36"/>
      <c r="AC133" s="36"/>
      <c r="AD133" s="36"/>
      <c r="AE133" s="36"/>
      <c r="AR133" s="206" t="s">
        <v>213</v>
      </c>
      <c r="AT133" s="206" t="s">
        <v>209</v>
      </c>
      <c r="AU133" s="206" t="s">
        <v>81</v>
      </c>
      <c r="AY133" s="19" t="s">
        <v>207</v>
      </c>
      <c r="BE133" s="207">
        <f>IF(N133="základní",J133,0)</f>
        <v>0</v>
      </c>
      <c r="BF133" s="207">
        <f>IF(N133="snížená",J133,0)</f>
        <v>0</v>
      </c>
      <c r="BG133" s="207">
        <f>IF(N133="zákl. přenesená",J133,0)</f>
        <v>0</v>
      </c>
      <c r="BH133" s="207">
        <f>IF(N133="sníž. přenesená",J133,0)</f>
        <v>0</v>
      </c>
      <c r="BI133" s="207">
        <f>IF(N133="nulová",J133,0)</f>
        <v>0</v>
      </c>
      <c r="BJ133" s="19" t="s">
        <v>79</v>
      </c>
      <c r="BK133" s="207">
        <f>ROUND(I133*H133,2)</f>
        <v>0</v>
      </c>
      <c r="BL133" s="19" t="s">
        <v>213</v>
      </c>
      <c r="BM133" s="206" t="s">
        <v>1764</v>
      </c>
    </row>
    <row r="134" spans="2:63" s="12" customFormat="1" ht="12.75">
      <c r="B134" s="179"/>
      <c r="C134" s="180"/>
      <c r="D134" s="181" t="s">
        <v>71</v>
      </c>
      <c r="E134" s="193" t="s">
        <v>81</v>
      </c>
      <c r="F134" s="193" t="s">
        <v>302</v>
      </c>
      <c r="G134" s="180"/>
      <c r="H134" s="180"/>
      <c r="I134" s="183"/>
      <c r="J134" s="194">
        <f>BK134</f>
        <v>0</v>
      </c>
      <c r="K134" s="180"/>
      <c r="L134" s="185"/>
      <c r="M134" s="186"/>
      <c r="N134" s="187"/>
      <c r="O134" s="187"/>
      <c r="P134" s="188">
        <f>SUM(P135:P142)</f>
        <v>0</v>
      </c>
      <c r="Q134" s="187"/>
      <c r="R134" s="188">
        <f>SUM(R135:R142)</f>
        <v>5.278758799999999</v>
      </c>
      <c r="S134" s="187"/>
      <c r="T134" s="189">
        <f>SUM(T135:T142)</f>
        <v>0</v>
      </c>
      <c r="AR134" s="190" t="s">
        <v>79</v>
      </c>
      <c r="AT134" s="191" t="s">
        <v>71</v>
      </c>
      <c r="AU134" s="191" t="s">
        <v>79</v>
      </c>
      <c r="AY134" s="190" t="s">
        <v>207</v>
      </c>
      <c r="BK134" s="192">
        <f>SUM(BK135:BK142)</f>
        <v>0</v>
      </c>
    </row>
    <row r="135" spans="1:65" s="2" customFormat="1" ht="36">
      <c r="A135" s="36"/>
      <c r="B135" s="37"/>
      <c r="C135" s="195" t="s">
        <v>303</v>
      </c>
      <c r="D135" s="195" t="s">
        <v>209</v>
      </c>
      <c r="E135" s="196" t="s">
        <v>316</v>
      </c>
      <c r="F135" s="197" t="s">
        <v>317</v>
      </c>
      <c r="G135" s="198" t="s">
        <v>151</v>
      </c>
      <c r="H135" s="199">
        <v>1.44</v>
      </c>
      <c r="I135" s="200"/>
      <c r="J135" s="201">
        <f>ROUND(I135*H135,2)</f>
        <v>0</v>
      </c>
      <c r="K135" s="197" t="s">
        <v>212</v>
      </c>
      <c r="L135" s="41"/>
      <c r="M135" s="202" t="s">
        <v>19</v>
      </c>
      <c r="N135" s="203" t="s">
        <v>43</v>
      </c>
      <c r="O135" s="66"/>
      <c r="P135" s="204">
        <f>O135*H135</f>
        <v>0</v>
      </c>
      <c r="Q135" s="204">
        <v>2.16</v>
      </c>
      <c r="R135" s="204">
        <f>Q135*H135</f>
        <v>3.1104000000000003</v>
      </c>
      <c r="S135" s="204">
        <v>0</v>
      </c>
      <c r="T135" s="205">
        <f>S135*H135</f>
        <v>0</v>
      </c>
      <c r="U135" s="36"/>
      <c r="V135" s="36"/>
      <c r="W135" s="36"/>
      <c r="X135" s="36"/>
      <c r="Y135" s="36"/>
      <c r="Z135" s="36"/>
      <c r="AA135" s="36"/>
      <c r="AB135" s="36"/>
      <c r="AC135" s="36"/>
      <c r="AD135" s="36"/>
      <c r="AE135" s="36"/>
      <c r="AR135" s="206" t="s">
        <v>213</v>
      </c>
      <c r="AT135" s="206" t="s">
        <v>209</v>
      </c>
      <c r="AU135" s="206" t="s">
        <v>81</v>
      </c>
      <c r="AY135" s="19" t="s">
        <v>207</v>
      </c>
      <c r="BE135" s="207">
        <f>IF(N135="základní",J135,0)</f>
        <v>0</v>
      </c>
      <c r="BF135" s="207">
        <f>IF(N135="snížená",J135,0)</f>
        <v>0</v>
      </c>
      <c r="BG135" s="207">
        <f>IF(N135="zákl. přenesená",J135,0)</f>
        <v>0</v>
      </c>
      <c r="BH135" s="207">
        <f>IF(N135="sníž. přenesená",J135,0)</f>
        <v>0</v>
      </c>
      <c r="BI135" s="207">
        <f>IF(N135="nulová",J135,0)</f>
        <v>0</v>
      </c>
      <c r="BJ135" s="19" t="s">
        <v>79</v>
      </c>
      <c r="BK135" s="207">
        <f>ROUND(I135*H135,2)</f>
        <v>0</v>
      </c>
      <c r="BL135" s="19" t="s">
        <v>213</v>
      </c>
      <c r="BM135" s="206" t="s">
        <v>1765</v>
      </c>
    </row>
    <row r="136" spans="2:51" s="13" customFormat="1" ht="12">
      <c r="B136" s="208"/>
      <c r="C136" s="209"/>
      <c r="D136" s="210" t="s">
        <v>215</v>
      </c>
      <c r="E136" s="211" t="s">
        <v>19</v>
      </c>
      <c r="F136" s="212" t="s">
        <v>1766</v>
      </c>
      <c r="G136" s="209"/>
      <c r="H136" s="213">
        <v>1.44</v>
      </c>
      <c r="I136" s="214"/>
      <c r="J136" s="209"/>
      <c r="K136" s="209"/>
      <c r="L136" s="215"/>
      <c r="M136" s="216"/>
      <c r="N136" s="217"/>
      <c r="O136" s="217"/>
      <c r="P136" s="217"/>
      <c r="Q136" s="217"/>
      <c r="R136" s="217"/>
      <c r="S136" s="217"/>
      <c r="T136" s="218"/>
      <c r="AT136" s="219" t="s">
        <v>215</v>
      </c>
      <c r="AU136" s="219" t="s">
        <v>81</v>
      </c>
      <c r="AV136" s="13" t="s">
        <v>81</v>
      </c>
      <c r="AW136" s="13" t="s">
        <v>33</v>
      </c>
      <c r="AX136" s="13" t="s">
        <v>72</v>
      </c>
      <c r="AY136" s="219" t="s">
        <v>207</v>
      </c>
    </row>
    <row r="137" spans="2:51" s="14" customFormat="1" ht="12">
      <c r="B137" s="220"/>
      <c r="C137" s="221"/>
      <c r="D137" s="210" t="s">
        <v>215</v>
      </c>
      <c r="E137" s="222" t="s">
        <v>19</v>
      </c>
      <c r="F137" s="223" t="s">
        <v>228</v>
      </c>
      <c r="G137" s="221"/>
      <c r="H137" s="224">
        <v>1.44</v>
      </c>
      <c r="I137" s="225"/>
      <c r="J137" s="221"/>
      <c r="K137" s="221"/>
      <c r="L137" s="226"/>
      <c r="M137" s="227"/>
      <c r="N137" s="228"/>
      <c r="O137" s="228"/>
      <c r="P137" s="228"/>
      <c r="Q137" s="228"/>
      <c r="R137" s="228"/>
      <c r="S137" s="228"/>
      <c r="T137" s="229"/>
      <c r="AT137" s="230" t="s">
        <v>215</v>
      </c>
      <c r="AU137" s="230" t="s">
        <v>81</v>
      </c>
      <c r="AV137" s="14" t="s">
        <v>213</v>
      </c>
      <c r="AW137" s="14" t="s">
        <v>33</v>
      </c>
      <c r="AX137" s="14" t="s">
        <v>79</v>
      </c>
      <c r="AY137" s="230" t="s">
        <v>207</v>
      </c>
    </row>
    <row r="138" spans="1:65" s="2" customFormat="1" ht="24">
      <c r="A138" s="36"/>
      <c r="B138" s="37"/>
      <c r="C138" s="195" t="s">
        <v>309</v>
      </c>
      <c r="D138" s="195" t="s">
        <v>209</v>
      </c>
      <c r="E138" s="196" t="s">
        <v>321</v>
      </c>
      <c r="F138" s="197" t="s">
        <v>322</v>
      </c>
      <c r="G138" s="198" t="s">
        <v>151</v>
      </c>
      <c r="H138" s="199">
        <v>0.96</v>
      </c>
      <c r="I138" s="200"/>
      <c r="J138" s="201">
        <f>ROUND(I138*H138,2)</f>
        <v>0</v>
      </c>
      <c r="K138" s="197" t="s">
        <v>212</v>
      </c>
      <c r="L138" s="41"/>
      <c r="M138" s="202" t="s">
        <v>19</v>
      </c>
      <c r="N138" s="203" t="s">
        <v>43</v>
      </c>
      <c r="O138" s="66"/>
      <c r="P138" s="204">
        <f>O138*H138</f>
        <v>0</v>
      </c>
      <c r="Q138" s="204">
        <v>2.25634</v>
      </c>
      <c r="R138" s="204">
        <f>Q138*H138</f>
        <v>2.1660863999999997</v>
      </c>
      <c r="S138" s="204">
        <v>0</v>
      </c>
      <c r="T138" s="205">
        <f>S138*H138</f>
        <v>0</v>
      </c>
      <c r="U138" s="36"/>
      <c r="V138" s="36"/>
      <c r="W138" s="36"/>
      <c r="X138" s="36"/>
      <c r="Y138" s="36"/>
      <c r="Z138" s="36"/>
      <c r="AA138" s="36"/>
      <c r="AB138" s="36"/>
      <c r="AC138" s="36"/>
      <c r="AD138" s="36"/>
      <c r="AE138" s="36"/>
      <c r="AR138" s="206" t="s">
        <v>213</v>
      </c>
      <c r="AT138" s="206" t="s">
        <v>209</v>
      </c>
      <c r="AU138" s="206" t="s">
        <v>81</v>
      </c>
      <c r="AY138" s="19" t="s">
        <v>207</v>
      </c>
      <c r="BE138" s="207">
        <f>IF(N138="základní",J138,0)</f>
        <v>0</v>
      </c>
      <c r="BF138" s="207">
        <f>IF(N138="snížená",J138,0)</f>
        <v>0</v>
      </c>
      <c r="BG138" s="207">
        <f>IF(N138="zákl. přenesená",J138,0)</f>
        <v>0</v>
      </c>
      <c r="BH138" s="207">
        <f>IF(N138="sníž. přenesená",J138,0)</f>
        <v>0</v>
      </c>
      <c r="BI138" s="207">
        <f>IF(N138="nulová",J138,0)</f>
        <v>0</v>
      </c>
      <c r="BJ138" s="19" t="s">
        <v>79</v>
      </c>
      <c r="BK138" s="207">
        <f>ROUND(I138*H138,2)</f>
        <v>0</v>
      </c>
      <c r="BL138" s="19" t="s">
        <v>213</v>
      </c>
      <c r="BM138" s="206" t="s">
        <v>1767</v>
      </c>
    </row>
    <row r="139" spans="2:51" s="13" customFormat="1" ht="12">
      <c r="B139" s="208"/>
      <c r="C139" s="209"/>
      <c r="D139" s="210" t="s">
        <v>215</v>
      </c>
      <c r="E139" s="211" t="s">
        <v>19</v>
      </c>
      <c r="F139" s="212" t="s">
        <v>1768</v>
      </c>
      <c r="G139" s="209"/>
      <c r="H139" s="213">
        <v>0.96</v>
      </c>
      <c r="I139" s="214"/>
      <c r="J139" s="209"/>
      <c r="K139" s="209"/>
      <c r="L139" s="215"/>
      <c r="M139" s="216"/>
      <c r="N139" s="217"/>
      <c r="O139" s="217"/>
      <c r="P139" s="217"/>
      <c r="Q139" s="217"/>
      <c r="R139" s="217"/>
      <c r="S139" s="217"/>
      <c r="T139" s="218"/>
      <c r="AT139" s="219" t="s">
        <v>215</v>
      </c>
      <c r="AU139" s="219" t="s">
        <v>81</v>
      </c>
      <c r="AV139" s="13" t="s">
        <v>81</v>
      </c>
      <c r="AW139" s="13" t="s">
        <v>33</v>
      </c>
      <c r="AX139" s="13" t="s">
        <v>79</v>
      </c>
      <c r="AY139" s="219" t="s">
        <v>207</v>
      </c>
    </row>
    <row r="140" spans="1:65" s="2" customFormat="1" ht="12">
      <c r="A140" s="36"/>
      <c r="B140" s="37"/>
      <c r="C140" s="195" t="s">
        <v>315</v>
      </c>
      <c r="D140" s="195" t="s">
        <v>209</v>
      </c>
      <c r="E140" s="196" t="s">
        <v>331</v>
      </c>
      <c r="F140" s="197" t="s">
        <v>332</v>
      </c>
      <c r="G140" s="198" t="s">
        <v>144</v>
      </c>
      <c r="H140" s="199">
        <v>0.92</v>
      </c>
      <c r="I140" s="200"/>
      <c r="J140" s="201">
        <f>ROUND(I140*H140,2)</f>
        <v>0</v>
      </c>
      <c r="K140" s="197" t="s">
        <v>212</v>
      </c>
      <c r="L140" s="41"/>
      <c r="M140" s="202" t="s">
        <v>19</v>
      </c>
      <c r="N140" s="203" t="s">
        <v>43</v>
      </c>
      <c r="O140" s="66"/>
      <c r="P140" s="204">
        <f>O140*H140</f>
        <v>0</v>
      </c>
      <c r="Q140" s="204">
        <v>0</v>
      </c>
      <c r="R140" s="204">
        <f>Q140*H140</f>
        <v>0</v>
      </c>
      <c r="S140" s="204">
        <v>0</v>
      </c>
      <c r="T140" s="205">
        <f>S140*H140</f>
        <v>0</v>
      </c>
      <c r="U140" s="36"/>
      <c r="V140" s="36"/>
      <c r="W140" s="36"/>
      <c r="X140" s="36"/>
      <c r="Y140" s="36"/>
      <c r="Z140" s="36"/>
      <c r="AA140" s="36"/>
      <c r="AB140" s="36"/>
      <c r="AC140" s="36"/>
      <c r="AD140" s="36"/>
      <c r="AE140" s="36"/>
      <c r="AR140" s="206" t="s">
        <v>213</v>
      </c>
      <c r="AT140" s="206" t="s">
        <v>209</v>
      </c>
      <c r="AU140" s="206" t="s">
        <v>81</v>
      </c>
      <c r="AY140" s="19" t="s">
        <v>207</v>
      </c>
      <c r="BE140" s="207">
        <f>IF(N140="základní",J140,0)</f>
        <v>0</v>
      </c>
      <c r="BF140" s="207">
        <f>IF(N140="snížená",J140,0)</f>
        <v>0</v>
      </c>
      <c r="BG140" s="207">
        <f>IF(N140="zákl. přenesená",J140,0)</f>
        <v>0</v>
      </c>
      <c r="BH140" s="207">
        <f>IF(N140="sníž. přenesená",J140,0)</f>
        <v>0</v>
      </c>
      <c r="BI140" s="207">
        <f>IF(N140="nulová",J140,0)</f>
        <v>0</v>
      </c>
      <c r="BJ140" s="19" t="s">
        <v>79</v>
      </c>
      <c r="BK140" s="207">
        <f>ROUND(I140*H140,2)</f>
        <v>0</v>
      </c>
      <c r="BL140" s="19" t="s">
        <v>213</v>
      </c>
      <c r="BM140" s="206" t="s">
        <v>1769</v>
      </c>
    </row>
    <row r="141" spans="1:65" s="2" customFormat="1" ht="12">
      <c r="A141" s="36"/>
      <c r="B141" s="37"/>
      <c r="C141" s="195" t="s">
        <v>7</v>
      </c>
      <c r="D141" s="195" t="s">
        <v>209</v>
      </c>
      <c r="E141" s="196" t="s">
        <v>326</v>
      </c>
      <c r="F141" s="197" t="s">
        <v>327</v>
      </c>
      <c r="G141" s="198" t="s">
        <v>144</v>
      </c>
      <c r="H141" s="199">
        <v>0.92</v>
      </c>
      <c r="I141" s="200"/>
      <c r="J141" s="201">
        <f>ROUND(I141*H141,2)</f>
        <v>0</v>
      </c>
      <c r="K141" s="197" t="s">
        <v>212</v>
      </c>
      <c r="L141" s="41"/>
      <c r="M141" s="202" t="s">
        <v>19</v>
      </c>
      <c r="N141" s="203" t="s">
        <v>43</v>
      </c>
      <c r="O141" s="66"/>
      <c r="P141" s="204">
        <f>O141*H141</f>
        <v>0</v>
      </c>
      <c r="Q141" s="204">
        <v>0.00247</v>
      </c>
      <c r="R141" s="204">
        <f>Q141*H141</f>
        <v>0.0022724</v>
      </c>
      <c r="S141" s="204">
        <v>0</v>
      </c>
      <c r="T141" s="205">
        <f>S141*H141</f>
        <v>0</v>
      </c>
      <c r="U141" s="36"/>
      <c r="V141" s="36"/>
      <c r="W141" s="36"/>
      <c r="X141" s="36"/>
      <c r="Y141" s="36"/>
      <c r="Z141" s="36"/>
      <c r="AA141" s="36"/>
      <c r="AB141" s="36"/>
      <c r="AC141" s="36"/>
      <c r="AD141" s="36"/>
      <c r="AE141" s="36"/>
      <c r="AR141" s="206" t="s">
        <v>213</v>
      </c>
      <c r="AT141" s="206" t="s">
        <v>209</v>
      </c>
      <c r="AU141" s="206" t="s">
        <v>81</v>
      </c>
      <c r="AY141" s="19" t="s">
        <v>207</v>
      </c>
      <c r="BE141" s="207">
        <f>IF(N141="základní",J141,0)</f>
        <v>0</v>
      </c>
      <c r="BF141" s="207">
        <f>IF(N141="snížená",J141,0)</f>
        <v>0</v>
      </c>
      <c r="BG141" s="207">
        <f>IF(N141="zákl. přenesená",J141,0)</f>
        <v>0</v>
      </c>
      <c r="BH141" s="207">
        <f>IF(N141="sníž. přenesená",J141,0)</f>
        <v>0</v>
      </c>
      <c r="BI141" s="207">
        <f>IF(N141="nulová",J141,0)</f>
        <v>0</v>
      </c>
      <c r="BJ141" s="19" t="s">
        <v>79</v>
      </c>
      <c r="BK141" s="207">
        <f>ROUND(I141*H141,2)</f>
        <v>0</v>
      </c>
      <c r="BL141" s="19" t="s">
        <v>213</v>
      </c>
      <c r="BM141" s="206" t="s">
        <v>1770</v>
      </c>
    </row>
    <row r="142" spans="2:51" s="13" customFormat="1" ht="12">
      <c r="B142" s="208"/>
      <c r="C142" s="209"/>
      <c r="D142" s="210" t="s">
        <v>215</v>
      </c>
      <c r="E142" s="211" t="s">
        <v>19</v>
      </c>
      <c r="F142" s="212" t="s">
        <v>1771</v>
      </c>
      <c r="G142" s="209"/>
      <c r="H142" s="213">
        <v>0.92</v>
      </c>
      <c r="I142" s="214"/>
      <c r="J142" s="209"/>
      <c r="K142" s="209"/>
      <c r="L142" s="215"/>
      <c r="M142" s="216"/>
      <c r="N142" s="217"/>
      <c r="O142" s="217"/>
      <c r="P142" s="217"/>
      <c r="Q142" s="217"/>
      <c r="R142" s="217"/>
      <c r="S142" s="217"/>
      <c r="T142" s="218"/>
      <c r="AT142" s="219" t="s">
        <v>215</v>
      </c>
      <c r="AU142" s="219" t="s">
        <v>81</v>
      </c>
      <c r="AV142" s="13" t="s">
        <v>81</v>
      </c>
      <c r="AW142" s="13" t="s">
        <v>33</v>
      </c>
      <c r="AX142" s="13" t="s">
        <v>79</v>
      </c>
      <c r="AY142" s="219" t="s">
        <v>207</v>
      </c>
    </row>
    <row r="143" spans="2:63" s="12" customFormat="1" ht="12.75">
      <c r="B143" s="179"/>
      <c r="C143" s="180"/>
      <c r="D143" s="181" t="s">
        <v>71</v>
      </c>
      <c r="E143" s="193" t="s">
        <v>221</v>
      </c>
      <c r="F143" s="193" t="s">
        <v>348</v>
      </c>
      <c r="G143" s="180"/>
      <c r="H143" s="180"/>
      <c r="I143" s="183"/>
      <c r="J143" s="194">
        <f>BK143</f>
        <v>0</v>
      </c>
      <c r="K143" s="180"/>
      <c r="L143" s="185"/>
      <c r="M143" s="186"/>
      <c r="N143" s="187"/>
      <c r="O143" s="187"/>
      <c r="P143" s="188">
        <f>SUM(P144:P156)</f>
        <v>0</v>
      </c>
      <c r="Q143" s="187"/>
      <c r="R143" s="188">
        <f>SUM(R144:R156)</f>
        <v>47.71902079</v>
      </c>
      <c r="S143" s="187"/>
      <c r="T143" s="189">
        <f>SUM(T144:T156)</f>
        <v>0</v>
      </c>
      <c r="AR143" s="190" t="s">
        <v>79</v>
      </c>
      <c r="AT143" s="191" t="s">
        <v>71</v>
      </c>
      <c r="AU143" s="191" t="s">
        <v>79</v>
      </c>
      <c r="AY143" s="190" t="s">
        <v>207</v>
      </c>
      <c r="BK143" s="192">
        <f>SUM(BK144:BK156)</f>
        <v>0</v>
      </c>
    </row>
    <row r="144" spans="1:65" s="2" customFormat="1" ht="48">
      <c r="A144" s="36"/>
      <c r="B144" s="37"/>
      <c r="C144" s="195" t="s">
        <v>325</v>
      </c>
      <c r="D144" s="195" t="s">
        <v>209</v>
      </c>
      <c r="E144" s="196" t="s">
        <v>409</v>
      </c>
      <c r="F144" s="197" t="s">
        <v>410</v>
      </c>
      <c r="G144" s="198" t="s">
        <v>151</v>
      </c>
      <c r="H144" s="199">
        <v>17.988</v>
      </c>
      <c r="I144" s="200"/>
      <c r="J144" s="201">
        <f>ROUND(I144*H144,2)</f>
        <v>0</v>
      </c>
      <c r="K144" s="197" t="s">
        <v>212</v>
      </c>
      <c r="L144" s="41"/>
      <c r="M144" s="202" t="s">
        <v>19</v>
      </c>
      <c r="N144" s="203" t="s">
        <v>43</v>
      </c>
      <c r="O144" s="66"/>
      <c r="P144" s="204">
        <f>O144*H144</f>
        <v>0</v>
      </c>
      <c r="Q144" s="204">
        <v>2.5143</v>
      </c>
      <c r="R144" s="204">
        <f>Q144*H144</f>
        <v>45.2272284</v>
      </c>
      <c r="S144" s="204">
        <v>0</v>
      </c>
      <c r="T144" s="205">
        <f>S144*H144</f>
        <v>0</v>
      </c>
      <c r="U144" s="36"/>
      <c r="V144" s="36"/>
      <c r="W144" s="36"/>
      <c r="X144" s="36"/>
      <c r="Y144" s="36"/>
      <c r="Z144" s="36"/>
      <c r="AA144" s="36"/>
      <c r="AB144" s="36"/>
      <c r="AC144" s="36"/>
      <c r="AD144" s="36"/>
      <c r="AE144" s="36"/>
      <c r="AR144" s="206" t="s">
        <v>213</v>
      </c>
      <c r="AT144" s="206" t="s">
        <v>209</v>
      </c>
      <c r="AU144" s="206" t="s">
        <v>81</v>
      </c>
      <c r="AY144" s="19" t="s">
        <v>207</v>
      </c>
      <c r="BE144" s="207">
        <f>IF(N144="základní",J144,0)</f>
        <v>0</v>
      </c>
      <c r="BF144" s="207">
        <f>IF(N144="snížená",J144,0)</f>
        <v>0</v>
      </c>
      <c r="BG144" s="207">
        <f>IF(N144="zákl. přenesená",J144,0)</f>
        <v>0</v>
      </c>
      <c r="BH144" s="207">
        <f>IF(N144="sníž. přenesená",J144,0)</f>
        <v>0</v>
      </c>
      <c r="BI144" s="207">
        <f>IF(N144="nulová",J144,0)</f>
        <v>0</v>
      </c>
      <c r="BJ144" s="19" t="s">
        <v>79</v>
      </c>
      <c r="BK144" s="207">
        <f>ROUND(I144*H144,2)</f>
        <v>0</v>
      </c>
      <c r="BL144" s="19" t="s">
        <v>213</v>
      </c>
      <c r="BM144" s="206" t="s">
        <v>1772</v>
      </c>
    </row>
    <row r="145" spans="2:51" s="13" customFormat="1" ht="12">
      <c r="B145" s="208"/>
      <c r="C145" s="209"/>
      <c r="D145" s="210" t="s">
        <v>215</v>
      </c>
      <c r="E145" s="211" t="s">
        <v>19</v>
      </c>
      <c r="F145" s="212" t="s">
        <v>1773</v>
      </c>
      <c r="G145" s="209"/>
      <c r="H145" s="213">
        <v>2.52</v>
      </c>
      <c r="I145" s="214"/>
      <c r="J145" s="209"/>
      <c r="K145" s="209"/>
      <c r="L145" s="215"/>
      <c r="M145" s="216"/>
      <c r="N145" s="217"/>
      <c r="O145" s="217"/>
      <c r="P145" s="217"/>
      <c r="Q145" s="217"/>
      <c r="R145" s="217"/>
      <c r="S145" s="217"/>
      <c r="T145" s="218"/>
      <c r="AT145" s="219" t="s">
        <v>215</v>
      </c>
      <c r="AU145" s="219" t="s">
        <v>81</v>
      </c>
      <c r="AV145" s="13" t="s">
        <v>81</v>
      </c>
      <c r="AW145" s="13" t="s">
        <v>33</v>
      </c>
      <c r="AX145" s="13" t="s">
        <v>72</v>
      </c>
      <c r="AY145" s="219" t="s">
        <v>207</v>
      </c>
    </row>
    <row r="146" spans="2:51" s="13" customFormat="1" ht="12">
      <c r="B146" s="208"/>
      <c r="C146" s="209"/>
      <c r="D146" s="210" t="s">
        <v>215</v>
      </c>
      <c r="E146" s="211" t="s">
        <v>19</v>
      </c>
      <c r="F146" s="212" t="s">
        <v>1774</v>
      </c>
      <c r="G146" s="209"/>
      <c r="H146" s="213">
        <v>12.948</v>
      </c>
      <c r="I146" s="214"/>
      <c r="J146" s="209"/>
      <c r="K146" s="209"/>
      <c r="L146" s="215"/>
      <c r="M146" s="216"/>
      <c r="N146" s="217"/>
      <c r="O146" s="217"/>
      <c r="P146" s="217"/>
      <c r="Q146" s="217"/>
      <c r="R146" s="217"/>
      <c r="S146" s="217"/>
      <c r="T146" s="218"/>
      <c r="AT146" s="219" t="s">
        <v>215</v>
      </c>
      <c r="AU146" s="219" t="s">
        <v>81</v>
      </c>
      <c r="AV146" s="13" t="s">
        <v>81</v>
      </c>
      <c r="AW146" s="13" t="s">
        <v>33</v>
      </c>
      <c r="AX146" s="13" t="s">
        <v>72</v>
      </c>
      <c r="AY146" s="219" t="s">
        <v>207</v>
      </c>
    </row>
    <row r="147" spans="2:51" s="13" customFormat="1" ht="12">
      <c r="B147" s="208"/>
      <c r="C147" s="209"/>
      <c r="D147" s="210" t="s">
        <v>215</v>
      </c>
      <c r="E147" s="211" t="s">
        <v>19</v>
      </c>
      <c r="F147" s="212" t="s">
        <v>1775</v>
      </c>
      <c r="G147" s="209"/>
      <c r="H147" s="213">
        <v>2.52</v>
      </c>
      <c r="I147" s="214"/>
      <c r="J147" s="209"/>
      <c r="K147" s="209"/>
      <c r="L147" s="215"/>
      <c r="M147" s="216"/>
      <c r="N147" s="217"/>
      <c r="O147" s="217"/>
      <c r="P147" s="217"/>
      <c r="Q147" s="217"/>
      <c r="R147" s="217"/>
      <c r="S147" s="217"/>
      <c r="T147" s="218"/>
      <c r="AT147" s="219" t="s">
        <v>215</v>
      </c>
      <c r="AU147" s="219" t="s">
        <v>81</v>
      </c>
      <c r="AV147" s="13" t="s">
        <v>81</v>
      </c>
      <c r="AW147" s="13" t="s">
        <v>33</v>
      </c>
      <c r="AX147" s="13" t="s">
        <v>72</v>
      </c>
      <c r="AY147" s="219" t="s">
        <v>207</v>
      </c>
    </row>
    <row r="148" spans="2:51" s="14" customFormat="1" ht="12">
      <c r="B148" s="220"/>
      <c r="C148" s="221"/>
      <c r="D148" s="210" t="s">
        <v>215</v>
      </c>
      <c r="E148" s="222" t="s">
        <v>19</v>
      </c>
      <c r="F148" s="223" t="s">
        <v>228</v>
      </c>
      <c r="G148" s="221"/>
      <c r="H148" s="224">
        <v>17.988</v>
      </c>
      <c r="I148" s="225"/>
      <c r="J148" s="221"/>
      <c r="K148" s="221"/>
      <c r="L148" s="226"/>
      <c r="M148" s="227"/>
      <c r="N148" s="228"/>
      <c r="O148" s="228"/>
      <c r="P148" s="228"/>
      <c r="Q148" s="228"/>
      <c r="R148" s="228"/>
      <c r="S148" s="228"/>
      <c r="T148" s="229"/>
      <c r="AT148" s="230" t="s">
        <v>215</v>
      </c>
      <c r="AU148" s="230" t="s">
        <v>81</v>
      </c>
      <c r="AV148" s="14" t="s">
        <v>213</v>
      </c>
      <c r="AW148" s="14" t="s">
        <v>33</v>
      </c>
      <c r="AX148" s="14" t="s">
        <v>79</v>
      </c>
      <c r="AY148" s="230" t="s">
        <v>207</v>
      </c>
    </row>
    <row r="149" spans="1:65" s="2" customFormat="1" ht="48">
      <c r="A149" s="36"/>
      <c r="B149" s="37"/>
      <c r="C149" s="195" t="s">
        <v>330</v>
      </c>
      <c r="D149" s="195" t="s">
        <v>209</v>
      </c>
      <c r="E149" s="196" t="s">
        <v>423</v>
      </c>
      <c r="F149" s="197" t="s">
        <v>424</v>
      </c>
      <c r="G149" s="198" t="s">
        <v>144</v>
      </c>
      <c r="H149" s="199">
        <v>91.65</v>
      </c>
      <c r="I149" s="200"/>
      <c r="J149" s="201">
        <f>ROUND(I149*H149,2)</f>
        <v>0</v>
      </c>
      <c r="K149" s="197" t="s">
        <v>212</v>
      </c>
      <c r="L149" s="41"/>
      <c r="M149" s="202" t="s">
        <v>19</v>
      </c>
      <c r="N149" s="203" t="s">
        <v>43</v>
      </c>
      <c r="O149" s="66"/>
      <c r="P149" s="204">
        <f>O149*H149</f>
        <v>0</v>
      </c>
      <c r="Q149" s="204">
        <v>0.00432</v>
      </c>
      <c r="R149" s="204">
        <f>Q149*H149</f>
        <v>0.395928</v>
      </c>
      <c r="S149" s="204">
        <v>0</v>
      </c>
      <c r="T149" s="205">
        <f>S149*H149</f>
        <v>0</v>
      </c>
      <c r="U149" s="36"/>
      <c r="V149" s="36"/>
      <c r="W149" s="36"/>
      <c r="X149" s="36"/>
      <c r="Y149" s="36"/>
      <c r="Z149" s="36"/>
      <c r="AA149" s="36"/>
      <c r="AB149" s="36"/>
      <c r="AC149" s="36"/>
      <c r="AD149" s="36"/>
      <c r="AE149" s="36"/>
      <c r="AR149" s="206" t="s">
        <v>213</v>
      </c>
      <c r="AT149" s="206" t="s">
        <v>209</v>
      </c>
      <c r="AU149" s="206" t="s">
        <v>81</v>
      </c>
      <c r="AY149" s="19" t="s">
        <v>207</v>
      </c>
      <c r="BE149" s="207">
        <f>IF(N149="základní",J149,0)</f>
        <v>0</v>
      </c>
      <c r="BF149" s="207">
        <f>IF(N149="snížená",J149,0)</f>
        <v>0</v>
      </c>
      <c r="BG149" s="207">
        <f>IF(N149="zákl. přenesená",J149,0)</f>
        <v>0</v>
      </c>
      <c r="BH149" s="207">
        <f>IF(N149="sníž. přenesená",J149,0)</f>
        <v>0</v>
      </c>
      <c r="BI149" s="207">
        <f>IF(N149="nulová",J149,0)</f>
        <v>0</v>
      </c>
      <c r="BJ149" s="19" t="s">
        <v>79</v>
      </c>
      <c r="BK149" s="207">
        <f>ROUND(I149*H149,2)</f>
        <v>0</v>
      </c>
      <c r="BL149" s="19" t="s">
        <v>213</v>
      </c>
      <c r="BM149" s="206" t="s">
        <v>1776</v>
      </c>
    </row>
    <row r="150" spans="2:51" s="13" customFormat="1" ht="12">
      <c r="B150" s="208"/>
      <c r="C150" s="209"/>
      <c r="D150" s="210" t="s">
        <v>215</v>
      </c>
      <c r="E150" s="211" t="s">
        <v>19</v>
      </c>
      <c r="F150" s="212" t="s">
        <v>1777</v>
      </c>
      <c r="G150" s="209"/>
      <c r="H150" s="213">
        <v>2.58</v>
      </c>
      <c r="I150" s="214"/>
      <c r="J150" s="209"/>
      <c r="K150" s="209"/>
      <c r="L150" s="215"/>
      <c r="M150" s="216"/>
      <c r="N150" s="217"/>
      <c r="O150" s="217"/>
      <c r="P150" s="217"/>
      <c r="Q150" s="217"/>
      <c r="R150" s="217"/>
      <c r="S150" s="217"/>
      <c r="T150" s="218"/>
      <c r="AT150" s="219" t="s">
        <v>215</v>
      </c>
      <c r="AU150" s="219" t="s">
        <v>81</v>
      </c>
      <c r="AV150" s="13" t="s">
        <v>81</v>
      </c>
      <c r="AW150" s="13" t="s">
        <v>33</v>
      </c>
      <c r="AX150" s="13" t="s">
        <v>72</v>
      </c>
      <c r="AY150" s="219" t="s">
        <v>207</v>
      </c>
    </row>
    <row r="151" spans="2:51" s="13" customFormat="1" ht="12">
      <c r="B151" s="208"/>
      <c r="C151" s="209"/>
      <c r="D151" s="210" t="s">
        <v>215</v>
      </c>
      <c r="E151" s="211" t="s">
        <v>19</v>
      </c>
      <c r="F151" s="212" t="s">
        <v>1778</v>
      </c>
      <c r="G151" s="209"/>
      <c r="H151" s="213">
        <v>77.19</v>
      </c>
      <c r="I151" s="214"/>
      <c r="J151" s="209"/>
      <c r="K151" s="209"/>
      <c r="L151" s="215"/>
      <c r="M151" s="216"/>
      <c r="N151" s="217"/>
      <c r="O151" s="217"/>
      <c r="P151" s="217"/>
      <c r="Q151" s="217"/>
      <c r="R151" s="217"/>
      <c r="S151" s="217"/>
      <c r="T151" s="218"/>
      <c r="AT151" s="219" t="s">
        <v>215</v>
      </c>
      <c r="AU151" s="219" t="s">
        <v>81</v>
      </c>
      <c r="AV151" s="13" t="s">
        <v>81</v>
      </c>
      <c r="AW151" s="13" t="s">
        <v>33</v>
      </c>
      <c r="AX151" s="13" t="s">
        <v>72</v>
      </c>
      <c r="AY151" s="219" t="s">
        <v>207</v>
      </c>
    </row>
    <row r="152" spans="2:51" s="13" customFormat="1" ht="12">
      <c r="B152" s="208"/>
      <c r="C152" s="209"/>
      <c r="D152" s="210" t="s">
        <v>215</v>
      </c>
      <c r="E152" s="211" t="s">
        <v>19</v>
      </c>
      <c r="F152" s="212" t="s">
        <v>1779</v>
      </c>
      <c r="G152" s="209"/>
      <c r="H152" s="213">
        <v>11.88</v>
      </c>
      <c r="I152" s="214"/>
      <c r="J152" s="209"/>
      <c r="K152" s="209"/>
      <c r="L152" s="215"/>
      <c r="M152" s="216"/>
      <c r="N152" s="217"/>
      <c r="O152" s="217"/>
      <c r="P152" s="217"/>
      <c r="Q152" s="217"/>
      <c r="R152" s="217"/>
      <c r="S152" s="217"/>
      <c r="T152" s="218"/>
      <c r="AT152" s="219" t="s">
        <v>215</v>
      </c>
      <c r="AU152" s="219" t="s">
        <v>81</v>
      </c>
      <c r="AV152" s="13" t="s">
        <v>81</v>
      </c>
      <c r="AW152" s="13" t="s">
        <v>33</v>
      </c>
      <c r="AX152" s="13" t="s">
        <v>72</v>
      </c>
      <c r="AY152" s="219" t="s">
        <v>207</v>
      </c>
    </row>
    <row r="153" spans="2:51" s="14" customFormat="1" ht="12">
      <c r="B153" s="220"/>
      <c r="C153" s="221"/>
      <c r="D153" s="210" t="s">
        <v>215</v>
      </c>
      <c r="E153" s="222" t="s">
        <v>19</v>
      </c>
      <c r="F153" s="223" t="s">
        <v>228</v>
      </c>
      <c r="G153" s="221"/>
      <c r="H153" s="224">
        <v>91.65</v>
      </c>
      <c r="I153" s="225"/>
      <c r="J153" s="221"/>
      <c r="K153" s="221"/>
      <c r="L153" s="226"/>
      <c r="M153" s="227"/>
      <c r="N153" s="228"/>
      <c r="O153" s="228"/>
      <c r="P153" s="228"/>
      <c r="Q153" s="228"/>
      <c r="R153" s="228"/>
      <c r="S153" s="228"/>
      <c r="T153" s="229"/>
      <c r="AT153" s="230" t="s">
        <v>215</v>
      </c>
      <c r="AU153" s="230" t="s">
        <v>81</v>
      </c>
      <c r="AV153" s="14" t="s">
        <v>213</v>
      </c>
      <c r="AW153" s="14" t="s">
        <v>33</v>
      </c>
      <c r="AX153" s="14" t="s">
        <v>79</v>
      </c>
      <c r="AY153" s="230" t="s">
        <v>207</v>
      </c>
    </row>
    <row r="154" spans="1:65" s="2" customFormat="1" ht="48">
      <c r="A154" s="36"/>
      <c r="B154" s="37"/>
      <c r="C154" s="195" t="s">
        <v>334</v>
      </c>
      <c r="D154" s="195" t="s">
        <v>209</v>
      </c>
      <c r="E154" s="196" t="s">
        <v>432</v>
      </c>
      <c r="F154" s="197" t="s">
        <v>433</v>
      </c>
      <c r="G154" s="198" t="s">
        <v>144</v>
      </c>
      <c r="H154" s="199">
        <v>91.65</v>
      </c>
      <c r="I154" s="200"/>
      <c r="J154" s="201">
        <f>ROUND(I154*H154,2)</f>
        <v>0</v>
      </c>
      <c r="K154" s="197" t="s">
        <v>212</v>
      </c>
      <c r="L154" s="41"/>
      <c r="M154" s="202" t="s">
        <v>19</v>
      </c>
      <c r="N154" s="203" t="s">
        <v>43</v>
      </c>
      <c r="O154" s="66"/>
      <c r="P154" s="204">
        <f>O154*H154</f>
        <v>0</v>
      </c>
      <c r="Q154" s="204">
        <v>0</v>
      </c>
      <c r="R154" s="204">
        <f>Q154*H154</f>
        <v>0</v>
      </c>
      <c r="S154" s="204">
        <v>0</v>
      </c>
      <c r="T154" s="205">
        <f>S154*H154</f>
        <v>0</v>
      </c>
      <c r="U154" s="36"/>
      <c r="V154" s="36"/>
      <c r="W154" s="36"/>
      <c r="X154" s="36"/>
      <c r="Y154" s="36"/>
      <c r="Z154" s="36"/>
      <c r="AA154" s="36"/>
      <c r="AB154" s="36"/>
      <c r="AC154" s="36"/>
      <c r="AD154" s="36"/>
      <c r="AE154" s="36"/>
      <c r="AR154" s="206" t="s">
        <v>213</v>
      </c>
      <c r="AT154" s="206" t="s">
        <v>209</v>
      </c>
      <c r="AU154" s="206" t="s">
        <v>81</v>
      </c>
      <c r="AY154" s="19" t="s">
        <v>207</v>
      </c>
      <c r="BE154" s="207">
        <f>IF(N154="základní",J154,0)</f>
        <v>0</v>
      </c>
      <c r="BF154" s="207">
        <f>IF(N154="snížená",J154,0)</f>
        <v>0</v>
      </c>
      <c r="BG154" s="207">
        <f>IF(N154="zákl. přenesená",J154,0)</f>
        <v>0</v>
      </c>
      <c r="BH154" s="207">
        <f>IF(N154="sníž. přenesená",J154,0)</f>
        <v>0</v>
      </c>
      <c r="BI154" s="207">
        <f>IF(N154="nulová",J154,0)</f>
        <v>0</v>
      </c>
      <c r="BJ154" s="19" t="s">
        <v>79</v>
      </c>
      <c r="BK154" s="207">
        <f>ROUND(I154*H154,2)</f>
        <v>0</v>
      </c>
      <c r="BL154" s="19" t="s">
        <v>213</v>
      </c>
      <c r="BM154" s="206" t="s">
        <v>1780</v>
      </c>
    </row>
    <row r="155" spans="1:65" s="2" customFormat="1" ht="36">
      <c r="A155" s="36"/>
      <c r="B155" s="37"/>
      <c r="C155" s="195" t="s">
        <v>339</v>
      </c>
      <c r="D155" s="195" t="s">
        <v>209</v>
      </c>
      <c r="E155" s="196" t="s">
        <v>436</v>
      </c>
      <c r="F155" s="197" t="s">
        <v>437</v>
      </c>
      <c r="G155" s="198" t="s">
        <v>252</v>
      </c>
      <c r="H155" s="199">
        <v>1.889</v>
      </c>
      <c r="I155" s="200"/>
      <c r="J155" s="201">
        <f>ROUND(I155*H155,2)</f>
        <v>0</v>
      </c>
      <c r="K155" s="197" t="s">
        <v>212</v>
      </c>
      <c r="L155" s="41"/>
      <c r="M155" s="202" t="s">
        <v>19</v>
      </c>
      <c r="N155" s="203" t="s">
        <v>43</v>
      </c>
      <c r="O155" s="66"/>
      <c r="P155" s="204">
        <f>O155*H155</f>
        <v>0</v>
      </c>
      <c r="Q155" s="204">
        <v>1.10951</v>
      </c>
      <c r="R155" s="204">
        <f>Q155*H155</f>
        <v>2.09586439</v>
      </c>
      <c r="S155" s="204">
        <v>0</v>
      </c>
      <c r="T155" s="205">
        <f>S155*H155</f>
        <v>0</v>
      </c>
      <c r="U155" s="36"/>
      <c r="V155" s="36"/>
      <c r="W155" s="36"/>
      <c r="X155" s="36"/>
      <c r="Y155" s="36"/>
      <c r="Z155" s="36"/>
      <c r="AA155" s="36"/>
      <c r="AB155" s="36"/>
      <c r="AC155" s="36"/>
      <c r="AD155" s="36"/>
      <c r="AE155" s="36"/>
      <c r="AR155" s="206" t="s">
        <v>213</v>
      </c>
      <c r="AT155" s="206" t="s">
        <v>209</v>
      </c>
      <c r="AU155" s="206" t="s">
        <v>81</v>
      </c>
      <c r="AY155" s="19" t="s">
        <v>207</v>
      </c>
      <c r="BE155" s="207">
        <f>IF(N155="základní",J155,0)</f>
        <v>0</v>
      </c>
      <c r="BF155" s="207">
        <f>IF(N155="snížená",J155,0)</f>
        <v>0</v>
      </c>
      <c r="BG155" s="207">
        <f>IF(N155="zákl. přenesená",J155,0)</f>
        <v>0</v>
      </c>
      <c r="BH155" s="207">
        <f>IF(N155="sníž. přenesená",J155,0)</f>
        <v>0</v>
      </c>
      <c r="BI155" s="207">
        <f>IF(N155="nulová",J155,0)</f>
        <v>0</v>
      </c>
      <c r="BJ155" s="19" t="s">
        <v>79</v>
      </c>
      <c r="BK155" s="207">
        <f>ROUND(I155*H155,2)</f>
        <v>0</v>
      </c>
      <c r="BL155" s="19" t="s">
        <v>213</v>
      </c>
      <c r="BM155" s="206" t="s">
        <v>1781</v>
      </c>
    </row>
    <row r="156" spans="2:51" s="13" customFormat="1" ht="12">
      <c r="B156" s="208"/>
      <c r="C156" s="209"/>
      <c r="D156" s="210" t="s">
        <v>215</v>
      </c>
      <c r="E156" s="211" t="s">
        <v>19</v>
      </c>
      <c r="F156" s="212" t="s">
        <v>1782</v>
      </c>
      <c r="G156" s="209"/>
      <c r="H156" s="213">
        <v>1.889</v>
      </c>
      <c r="I156" s="214"/>
      <c r="J156" s="209"/>
      <c r="K156" s="209"/>
      <c r="L156" s="215"/>
      <c r="M156" s="216"/>
      <c r="N156" s="217"/>
      <c r="O156" s="217"/>
      <c r="P156" s="217"/>
      <c r="Q156" s="217"/>
      <c r="R156" s="217"/>
      <c r="S156" s="217"/>
      <c r="T156" s="218"/>
      <c r="AT156" s="219" t="s">
        <v>215</v>
      </c>
      <c r="AU156" s="219" t="s">
        <v>81</v>
      </c>
      <c r="AV156" s="13" t="s">
        <v>81</v>
      </c>
      <c r="AW156" s="13" t="s">
        <v>33</v>
      </c>
      <c r="AX156" s="13" t="s">
        <v>79</v>
      </c>
      <c r="AY156" s="219" t="s">
        <v>207</v>
      </c>
    </row>
    <row r="157" spans="2:63" s="12" customFormat="1" ht="12.75">
      <c r="B157" s="179"/>
      <c r="C157" s="180"/>
      <c r="D157" s="181" t="s">
        <v>71</v>
      </c>
      <c r="E157" s="193" t="s">
        <v>213</v>
      </c>
      <c r="F157" s="193" t="s">
        <v>452</v>
      </c>
      <c r="G157" s="180"/>
      <c r="H157" s="180"/>
      <c r="I157" s="183"/>
      <c r="J157" s="194">
        <f>BK157</f>
        <v>0</v>
      </c>
      <c r="K157" s="180"/>
      <c r="L157" s="185"/>
      <c r="M157" s="186"/>
      <c r="N157" s="187"/>
      <c r="O157" s="187"/>
      <c r="P157" s="188">
        <f>SUM(P158:P165)</f>
        <v>0</v>
      </c>
      <c r="Q157" s="187"/>
      <c r="R157" s="188">
        <f>SUM(R158:R165)</f>
        <v>0.19579000000000002</v>
      </c>
      <c r="S157" s="187"/>
      <c r="T157" s="189">
        <f>SUM(T158:T165)</f>
        <v>0</v>
      </c>
      <c r="AR157" s="190" t="s">
        <v>79</v>
      </c>
      <c r="AT157" s="191" t="s">
        <v>71</v>
      </c>
      <c r="AU157" s="191" t="s">
        <v>79</v>
      </c>
      <c r="AY157" s="190" t="s">
        <v>207</v>
      </c>
      <c r="BK157" s="192">
        <f>SUM(BK158:BK165)</f>
        <v>0</v>
      </c>
    </row>
    <row r="158" spans="1:65" s="2" customFormat="1" ht="36">
      <c r="A158" s="36"/>
      <c r="B158" s="37"/>
      <c r="C158" s="195" t="s">
        <v>344</v>
      </c>
      <c r="D158" s="195" t="s">
        <v>209</v>
      </c>
      <c r="E158" s="196" t="s">
        <v>1783</v>
      </c>
      <c r="F158" s="197" t="s">
        <v>1784</v>
      </c>
      <c r="G158" s="198" t="s">
        <v>264</v>
      </c>
      <c r="H158" s="199">
        <v>2</v>
      </c>
      <c r="I158" s="200"/>
      <c r="J158" s="201">
        <f>ROUND(I158*H158,2)</f>
        <v>0</v>
      </c>
      <c r="K158" s="197" t="s">
        <v>212</v>
      </c>
      <c r="L158" s="41"/>
      <c r="M158" s="202" t="s">
        <v>19</v>
      </c>
      <c r="N158" s="203" t="s">
        <v>43</v>
      </c>
      <c r="O158" s="66"/>
      <c r="P158" s="204">
        <f>O158*H158</f>
        <v>0</v>
      </c>
      <c r="Q158" s="204">
        <v>0.01175</v>
      </c>
      <c r="R158" s="204">
        <f>Q158*H158</f>
        <v>0.0235</v>
      </c>
      <c r="S158" s="204">
        <v>0</v>
      </c>
      <c r="T158" s="205">
        <f>S158*H158</f>
        <v>0</v>
      </c>
      <c r="U158" s="36"/>
      <c r="V158" s="36"/>
      <c r="W158" s="36"/>
      <c r="X158" s="36"/>
      <c r="Y158" s="36"/>
      <c r="Z158" s="36"/>
      <c r="AA158" s="36"/>
      <c r="AB158" s="36"/>
      <c r="AC158" s="36"/>
      <c r="AD158" s="36"/>
      <c r="AE158" s="36"/>
      <c r="AR158" s="206" t="s">
        <v>213</v>
      </c>
      <c r="AT158" s="206" t="s">
        <v>209</v>
      </c>
      <c r="AU158" s="206" t="s">
        <v>81</v>
      </c>
      <c r="AY158" s="19" t="s">
        <v>207</v>
      </c>
      <c r="BE158" s="207">
        <f>IF(N158="základní",J158,0)</f>
        <v>0</v>
      </c>
      <c r="BF158" s="207">
        <f>IF(N158="snížená",J158,0)</f>
        <v>0</v>
      </c>
      <c r="BG158" s="207">
        <f>IF(N158="zákl. přenesená",J158,0)</f>
        <v>0</v>
      </c>
      <c r="BH158" s="207">
        <f>IF(N158="sníž. přenesená",J158,0)</f>
        <v>0</v>
      </c>
      <c r="BI158" s="207">
        <f>IF(N158="nulová",J158,0)</f>
        <v>0</v>
      </c>
      <c r="BJ158" s="19" t="s">
        <v>79</v>
      </c>
      <c r="BK158" s="207">
        <f>ROUND(I158*H158,2)</f>
        <v>0</v>
      </c>
      <c r="BL158" s="19" t="s">
        <v>213</v>
      </c>
      <c r="BM158" s="206" t="s">
        <v>1785</v>
      </c>
    </row>
    <row r="159" spans="2:51" s="13" customFormat="1" ht="12">
      <c r="B159" s="208"/>
      <c r="C159" s="209"/>
      <c r="D159" s="210" t="s">
        <v>215</v>
      </c>
      <c r="E159" s="211" t="s">
        <v>19</v>
      </c>
      <c r="F159" s="212" t="s">
        <v>1786</v>
      </c>
      <c r="G159" s="209"/>
      <c r="H159" s="213">
        <v>1</v>
      </c>
      <c r="I159" s="214"/>
      <c r="J159" s="209"/>
      <c r="K159" s="209"/>
      <c r="L159" s="215"/>
      <c r="M159" s="216"/>
      <c r="N159" s="217"/>
      <c r="O159" s="217"/>
      <c r="P159" s="217"/>
      <c r="Q159" s="217"/>
      <c r="R159" s="217"/>
      <c r="S159" s="217"/>
      <c r="T159" s="218"/>
      <c r="AT159" s="219" t="s">
        <v>215</v>
      </c>
      <c r="AU159" s="219" t="s">
        <v>81</v>
      </c>
      <c r="AV159" s="13" t="s">
        <v>81</v>
      </c>
      <c r="AW159" s="13" t="s">
        <v>33</v>
      </c>
      <c r="AX159" s="13" t="s">
        <v>72</v>
      </c>
      <c r="AY159" s="219" t="s">
        <v>207</v>
      </c>
    </row>
    <row r="160" spans="2:51" s="13" customFormat="1" ht="12">
      <c r="B160" s="208"/>
      <c r="C160" s="209"/>
      <c r="D160" s="210" t="s">
        <v>215</v>
      </c>
      <c r="E160" s="211" t="s">
        <v>19</v>
      </c>
      <c r="F160" s="212" t="s">
        <v>1787</v>
      </c>
      <c r="G160" s="209"/>
      <c r="H160" s="213">
        <v>1</v>
      </c>
      <c r="I160" s="214"/>
      <c r="J160" s="209"/>
      <c r="K160" s="209"/>
      <c r="L160" s="215"/>
      <c r="M160" s="216"/>
      <c r="N160" s="217"/>
      <c r="O160" s="217"/>
      <c r="P160" s="217"/>
      <c r="Q160" s="217"/>
      <c r="R160" s="217"/>
      <c r="S160" s="217"/>
      <c r="T160" s="218"/>
      <c r="AT160" s="219" t="s">
        <v>215</v>
      </c>
      <c r="AU160" s="219" t="s">
        <v>81</v>
      </c>
      <c r="AV160" s="13" t="s">
        <v>81</v>
      </c>
      <c r="AW160" s="13" t="s">
        <v>33</v>
      </c>
      <c r="AX160" s="13" t="s">
        <v>72</v>
      </c>
      <c r="AY160" s="219" t="s">
        <v>207</v>
      </c>
    </row>
    <row r="161" spans="2:51" s="14" customFormat="1" ht="12">
      <c r="B161" s="220"/>
      <c r="C161" s="221"/>
      <c r="D161" s="210" t="s">
        <v>215</v>
      </c>
      <c r="E161" s="222" t="s">
        <v>19</v>
      </c>
      <c r="F161" s="223" t="s">
        <v>228</v>
      </c>
      <c r="G161" s="221"/>
      <c r="H161" s="224">
        <v>2</v>
      </c>
      <c r="I161" s="225"/>
      <c r="J161" s="221"/>
      <c r="K161" s="221"/>
      <c r="L161" s="226"/>
      <c r="M161" s="227"/>
      <c r="N161" s="228"/>
      <c r="O161" s="228"/>
      <c r="P161" s="228"/>
      <c r="Q161" s="228"/>
      <c r="R161" s="228"/>
      <c r="S161" s="228"/>
      <c r="T161" s="229"/>
      <c r="AT161" s="230" t="s">
        <v>215</v>
      </c>
      <c r="AU161" s="230" t="s">
        <v>81</v>
      </c>
      <c r="AV161" s="14" t="s">
        <v>213</v>
      </c>
      <c r="AW161" s="14" t="s">
        <v>33</v>
      </c>
      <c r="AX161" s="14" t="s">
        <v>79</v>
      </c>
      <c r="AY161" s="230" t="s">
        <v>207</v>
      </c>
    </row>
    <row r="162" spans="1:65" s="2" customFormat="1" ht="24">
      <c r="A162" s="36"/>
      <c r="B162" s="37"/>
      <c r="C162" s="231" t="s">
        <v>349</v>
      </c>
      <c r="D162" s="231" t="s">
        <v>249</v>
      </c>
      <c r="E162" s="232" t="s">
        <v>527</v>
      </c>
      <c r="F162" s="233" t="s">
        <v>1788</v>
      </c>
      <c r="G162" s="234" t="s">
        <v>264</v>
      </c>
      <c r="H162" s="235">
        <v>1</v>
      </c>
      <c r="I162" s="236"/>
      <c r="J162" s="237">
        <f>ROUND(I162*H162,2)</f>
        <v>0</v>
      </c>
      <c r="K162" s="233" t="s">
        <v>19</v>
      </c>
      <c r="L162" s="238"/>
      <c r="M162" s="239" t="s">
        <v>19</v>
      </c>
      <c r="N162" s="240" t="s">
        <v>43</v>
      </c>
      <c r="O162" s="66"/>
      <c r="P162" s="204">
        <f>O162*H162</f>
        <v>0</v>
      </c>
      <c r="Q162" s="204">
        <v>0.0823</v>
      </c>
      <c r="R162" s="204">
        <f>Q162*H162</f>
        <v>0.0823</v>
      </c>
      <c r="S162" s="204">
        <v>0</v>
      </c>
      <c r="T162" s="205">
        <f>S162*H162</f>
        <v>0</v>
      </c>
      <c r="U162" s="36"/>
      <c r="V162" s="36"/>
      <c r="W162" s="36"/>
      <c r="X162" s="36"/>
      <c r="Y162" s="36"/>
      <c r="Z162" s="36"/>
      <c r="AA162" s="36"/>
      <c r="AB162" s="36"/>
      <c r="AC162" s="36"/>
      <c r="AD162" s="36"/>
      <c r="AE162" s="36"/>
      <c r="AR162" s="206" t="s">
        <v>248</v>
      </c>
      <c r="AT162" s="206" t="s">
        <v>249</v>
      </c>
      <c r="AU162" s="206" t="s">
        <v>81</v>
      </c>
      <c r="AY162" s="19" t="s">
        <v>207</v>
      </c>
      <c r="BE162" s="207">
        <f>IF(N162="základní",J162,0)</f>
        <v>0</v>
      </c>
      <c r="BF162" s="207">
        <f>IF(N162="snížená",J162,0)</f>
        <v>0</v>
      </c>
      <c r="BG162" s="207">
        <f>IF(N162="zákl. přenesená",J162,0)</f>
        <v>0</v>
      </c>
      <c r="BH162" s="207">
        <f>IF(N162="sníž. přenesená",J162,0)</f>
        <v>0</v>
      </c>
      <c r="BI162" s="207">
        <f>IF(N162="nulová",J162,0)</f>
        <v>0</v>
      </c>
      <c r="BJ162" s="19" t="s">
        <v>79</v>
      </c>
      <c r="BK162" s="207">
        <f>ROUND(I162*H162,2)</f>
        <v>0</v>
      </c>
      <c r="BL162" s="19" t="s">
        <v>213</v>
      </c>
      <c r="BM162" s="206" t="s">
        <v>1789</v>
      </c>
    </row>
    <row r="163" spans="2:51" s="13" customFormat="1" ht="22.5">
      <c r="B163" s="208"/>
      <c r="C163" s="209"/>
      <c r="D163" s="210" t="s">
        <v>215</v>
      </c>
      <c r="E163" s="211" t="s">
        <v>19</v>
      </c>
      <c r="F163" s="212" t="s">
        <v>1790</v>
      </c>
      <c r="G163" s="209"/>
      <c r="H163" s="213">
        <v>1</v>
      </c>
      <c r="I163" s="214"/>
      <c r="J163" s="209"/>
      <c r="K163" s="209"/>
      <c r="L163" s="215"/>
      <c r="M163" s="216"/>
      <c r="N163" s="217"/>
      <c r="O163" s="217"/>
      <c r="P163" s="217"/>
      <c r="Q163" s="217"/>
      <c r="R163" s="217"/>
      <c r="S163" s="217"/>
      <c r="T163" s="218"/>
      <c r="AT163" s="219" t="s">
        <v>215</v>
      </c>
      <c r="AU163" s="219" t="s">
        <v>81</v>
      </c>
      <c r="AV163" s="13" t="s">
        <v>81</v>
      </c>
      <c r="AW163" s="13" t="s">
        <v>33</v>
      </c>
      <c r="AX163" s="13" t="s">
        <v>79</v>
      </c>
      <c r="AY163" s="219" t="s">
        <v>207</v>
      </c>
    </row>
    <row r="164" spans="1:65" s="2" customFormat="1" ht="24">
      <c r="A164" s="36"/>
      <c r="B164" s="37"/>
      <c r="C164" s="231" t="s">
        <v>356</v>
      </c>
      <c r="D164" s="231" t="s">
        <v>249</v>
      </c>
      <c r="E164" s="232" t="s">
        <v>522</v>
      </c>
      <c r="F164" s="233" t="s">
        <v>1791</v>
      </c>
      <c r="G164" s="234" t="s">
        <v>264</v>
      </c>
      <c r="H164" s="235">
        <v>1</v>
      </c>
      <c r="I164" s="236"/>
      <c r="J164" s="237">
        <f>ROUND(I164*H164,2)</f>
        <v>0</v>
      </c>
      <c r="K164" s="233" t="s">
        <v>19</v>
      </c>
      <c r="L164" s="238"/>
      <c r="M164" s="239" t="s">
        <v>19</v>
      </c>
      <c r="N164" s="240" t="s">
        <v>43</v>
      </c>
      <c r="O164" s="66"/>
      <c r="P164" s="204">
        <f>O164*H164</f>
        <v>0</v>
      </c>
      <c r="Q164" s="204">
        <v>0.08999</v>
      </c>
      <c r="R164" s="204">
        <f>Q164*H164</f>
        <v>0.08999</v>
      </c>
      <c r="S164" s="204">
        <v>0</v>
      </c>
      <c r="T164" s="205">
        <f>S164*H164</f>
        <v>0</v>
      </c>
      <c r="U164" s="36"/>
      <c r="V164" s="36"/>
      <c r="W164" s="36"/>
      <c r="X164" s="36"/>
      <c r="Y164" s="36"/>
      <c r="Z164" s="36"/>
      <c r="AA164" s="36"/>
      <c r="AB164" s="36"/>
      <c r="AC164" s="36"/>
      <c r="AD164" s="36"/>
      <c r="AE164" s="36"/>
      <c r="AR164" s="206" t="s">
        <v>248</v>
      </c>
      <c r="AT164" s="206" t="s">
        <v>249</v>
      </c>
      <c r="AU164" s="206" t="s">
        <v>81</v>
      </c>
      <c r="AY164" s="19" t="s">
        <v>207</v>
      </c>
      <c r="BE164" s="207">
        <f>IF(N164="základní",J164,0)</f>
        <v>0</v>
      </c>
      <c r="BF164" s="207">
        <f>IF(N164="snížená",J164,0)</f>
        <v>0</v>
      </c>
      <c r="BG164" s="207">
        <f>IF(N164="zákl. přenesená",J164,0)</f>
        <v>0</v>
      </c>
      <c r="BH164" s="207">
        <f>IF(N164="sníž. přenesená",J164,0)</f>
        <v>0</v>
      </c>
      <c r="BI164" s="207">
        <f>IF(N164="nulová",J164,0)</f>
        <v>0</v>
      </c>
      <c r="BJ164" s="19" t="s">
        <v>79</v>
      </c>
      <c r="BK164" s="207">
        <f>ROUND(I164*H164,2)</f>
        <v>0</v>
      </c>
      <c r="BL164" s="19" t="s">
        <v>213</v>
      </c>
      <c r="BM164" s="206" t="s">
        <v>1792</v>
      </c>
    </row>
    <row r="165" spans="2:51" s="13" customFormat="1" ht="22.5">
      <c r="B165" s="208"/>
      <c r="C165" s="209"/>
      <c r="D165" s="210" t="s">
        <v>215</v>
      </c>
      <c r="E165" s="211" t="s">
        <v>19</v>
      </c>
      <c r="F165" s="212" t="s">
        <v>1793</v>
      </c>
      <c r="G165" s="209"/>
      <c r="H165" s="213">
        <v>1</v>
      </c>
      <c r="I165" s="214"/>
      <c r="J165" s="209"/>
      <c r="K165" s="209"/>
      <c r="L165" s="215"/>
      <c r="M165" s="216"/>
      <c r="N165" s="217"/>
      <c r="O165" s="217"/>
      <c r="P165" s="217"/>
      <c r="Q165" s="217"/>
      <c r="R165" s="217"/>
      <c r="S165" s="217"/>
      <c r="T165" s="218"/>
      <c r="AT165" s="219" t="s">
        <v>215</v>
      </c>
      <c r="AU165" s="219" t="s">
        <v>81</v>
      </c>
      <c r="AV165" s="13" t="s">
        <v>81</v>
      </c>
      <c r="AW165" s="13" t="s">
        <v>33</v>
      </c>
      <c r="AX165" s="13" t="s">
        <v>79</v>
      </c>
      <c r="AY165" s="219" t="s">
        <v>207</v>
      </c>
    </row>
    <row r="166" spans="2:63" s="12" customFormat="1" ht="12.75">
      <c r="B166" s="179"/>
      <c r="C166" s="180"/>
      <c r="D166" s="181" t="s">
        <v>71</v>
      </c>
      <c r="E166" s="193" t="s">
        <v>238</v>
      </c>
      <c r="F166" s="193" t="s">
        <v>531</v>
      </c>
      <c r="G166" s="180"/>
      <c r="H166" s="180"/>
      <c r="I166" s="183"/>
      <c r="J166" s="194">
        <f>BK166</f>
        <v>0</v>
      </c>
      <c r="K166" s="180"/>
      <c r="L166" s="185"/>
      <c r="M166" s="186"/>
      <c r="N166" s="187"/>
      <c r="O166" s="187"/>
      <c r="P166" s="188">
        <f>SUM(P167:P171)</f>
        <v>0</v>
      </c>
      <c r="Q166" s="187"/>
      <c r="R166" s="188">
        <f>SUM(R167:R171)</f>
        <v>0.77769293</v>
      </c>
      <c r="S166" s="187"/>
      <c r="T166" s="189">
        <f>SUM(T167:T171)</f>
        <v>0</v>
      </c>
      <c r="AR166" s="190" t="s">
        <v>79</v>
      </c>
      <c r="AT166" s="191" t="s">
        <v>71</v>
      </c>
      <c r="AU166" s="191" t="s">
        <v>79</v>
      </c>
      <c r="AY166" s="190" t="s">
        <v>207</v>
      </c>
      <c r="BK166" s="192">
        <f>SUM(BK167:BK171)</f>
        <v>0</v>
      </c>
    </row>
    <row r="167" spans="1:65" s="2" customFormat="1" ht="24">
      <c r="A167" s="36"/>
      <c r="B167" s="37"/>
      <c r="C167" s="195" t="s">
        <v>361</v>
      </c>
      <c r="D167" s="195" t="s">
        <v>209</v>
      </c>
      <c r="E167" s="196" t="s">
        <v>1794</v>
      </c>
      <c r="F167" s="197" t="s">
        <v>1795</v>
      </c>
      <c r="G167" s="198" t="s">
        <v>151</v>
      </c>
      <c r="H167" s="199">
        <v>0.317</v>
      </c>
      <c r="I167" s="200"/>
      <c r="J167" s="201">
        <f>ROUND(I167*H167,2)</f>
        <v>0</v>
      </c>
      <c r="K167" s="197" t="s">
        <v>212</v>
      </c>
      <c r="L167" s="41"/>
      <c r="M167" s="202" t="s">
        <v>19</v>
      </c>
      <c r="N167" s="203" t="s">
        <v>43</v>
      </c>
      <c r="O167" s="66"/>
      <c r="P167" s="204">
        <f>O167*H167</f>
        <v>0</v>
      </c>
      <c r="Q167" s="204">
        <v>2.45329</v>
      </c>
      <c r="R167" s="204">
        <f>Q167*H167</f>
        <v>0.77769293</v>
      </c>
      <c r="S167" s="204">
        <v>0</v>
      </c>
      <c r="T167" s="205">
        <f>S167*H167</f>
        <v>0</v>
      </c>
      <c r="U167" s="36"/>
      <c r="V167" s="36"/>
      <c r="W167" s="36"/>
      <c r="X167" s="36"/>
      <c r="Y167" s="36"/>
      <c r="Z167" s="36"/>
      <c r="AA167" s="36"/>
      <c r="AB167" s="36"/>
      <c r="AC167" s="36"/>
      <c r="AD167" s="36"/>
      <c r="AE167" s="36"/>
      <c r="AR167" s="206" t="s">
        <v>213</v>
      </c>
      <c r="AT167" s="206" t="s">
        <v>209</v>
      </c>
      <c r="AU167" s="206" t="s">
        <v>81</v>
      </c>
      <c r="AY167" s="19" t="s">
        <v>207</v>
      </c>
      <c r="BE167" s="207">
        <f>IF(N167="základní",J167,0)</f>
        <v>0</v>
      </c>
      <c r="BF167" s="207">
        <f>IF(N167="snížená",J167,0)</f>
        <v>0</v>
      </c>
      <c r="BG167" s="207">
        <f>IF(N167="zákl. přenesená",J167,0)</f>
        <v>0</v>
      </c>
      <c r="BH167" s="207">
        <f>IF(N167="sníž. přenesená",J167,0)</f>
        <v>0</v>
      </c>
      <c r="BI167" s="207">
        <f>IF(N167="nulová",J167,0)</f>
        <v>0</v>
      </c>
      <c r="BJ167" s="19" t="s">
        <v>79</v>
      </c>
      <c r="BK167" s="207">
        <f>ROUND(I167*H167,2)</f>
        <v>0</v>
      </c>
      <c r="BL167" s="19" t="s">
        <v>213</v>
      </c>
      <c r="BM167" s="206" t="s">
        <v>1796</v>
      </c>
    </row>
    <row r="168" spans="2:51" s="13" customFormat="1" ht="12">
      <c r="B168" s="208"/>
      <c r="C168" s="209"/>
      <c r="D168" s="210" t="s">
        <v>215</v>
      </c>
      <c r="E168" s="211" t="s">
        <v>19</v>
      </c>
      <c r="F168" s="212" t="s">
        <v>1797</v>
      </c>
      <c r="G168" s="209"/>
      <c r="H168" s="213">
        <v>0.317</v>
      </c>
      <c r="I168" s="214"/>
      <c r="J168" s="209"/>
      <c r="K168" s="209"/>
      <c r="L168" s="215"/>
      <c r="M168" s="216"/>
      <c r="N168" s="217"/>
      <c r="O168" s="217"/>
      <c r="P168" s="217"/>
      <c r="Q168" s="217"/>
      <c r="R168" s="217"/>
      <c r="S168" s="217"/>
      <c r="T168" s="218"/>
      <c r="AT168" s="219" t="s">
        <v>215</v>
      </c>
      <c r="AU168" s="219" t="s">
        <v>81</v>
      </c>
      <c r="AV168" s="13" t="s">
        <v>81</v>
      </c>
      <c r="AW168" s="13" t="s">
        <v>33</v>
      </c>
      <c r="AX168" s="13" t="s">
        <v>79</v>
      </c>
      <c r="AY168" s="219" t="s">
        <v>207</v>
      </c>
    </row>
    <row r="169" spans="1:65" s="2" customFormat="1" ht="36">
      <c r="A169" s="36"/>
      <c r="B169" s="37"/>
      <c r="C169" s="195" t="s">
        <v>366</v>
      </c>
      <c r="D169" s="195" t="s">
        <v>209</v>
      </c>
      <c r="E169" s="196" t="s">
        <v>1798</v>
      </c>
      <c r="F169" s="197" t="s">
        <v>1799</v>
      </c>
      <c r="G169" s="198" t="s">
        <v>151</v>
      </c>
      <c r="H169" s="199">
        <v>0.317</v>
      </c>
      <c r="I169" s="200"/>
      <c r="J169" s="201">
        <f>ROUND(I169*H169,2)</f>
        <v>0</v>
      </c>
      <c r="K169" s="197" t="s">
        <v>212</v>
      </c>
      <c r="L169" s="41"/>
      <c r="M169" s="202" t="s">
        <v>19</v>
      </c>
      <c r="N169" s="203" t="s">
        <v>43</v>
      </c>
      <c r="O169" s="66"/>
      <c r="P169" s="204">
        <f>O169*H169</f>
        <v>0</v>
      </c>
      <c r="Q169" s="204">
        <v>0</v>
      </c>
      <c r="R169" s="204">
        <f>Q169*H169</f>
        <v>0</v>
      </c>
      <c r="S169" s="204">
        <v>0</v>
      </c>
      <c r="T169" s="205">
        <f>S169*H169</f>
        <v>0</v>
      </c>
      <c r="U169" s="36"/>
      <c r="V169" s="36"/>
      <c r="W169" s="36"/>
      <c r="X169" s="36"/>
      <c r="Y169" s="36"/>
      <c r="Z169" s="36"/>
      <c r="AA169" s="36"/>
      <c r="AB169" s="36"/>
      <c r="AC169" s="36"/>
      <c r="AD169" s="36"/>
      <c r="AE169" s="36"/>
      <c r="AR169" s="206" t="s">
        <v>213</v>
      </c>
      <c r="AT169" s="206" t="s">
        <v>209</v>
      </c>
      <c r="AU169" s="206" t="s">
        <v>81</v>
      </c>
      <c r="AY169" s="19" t="s">
        <v>207</v>
      </c>
      <c r="BE169" s="207">
        <f>IF(N169="základní",J169,0)</f>
        <v>0</v>
      </c>
      <c r="BF169" s="207">
        <f>IF(N169="snížená",J169,0)</f>
        <v>0</v>
      </c>
      <c r="BG169" s="207">
        <f>IF(N169="zákl. přenesená",J169,0)</f>
        <v>0</v>
      </c>
      <c r="BH169" s="207">
        <f>IF(N169="sníž. přenesená",J169,0)</f>
        <v>0</v>
      </c>
      <c r="BI169" s="207">
        <f>IF(N169="nulová",J169,0)</f>
        <v>0</v>
      </c>
      <c r="BJ169" s="19" t="s">
        <v>79</v>
      </c>
      <c r="BK169" s="207">
        <f>ROUND(I169*H169,2)</f>
        <v>0</v>
      </c>
      <c r="BL169" s="19" t="s">
        <v>213</v>
      </c>
      <c r="BM169" s="206" t="s">
        <v>1800</v>
      </c>
    </row>
    <row r="170" spans="1:65" s="2" customFormat="1" ht="24">
      <c r="A170" s="36"/>
      <c r="B170" s="37"/>
      <c r="C170" s="195" t="s">
        <v>373</v>
      </c>
      <c r="D170" s="195" t="s">
        <v>209</v>
      </c>
      <c r="E170" s="196" t="s">
        <v>1801</v>
      </c>
      <c r="F170" s="197" t="s">
        <v>1802</v>
      </c>
      <c r="G170" s="198" t="s">
        <v>683</v>
      </c>
      <c r="H170" s="199">
        <v>1</v>
      </c>
      <c r="I170" s="200"/>
      <c r="J170" s="201">
        <f>ROUND(I170*H170,2)</f>
        <v>0</v>
      </c>
      <c r="K170" s="197" t="s">
        <v>19</v>
      </c>
      <c r="L170" s="41"/>
      <c r="M170" s="202" t="s">
        <v>19</v>
      </c>
      <c r="N170" s="203" t="s">
        <v>43</v>
      </c>
      <c r="O170" s="66"/>
      <c r="P170" s="204">
        <f>O170*H170</f>
        <v>0</v>
      </c>
      <c r="Q170" s="204">
        <v>0</v>
      </c>
      <c r="R170" s="204">
        <f>Q170*H170</f>
        <v>0</v>
      </c>
      <c r="S170" s="204">
        <v>0</v>
      </c>
      <c r="T170" s="205">
        <f>S170*H170</f>
        <v>0</v>
      </c>
      <c r="U170" s="36"/>
      <c r="V170" s="36"/>
      <c r="W170" s="36"/>
      <c r="X170" s="36"/>
      <c r="Y170" s="36"/>
      <c r="Z170" s="36"/>
      <c r="AA170" s="36"/>
      <c r="AB170" s="36"/>
      <c r="AC170" s="36"/>
      <c r="AD170" s="36"/>
      <c r="AE170" s="36"/>
      <c r="AR170" s="206" t="s">
        <v>213</v>
      </c>
      <c r="AT170" s="206" t="s">
        <v>209</v>
      </c>
      <c r="AU170" s="206" t="s">
        <v>81</v>
      </c>
      <c r="AY170" s="19" t="s">
        <v>207</v>
      </c>
      <c r="BE170" s="207">
        <f>IF(N170="základní",J170,0)</f>
        <v>0</v>
      </c>
      <c r="BF170" s="207">
        <f>IF(N170="snížená",J170,0)</f>
        <v>0</v>
      </c>
      <c r="BG170" s="207">
        <f>IF(N170="zákl. přenesená",J170,0)</f>
        <v>0</v>
      </c>
      <c r="BH170" s="207">
        <f>IF(N170="sníž. přenesená",J170,0)</f>
        <v>0</v>
      </c>
      <c r="BI170" s="207">
        <f>IF(N170="nulová",J170,0)</f>
        <v>0</v>
      </c>
      <c r="BJ170" s="19" t="s">
        <v>79</v>
      </c>
      <c r="BK170" s="207">
        <f>ROUND(I170*H170,2)</f>
        <v>0</v>
      </c>
      <c r="BL170" s="19" t="s">
        <v>213</v>
      </c>
      <c r="BM170" s="206" t="s">
        <v>1803</v>
      </c>
    </row>
    <row r="171" spans="1:65" s="2" customFormat="1" ht="24">
      <c r="A171" s="36"/>
      <c r="B171" s="37"/>
      <c r="C171" s="195" t="s">
        <v>380</v>
      </c>
      <c r="D171" s="195" t="s">
        <v>209</v>
      </c>
      <c r="E171" s="196" t="s">
        <v>1804</v>
      </c>
      <c r="F171" s="197" t="s">
        <v>1805</v>
      </c>
      <c r="G171" s="198" t="s">
        <v>151</v>
      </c>
      <c r="H171" s="199">
        <v>0.317</v>
      </c>
      <c r="I171" s="200"/>
      <c r="J171" s="201">
        <f>ROUND(I171*H171,2)</f>
        <v>0</v>
      </c>
      <c r="K171" s="197" t="s">
        <v>212</v>
      </c>
      <c r="L171" s="41"/>
      <c r="M171" s="202" t="s">
        <v>19</v>
      </c>
      <c r="N171" s="203" t="s">
        <v>43</v>
      </c>
      <c r="O171" s="66"/>
      <c r="P171" s="204">
        <f>O171*H171</f>
        <v>0</v>
      </c>
      <c r="Q171" s="204">
        <v>0</v>
      </c>
      <c r="R171" s="204">
        <f>Q171*H171</f>
        <v>0</v>
      </c>
      <c r="S171" s="204">
        <v>0</v>
      </c>
      <c r="T171" s="205">
        <f>S171*H171</f>
        <v>0</v>
      </c>
      <c r="U171" s="36"/>
      <c r="V171" s="36"/>
      <c r="W171" s="36"/>
      <c r="X171" s="36"/>
      <c r="Y171" s="36"/>
      <c r="Z171" s="36"/>
      <c r="AA171" s="36"/>
      <c r="AB171" s="36"/>
      <c r="AC171" s="36"/>
      <c r="AD171" s="36"/>
      <c r="AE171" s="36"/>
      <c r="AR171" s="206" t="s">
        <v>213</v>
      </c>
      <c r="AT171" s="206" t="s">
        <v>209</v>
      </c>
      <c r="AU171" s="206" t="s">
        <v>81</v>
      </c>
      <c r="AY171" s="19" t="s">
        <v>207</v>
      </c>
      <c r="BE171" s="207">
        <f>IF(N171="základní",J171,0)</f>
        <v>0</v>
      </c>
      <c r="BF171" s="207">
        <f>IF(N171="snížená",J171,0)</f>
        <v>0</v>
      </c>
      <c r="BG171" s="207">
        <f>IF(N171="zákl. přenesená",J171,0)</f>
        <v>0</v>
      </c>
      <c r="BH171" s="207">
        <f>IF(N171="sníž. přenesená",J171,0)</f>
        <v>0</v>
      </c>
      <c r="BI171" s="207">
        <f>IF(N171="nulová",J171,0)</f>
        <v>0</v>
      </c>
      <c r="BJ171" s="19" t="s">
        <v>79</v>
      </c>
      <c r="BK171" s="207">
        <f>ROUND(I171*H171,2)</f>
        <v>0</v>
      </c>
      <c r="BL171" s="19" t="s">
        <v>213</v>
      </c>
      <c r="BM171" s="206" t="s">
        <v>1806</v>
      </c>
    </row>
    <row r="172" spans="2:63" s="12" customFormat="1" ht="12.75">
      <c r="B172" s="179"/>
      <c r="C172" s="180"/>
      <c r="D172" s="181" t="s">
        <v>71</v>
      </c>
      <c r="E172" s="193" t="s">
        <v>248</v>
      </c>
      <c r="F172" s="193" t="s">
        <v>1559</v>
      </c>
      <c r="G172" s="180"/>
      <c r="H172" s="180"/>
      <c r="I172" s="183"/>
      <c r="J172" s="194">
        <f>BK172</f>
        <v>0</v>
      </c>
      <c r="K172" s="180"/>
      <c r="L172" s="185"/>
      <c r="M172" s="186"/>
      <c r="N172" s="187"/>
      <c r="O172" s="187"/>
      <c r="P172" s="188">
        <f>SUM(P173:P174)</f>
        <v>0</v>
      </c>
      <c r="Q172" s="187"/>
      <c r="R172" s="188">
        <f>SUM(R173:R174)</f>
        <v>0.31934</v>
      </c>
      <c r="S172" s="187"/>
      <c r="T172" s="189">
        <f>SUM(T173:T174)</f>
        <v>0</v>
      </c>
      <c r="AR172" s="190" t="s">
        <v>79</v>
      </c>
      <c r="AT172" s="191" t="s">
        <v>71</v>
      </c>
      <c r="AU172" s="191" t="s">
        <v>79</v>
      </c>
      <c r="AY172" s="190" t="s">
        <v>207</v>
      </c>
      <c r="BK172" s="192">
        <f>SUM(BK173:BK174)</f>
        <v>0</v>
      </c>
    </row>
    <row r="173" spans="1:65" s="2" customFormat="1" ht="24">
      <c r="A173" s="36"/>
      <c r="B173" s="37"/>
      <c r="C173" s="195" t="s">
        <v>384</v>
      </c>
      <c r="D173" s="195" t="s">
        <v>209</v>
      </c>
      <c r="E173" s="196" t="s">
        <v>1660</v>
      </c>
      <c r="F173" s="197" t="s">
        <v>1661</v>
      </c>
      <c r="G173" s="198" t="s">
        <v>264</v>
      </c>
      <c r="H173" s="199">
        <v>1</v>
      </c>
      <c r="I173" s="200"/>
      <c r="J173" s="201">
        <f>ROUND(I173*H173,2)</f>
        <v>0</v>
      </c>
      <c r="K173" s="197" t="s">
        <v>212</v>
      </c>
      <c r="L173" s="41"/>
      <c r="M173" s="202" t="s">
        <v>19</v>
      </c>
      <c r="N173" s="203" t="s">
        <v>43</v>
      </c>
      <c r="O173" s="66"/>
      <c r="P173" s="204">
        <f>O173*H173</f>
        <v>0</v>
      </c>
      <c r="Q173" s="204">
        <v>0.21734</v>
      </c>
      <c r="R173" s="204">
        <f>Q173*H173</f>
        <v>0.21734</v>
      </c>
      <c r="S173" s="204">
        <v>0</v>
      </c>
      <c r="T173" s="205">
        <f>S173*H173</f>
        <v>0</v>
      </c>
      <c r="U173" s="36"/>
      <c r="V173" s="36"/>
      <c r="W173" s="36"/>
      <c r="X173" s="36"/>
      <c r="Y173" s="36"/>
      <c r="Z173" s="36"/>
      <c r="AA173" s="36"/>
      <c r="AB173" s="36"/>
      <c r="AC173" s="36"/>
      <c r="AD173" s="36"/>
      <c r="AE173" s="36"/>
      <c r="AR173" s="206" t="s">
        <v>213</v>
      </c>
      <c r="AT173" s="206" t="s">
        <v>209</v>
      </c>
      <c r="AU173" s="206" t="s">
        <v>81</v>
      </c>
      <c r="AY173" s="19" t="s">
        <v>207</v>
      </c>
      <c r="BE173" s="207">
        <f>IF(N173="základní",J173,0)</f>
        <v>0</v>
      </c>
      <c r="BF173" s="207">
        <f>IF(N173="snížená",J173,0)</f>
        <v>0</v>
      </c>
      <c r="BG173" s="207">
        <f>IF(N173="zákl. přenesená",J173,0)</f>
        <v>0</v>
      </c>
      <c r="BH173" s="207">
        <f>IF(N173="sníž. přenesená",J173,0)</f>
        <v>0</v>
      </c>
      <c r="BI173" s="207">
        <f>IF(N173="nulová",J173,0)</f>
        <v>0</v>
      </c>
      <c r="BJ173" s="19" t="s">
        <v>79</v>
      </c>
      <c r="BK173" s="207">
        <f>ROUND(I173*H173,2)</f>
        <v>0</v>
      </c>
      <c r="BL173" s="19" t="s">
        <v>213</v>
      </c>
      <c r="BM173" s="206" t="s">
        <v>1807</v>
      </c>
    </row>
    <row r="174" spans="1:65" s="2" customFormat="1" ht="24">
      <c r="A174" s="36"/>
      <c r="B174" s="37"/>
      <c r="C174" s="231" t="s">
        <v>389</v>
      </c>
      <c r="D174" s="231" t="s">
        <v>249</v>
      </c>
      <c r="E174" s="232" t="s">
        <v>1808</v>
      </c>
      <c r="F174" s="233" t="s">
        <v>1809</v>
      </c>
      <c r="G174" s="234" t="s">
        <v>264</v>
      </c>
      <c r="H174" s="235">
        <v>1</v>
      </c>
      <c r="I174" s="236"/>
      <c r="J174" s="237">
        <f>ROUND(I174*H174,2)</f>
        <v>0</v>
      </c>
      <c r="K174" s="233" t="s">
        <v>212</v>
      </c>
      <c r="L174" s="238"/>
      <c r="M174" s="239" t="s">
        <v>19</v>
      </c>
      <c r="N174" s="240" t="s">
        <v>43</v>
      </c>
      <c r="O174" s="66"/>
      <c r="P174" s="204">
        <f>O174*H174</f>
        <v>0</v>
      </c>
      <c r="Q174" s="204">
        <v>0.102</v>
      </c>
      <c r="R174" s="204">
        <f>Q174*H174</f>
        <v>0.102</v>
      </c>
      <c r="S174" s="204">
        <v>0</v>
      </c>
      <c r="T174" s="205">
        <f>S174*H174</f>
        <v>0</v>
      </c>
      <c r="U174" s="36"/>
      <c r="V174" s="36"/>
      <c r="W174" s="36"/>
      <c r="X174" s="36"/>
      <c r="Y174" s="36"/>
      <c r="Z174" s="36"/>
      <c r="AA174" s="36"/>
      <c r="AB174" s="36"/>
      <c r="AC174" s="36"/>
      <c r="AD174" s="36"/>
      <c r="AE174" s="36"/>
      <c r="AR174" s="206" t="s">
        <v>248</v>
      </c>
      <c r="AT174" s="206" t="s">
        <v>249</v>
      </c>
      <c r="AU174" s="206" t="s">
        <v>81</v>
      </c>
      <c r="AY174" s="19" t="s">
        <v>207</v>
      </c>
      <c r="BE174" s="207">
        <f>IF(N174="základní",J174,0)</f>
        <v>0</v>
      </c>
      <c r="BF174" s="207">
        <f>IF(N174="snížená",J174,0)</f>
        <v>0</v>
      </c>
      <c r="BG174" s="207">
        <f>IF(N174="zákl. přenesená",J174,0)</f>
        <v>0</v>
      </c>
      <c r="BH174" s="207">
        <f>IF(N174="sníž. přenesená",J174,0)</f>
        <v>0</v>
      </c>
      <c r="BI174" s="207">
        <f>IF(N174="nulová",J174,0)</f>
        <v>0</v>
      </c>
      <c r="BJ174" s="19" t="s">
        <v>79</v>
      </c>
      <c r="BK174" s="207">
        <f>ROUND(I174*H174,2)</f>
        <v>0</v>
      </c>
      <c r="BL174" s="19" t="s">
        <v>213</v>
      </c>
      <c r="BM174" s="206" t="s">
        <v>1810</v>
      </c>
    </row>
    <row r="175" spans="2:63" s="12" customFormat="1" ht="12.75">
      <c r="B175" s="179"/>
      <c r="C175" s="180"/>
      <c r="D175" s="181" t="s">
        <v>71</v>
      </c>
      <c r="E175" s="193" t="s">
        <v>255</v>
      </c>
      <c r="F175" s="193" t="s">
        <v>638</v>
      </c>
      <c r="G175" s="180"/>
      <c r="H175" s="180"/>
      <c r="I175" s="183"/>
      <c r="J175" s="194">
        <f>BK175</f>
        <v>0</v>
      </c>
      <c r="K175" s="180"/>
      <c r="L175" s="185"/>
      <c r="M175" s="186"/>
      <c r="N175" s="187"/>
      <c r="O175" s="187"/>
      <c r="P175" s="188">
        <f>SUM(P176:P192)</f>
        <v>0</v>
      </c>
      <c r="Q175" s="187"/>
      <c r="R175" s="188">
        <f>SUM(R176:R192)</f>
        <v>0.007596800000000001</v>
      </c>
      <c r="S175" s="187"/>
      <c r="T175" s="189">
        <f>SUM(T176:T192)</f>
        <v>0.6280000000000001</v>
      </c>
      <c r="AR175" s="190" t="s">
        <v>79</v>
      </c>
      <c r="AT175" s="191" t="s">
        <v>71</v>
      </c>
      <c r="AU175" s="191" t="s">
        <v>79</v>
      </c>
      <c r="AY175" s="190" t="s">
        <v>207</v>
      </c>
      <c r="BK175" s="192">
        <f>SUM(BK176:BK192)</f>
        <v>0</v>
      </c>
    </row>
    <row r="176" spans="1:65" s="2" customFormat="1" ht="48">
      <c r="A176" s="36"/>
      <c r="B176" s="37"/>
      <c r="C176" s="195" t="s">
        <v>395</v>
      </c>
      <c r="D176" s="195" t="s">
        <v>209</v>
      </c>
      <c r="E176" s="196" t="s">
        <v>640</v>
      </c>
      <c r="F176" s="197" t="s">
        <v>641</v>
      </c>
      <c r="G176" s="198" t="s">
        <v>144</v>
      </c>
      <c r="H176" s="199">
        <v>34.03</v>
      </c>
      <c r="I176" s="200"/>
      <c r="J176" s="201">
        <f>ROUND(I176*H176,2)</f>
        <v>0</v>
      </c>
      <c r="K176" s="197" t="s">
        <v>212</v>
      </c>
      <c r="L176" s="41"/>
      <c r="M176" s="202" t="s">
        <v>19</v>
      </c>
      <c r="N176" s="203" t="s">
        <v>43</v>
      </c>
      <c r="O176" s="66"/>
      <c r="P176" s="204">
        <f>O176*H176</f>
        <v>0</v>
      </c>
      <c r="Q176" s="204">
        <v>0</v>
      </c>
      <c r="R176" s="204">
        <f>Q176*H176</f>
        <v>0</v>
      </c>
      <c r="S176" s="204">
        <v>0</v>
      </c>
      <c r="T176" s="205">
        <f>S176*H176</f>
        <v>0</v>
      </c>
      <c r="U176" s="36"/>
      <c r="V176" s="36"/>
      <c r="W176" s="36"/>
      <c r="X176" s="36"/>
      <c r="Y176" s="36"/>
      <c r="Z176" s="36"/>
      <c r="AA176" s="36"/>
      <c r="AB176" s="36"/>
      <c r="AC176" s="36"/>
      <c r="AD176" s="36"/>
      <c r="AE176" s="36"/>
      <c r="AR176" s="206" t="s">
        <v>213</v>
      </c>
      <c r="AT176" s="206" t="s">
        <v>209</v>
      </c>
      <c r="AU176" s="206" t="s">
        <v>81</v>
      </c>
      <c r="AY176" s="19" t="s">
        <v>207</v>
      </c>
      <c r="BE176" s="207">
        <f>IF(N176="základní",J176,0)</f>
        <v>0</v>
      </c>
      <c r="BF176" s="207">
        <f>IF(N176="snížená",J176,0)</f>
        <v>0</v>
      </c>
      <c r="BG176" s="207">
        <f>IF(N176="zákl. přenesená",J176,0)</f>
        <v>0</v>
      </c>
      <c r="BH176" s="207">
        <f>IF(N176="sníž. přenesená",J176,0)</f>
        <v>0</v>
      </c>
      <c r="BI176" s="207">
        <f>IF(N176="nulová",J176,0)</f>
        <v>0</v>
      </c>
      <c r="BJ176" s="19" t="s">
        <v>79</v>
      </c>
      <c r="BK176" s="207">
        <f>ROUND(I176*H176,2)</f>
        <v>0</v>
      </c>
      <c r="BL176" s="19" t="s">
        <v>213</v>
      </c>
      <c r="BM176" s="206" t="s">
        <v>1811</v>
      </c>
    </row>
    <row r="177" spans="2:51" s="13" customFormat="1" ht="12">
      <c r="B177" s="208"/>
      <c r="C177" s="209"/>
      <c r="D177" s="210" t="s">
        <v>215</v>
      </c>
      <c r="E177" s="211" t="s">
        <v>19</v>
      </c>
      <c r="F177" s="212" t="s">
        <v>1812</v>
      </c>
      <c r="G177" s="209"/>
      <c r="H177" s="213">
        <v>34.03</v>
      </c>
      <c r="I177" s="214"/>
      <c r="J177" s="209"/>
      <c r="K177" s="209"/>
      <c r="L177" s="215"/>
      <c r="M177" s="216"/>
      <c r="N177" s="217"/>
      <c r="O177" s="217"/>
      <c r="P177" s="217"/>
      <c r="Q177" s="217"/>
      <c r="R177" s="217"/>
      <c r="S177" s="217"/>
      <c r="T177" s="218"/>
      <c r="AT177" s="219" t="s">
        <v>215</v>
      </c>
      <c r="AU177" s="219" t="s">
        <v>81</v>
      </c>
      <c r="AV177" s="13" t="s">
        <v>81</v>
      </c>
      <c r="AW177" s="13" t="s">
        <v>33</v>
      </c>
      <c r="AX177" s="13" t="s">
        <v>72</v>
      </c>
      <c r="AY177" s="219" t="s">
        <v>207</v>
      </c>
    </row>
    <row r="178" spans="2:51" s="14" customFormat="1" ht="12">
      <c r="B178" s="220"/>
      <c r="C178" s="221"/>
      <c r="D178" s="210" t="s">
        <v>215</v>
      </c>
      <c r="E178" s="222" t="s">
        <v>19</v>
      </c>
      <c r="F178" s="223" t="s">
        <v>228</v>
      </c>
      <c r="G178" s="221"/>
      <c r="H178" s="224">
        <v>34.03</v>
      </c>
      <c r="I178" s="225"/>
      <c r="J178" s="221"/>
      <c r="K178" s="221"/>
      <c r="L178" s="226"/>
      <c r="M178" s="227"/>
      <c r="N178" s="228"/>
      <c r="O178" s="228"/>
      <c r="P178" s="228"/>
      <c r="Q178" s="228"/>
      <c r="R178" s="228"/>
      <c r="S178" s="228"/>
      <c r="T178" s="229"/>
      <c r="AT178" s="230" t="s">
        <v>215</v>
      </c>
      <c r="AU178" s="230" t="s">
        <v>81</v>
      </c>
      <c r="AV178" s="14" t="s">
        <v>213</v>
      </c>
      <c r="AW178" s="14" t="s">
        <v>33</v>
      </c>
      <c r="AX178" s="14" t="s">
        <v>79</v>
      </c>
      <c r="AY178" s="230" t="s">
        <v>207</v>
      </c>
    </row>
    <row r="179" spans="1:65" s="2" customFormat="1" ht="48">
      <c r="A179" s="36"/>
      <c r="B179" s="37"/>
      <c r="C179" s="195" t="s">
        <v>399</v>
      </c>
      <c r="D179" s="195" t="s">
        <v>209</v>
      </c>
      <c r="E179" s="196" t="s">
        <v>646</v>
      </c>
      <c r="F179" s="197" t="s">
        <v>647</v>
      </c>
      <c r="G179" s="198" t="s">
        <v>144</v>
      </c>
      <c r="H179" s="199">
        <v>3062.7</v>
      </c>
      <c r="I179" s="200"/>
      <c r="J179" s="201">
        <f>ROUND(I179*H179,2)</f>
        <v>0</v>
      </c>
      <c r="K179" s="197" t="s">
        <v>212</v>
      </c>
      <c r="L179" s="41"/>
      <c r="M179" s="202" t="s">
        <v>19</v>
      </c>
      <c r="N179" s="203" t="s">
        <v>43</v>
      </c>
      <c r="O179" s="66"/>
      <c r="P179" s="204">
        <f>O179*H179</f>
        <v>0</v>
      </c>
      <c r="Q179" s="204">
        <v>0</v>
      </c>
      <c r="R179" s="204">
        <f>Q179*H179</f>
        <v>0</v>
      </c>
      <c r="S179" s="204">
        <v>0</v>
      </c>
      <c r="T179" s="205">
        <f>S179*H179</f>
        <v>0</v>
      </c>
      <c r="U179" s="36"/>
      <c r="V179" s="36"/>
      <c r="W179" s="36"/>
      <c r="X179" s="36"/>
      <c r="Y179" s="36"/>
      <c r="Z179" s="36"/>
      <c r="AA179" s="36"/>
      <c r="AB179" s="36"/>
      <c r="AC179" s="36"/>
      <c r="AD179" s="36"/>
      <c r="AE179" s="36"/>
      <c r="AR179" s="206" t="s">
        <v>213</v>
      </c>
      <c r="AT179" s="206" t="s">
        <v>209</v>
      </c>
      <c r="AU179" s="206" t="s">
        <v>81</v>
      </c>
      <c r="AY179" s="19" t="s">
        <v>207</v>
      </c>
      <c r="BE179" s="207">
        <f>IF(N179="základní",J179,0)</f>
        <v>0</v>
      </c>
      <c r="BF179" s="207">
        <f>IF(N179="snížená",J179,0)</f>
        <v>0</v>
      </c>
      <c r="BG179" s="207">
        <f>IF(N179="zákl. přenesená",J179,0)</f>
        <v>0</v>
      </c>
      <c r="BH179" s="207">
        <f>IF(N179="sníž. přenesená",J179,0)</f>
        <v>0</v>
      </c>
      <c r="BI179" s="207">
        <f>IF(N179="nulová",J179,0)</f>
        <v>0</v>
      </c>
      <c r="BJ179" s="19" t="s">
        <v>79</v>
      </c>
      <c r="BK179" s="207">
        <f>ROUND(I179*H179,2)</f>
        <v>0</v>
      </c>
      <c r="BL179" s="19" t="s">
        <v>213</v>
      </c>
      <c r="BM179" s="206" t="s">
        <v>1813</v>
      </c>
    </row>
    <row r="180" spans="2:51" s="13" customFormat="1" ht="12">
      <c r="B180" s="208"/>
      <c r="C180" s="209"/>
      <c r="D180" s="210" t="s">
        <v>215</v>
      </c>
      <c r="E180" s="209"/>
      <c r="F180" s="212" t="s">
        <v>1814</v>
      </c>
      <c r="G180" s="209"/>
      <c r="H180" s="213">
        <v>3062.7</v>
      </c>
      <c r="I180" s="214"/>
      <c r="J180" s="209"/>
      <c r="K180" s="209"/>
      <c r="L180" s="215"/>
      <c r="M180" s="216"/>
      <c r="N180" s="217"/>
      <c r="O180" s="217"/>
      <c r="P180" s="217"/>
      <c r="Q180" s="217"/>
      <c r="R180" s="217"/>
      <c r="S180" s="217"/>
      <c r="T180" s="218"/>
      <c r="AT180" s="219" t="s">
        <v>215</v>
      </c>
      <c r="AU180" s="219" t="s">
        <v>81</v>
      </c>
      <c r="AV180" s="13" t="s">
        <v>81</v>
      </c>
      <c r="AW180" s="13" t="s">
        <v>4</v>
      </c>
      <c r="AX180" s="13" t="s">
        <v>79</v>
      </c>
      <c r="AY180" s="219" t="s">
        <v>207</v>
      </c>
    </row>
    <row r="181" spans="1:65" s="2" customFormat="1" ht="48">
      <c r="A181" s="36"/>
      <c r="B181" s="37"/>
      <c r="C181" s="195" t="s">
        <v>404</v>
      </c>
      <c r="D181" s="195" t="s">
        <v>209</v>
      </c>
      <c r="E181" s="196" t="s">
        <v>651</v>
      </c>
      <c r="F181" s="197" t="s">
        <v>652</v>
      </c>
      <c r="G181" s="198" t="s">
        <v>144</v>
      </c>
      <c r="H181" s="199">
        <v>34.03</v>
      </c>
      <c r="I181" s="200"/>
      <c r="J181" s="201">
        <f>ROUND(I181*H181,2)</f>
        <v>0</v>
      </c>
      <c r="K181" s="197" t="s">
        <v>212</v>
      </c>
      <c r="L181" s="41"/>
      <c r="M181" s="202" t="s">
        <v>19</v>
      </c>
      <c r="N181" s="203" t="s">
        <v>43</v>
      </c>
      <c r="O181" s="66"/>
      <c r="P181" s="204">
        <f>O181*H181</f>
        <v>0</v>
      </c>
      <c r="Q181" s="204">
        <v>0</v>
      </c>
      <c r="R181" s="204">
        <f>Q181*H181</f>
        <v>0</v>
      </c>
      <c r="S181" s="204">
        <v>0</v>
      </c>
      <c r="T181" s="205">
        <f>S181*H181</f>
        <v>0</v>
      </c>
      <c r="U181" s="36"/>
      <c r="V181" s="36"/>
      <c r="W181" s="36"/>
      <c r="X181" s="36"/>
      <c r="Y181" s="36"/>
      <c r="Z181" s="36"/>
      <c r="AA181" s="36"/>
      <c r="AB181" s="36"/>
      <c r="AC181" s="36"/>
      <c r="AD181" s="36"/>
      <c r="AE181" s="36"/>
      <c r="AR181" s="206" t="s">
        <v>213</v>
      </c>
      <c r="AT181" s="206" t="s">
        <v>209</v>
      </c>
      <c r="AU181" s="206" t="s">
        <v>81</v>
      </c>
      <c r="AY181" s="19" t="s">
        <v>207</v>
      </c>
      <c r="BE181" s="207">
        <f>IF(N181="základní",J181,0)</f>
        <v>0</v>
      </c>
      <c r="BF181" s="207">
        <f>IF(N181="snížená",J181,0)</f>
        <v>0</v>
      </c>
      <c r="BG181" s="207">
        <f>IF(N181="zákl. přenesená",J181,0)</f>
        <v>0</v>
      </c>
      <c r="BH181" s="207">
        <f>IF(N181="sníž. přenesená",J181,0)</f>
        <v>0</v>
      </c>
      <c r="BI181" s="207">
        <f>IF(N181="nulová",J181,0)</f>
        <v>0</v>
      </c>
      <c r="BJ181" s="19" t="s">
        <v>79</v>
      </c>
      <c r="BK181" s="207">
        <f>ROUND(I181*H181,2)</f>
        <v>0</v>
      </c>
      <c r="BL181" s="19" t="s">
        <v>213</v>
      </c>
      <c r="BM181" s="206" t="s">
        <v>1815</v>
      </c>
    </row>
    <row r="182" spans="1:65" s="2" customFormat="1" ht="24">
      <c r="A182" s="36"/>
      <c r="B182" s="37"/>
      <c r="C182" s="195" t="s">
        <v>408</v>
      </c>
      <c r="D182" s="195" t="s">
        <v>209</v>
      </c>
      <c r="E182" s="196" t="s">
        <v>655</v>
      </c>
      <c r="F182" s="197" t="s">
        <v>656</v>
      </c>
      <c r="G182" s="198" t="s">
        <v>144</v>
      </c>
      <c r="H182" s="199">
        <v>5.28</v>
      </c>
      <c r="I182" s="200"/>
      <c r="J182" s="201">
        <f>ROUND(I182*H182,2)</f>
        <v>0</v>
      </c>
      <c r="K182" s="197" t="s">
        <v>212</v>
      </c>
      <c r="L182" s="41"/>
      <c r="M182" s="202" t="s">
        <v>19</v>
      </c>
      <c r="N182" s="203" t="s">
        <v>43</v>
      </c>
      <c r="O182" s="66"/>
      <c r="P182" s="204">
        <f>O182*H182</f>
        <v>0</v>
      </c>
      <c r="Q182" s="204">
        <v>1E-05</v>
      </c>
      <c r="R182" s="204">
        <f>Q182*H182</f>
        <v>5.280000000000001E-05</v>
      </c>
      <c r="S182" s="204">
        <v>0</v>
      </c>
      <c r="T182" s="205">
        <f>S182*H182</f>
        <v>0</v>
      </c>
      <c r="U182" s="36"/>
      <c r="V182" s="36"/>
      <c r="W182" s="36"/>
      <c r="X182" s="36"/>
      <c r="Y182" s="36"/>
      <c r="Z182" s="36"/>
      <c r="AA182" s="36"/>
      <c r="AB182" s="36"/>
      <c r="AC182" s="36"/>
      <c r="AD182" s="36"/>
      <c r="AE182" s="36"/>
      <c r="AR182" s="206" t="s">
        <v>213</v>
      </c>
      <c r="AT182" s="206" t="s">
        <v>209</v>
      </c>
      <c r="AU182" s="206" t="s">
        <v>81</v>
      </c>
      <c r="AY182" s="19" t="s">
        <v>207</v>
      </c>
      <c r="BE182" s="207">
        <f>IF(N182="základní",J182,0)</f>
        <v>0</v>
      </c>
      <c r="BF182" s="207">
        <f>IF(N182="snížená",J182,0)</f>
        <v>0</v>
      </c>
      <c r="BG182" s="207">
        <f>IF(N182="zákl. přenesená",J182,0)</f>
        <v>0</v>
      </c>
      <c r="BH182" s="207">
        <f>IF(N182="sníž. přenesená",J182,0)</f>
        <v>0</v>
      </c>
      <c r="BI182" s="207">
        <f>IF(N182="nulová",J182,0)</f>
        <v>0</v>
      </c>
      <c r="BJ182" s="19" t="s">
        <v>79</v>
      </c>
      <c r="BK182" s="207">
        <f>ROUND(I182*H182,2)</f>
        <v>0</v>
      </c>
      <c r="BL182" s="19" t="s">
        <v>213</v>
      </c>
      <c r="BM182" s="206" t="s">
        <v>1816</v>
      </c>
    </row>
    <row r="183" spans="2:51" s="13" customFormat="1" ht="12">
      <c r="B183" s="208"/>
      <c r="C183" s="209"/>
      <c r="D183" s="210" t="s">
        <v>215</v>
      </c>
      <c r="E183" s="211" t="s">
        <v>19</v>
      </c>
      <c r="F183" s="212" t="s">
        <v>1817</v>
      </c>
      <c r="G183" s="209"/>
      <c r="H183" s="213">
        <v>5.28</v>
      </c>
      <c r="I183" s="214"/>
      <c r="J183" s="209"/>
      <c r="K183" s="209"/>
      <c r="L183" s="215"/>
      <c r="M183" s="216"/>
      <c r="N183" s="217"/>
      <c r="O183" s="217"/>
      <c r="P183" s="217"/>
      <c r="Q183" s="217"/>
      <c r="R183" s="217"/>
      <c r="S183" s="217"/>
      <c r="T183" s="218"/>
      <c r="AT183" s="219" t="s">
        <v>215</v>
      </c>
      <c r="AU183" s="219" t="s">
        <v>81</v>
      </c>
      <c r="AV183" s="13" t="s">
        <v>81</v>
      </c>
      <c r="AW183" s="13" t="s">
        <v>33</v>
      </c>
      <c r="AX183" s="13" t="s">
        <v>79</v>
      </c>
      <c r="AY183" s="219" t="s">
        <v>207</v>
      </c>
    </row>
    <row r="184" spans="1:65" s="2" customFormat="1" ht="36">
      <c r="A184" s="36"/>
      <c r="B184" s="37"/>
      <c r="C184" s="195" t="s">
        <v>415</v>
      </c>
      <c r="D184" s="195" t="s">
        <v>209</v>
      </c>
      <c r="E184" s="196" t="s">
        <v>660</v>
      </c>
      <c r="F184" s="197" t="s">
        <v>661</v>
      </c>
      <c r="G184" s="198" t="s">
        <v>144</v>
      </c>
      <c r="H184" s="199">
        <v>5.28</v>
      </c>
      <c r="I184" s="200"/>
      <c r="J184" s="201">
        <f>ROUND(I184*H184,2)</f>
        <v>0</v>
      </c>
      <c r="K184" s="197" t="s">
        <v>212</v>
      </c>
      <c r="L184" s="41"/>
      <c r="M184" s="202" t="s">
        <v>19</v>
      </c>
      <c r="N184" s="203" t="s">
        <v>43</v>
      </c>
      <c r="O184" s="66"/>
      <c r="P184" s="204">
        <f>O184*H184</f>
        <v>0</v>
      </c>
      <c r="Q184" s="204">
        <v>0</v>
      </c>
      <c r="R184" s="204">
        <f>Q184*H184</f>
        <v>0</v>
      </c>
      <c r="S184" s="204">
        <v>0</v>
      </c>
      <c r="T184" s="205">
        <f>S184*H184</f>
        <v>0</v>
      </c>
      <c r="U184" s="36"/>
      <c r="V184" s="36"/>
      <c r="W184" s="36"/>
      <c r="X184" s="36"/>
      <c r="Y184" s="36"/>
      <c r="Z184" s="36"/>
      <c r="AA184" s="36"/>
      <c r="AB184" s="36"/>
      <c r="AC184" s="36"/>
      <c r="AD184" s="36"/>
      <c r="AE184" s="36"/>
      <c r="AR184" s="206" t="s">
        <v>213</v>
      </c>
      <c r="AT184" s="206" t="s">
        <v>209</v>
      </c>
      <c r="AU184" s="206" t="s">
        <v>81</v>
      </c>
      <c r="AY184" s="19" t="s">
        <v>207</v>
      </c>
      <c r="BE184" s="207">
        <f>IF(N184="základní",J184,0)</f>
        <v>0</v>
      </c>
      <c r="BF184" s="207">
        <f>IF(N184="snížená",J184,0)</f>
        <v>0</v>
      </c>
      <c r="BG184" s="207">
        <f>IF(N184="zákl. přenesená",J184,0)</f>
        <v>0</v>
      </c>
      <c r="BH184" s="207">
        <f>IF(N184="sníž. přenesená",J184,0)</f>
        <v>0</v>
      </c>
      <c r="BI184" s="207">
        <f>IF(N184="nulová",J184,0)</f>
        <v>0</v>
      </c>
      <c r="BJ184" s="19" t="s">
        <v>79</v>
      </c>
      <c r="BK184" s="207">
        <f>ROUND(I184*H184,2)</f>
        <v>0</v>
      </c>
      <c r="BL184" s="19" t="s">
        <v>213</v>
      </c>
      <c r="BM184" s="206" t="s">
        <v>1818</v>
      </c>
    </row>
    <row r="185" spans="1:65" s="2" customFormat="1" ht="36">
      <c r="A185" s="36"/>
      <c r="B185" s="37"/>
      <c r="C185" s="195" t="s">
        <v>422</v>
      </c>
      <c r="D185" s="195" t="s">
        <v>209</v>
      </c>
      <c r="E185" s="196" t="s">
        <v>1819</v>
      </c>
      <c r="F185" s="197" t="s">
        <v>1820</v>
      </c>
      <c r="G185" s="198" t="s">
        <v>140</v>
      </c>
      <c r="H185" s="199">
        <v>0.8</v>
      </c>
      <c r="I185" s="200"/>
      <c r="J185" s="201">
        <f>ROUND(I185*H185,2)</f>
        <v>0</v>
      </c>
      <c r="K185" s="197" t="s">
        <v>212</v>
      </c>
      <c r="L185" s="41"/>
      <c r="M185" s="202" t="s">
        <v>19</v>
      </c>
      <c r="N185" s="203" t="s">
        <v>43</v>
      </c>
      <c r="O185" s="66"/>
      <c r="P185" s="204">
        <f>O185*H185</f>
        <v>0</v>
      </c>
      <c r="Q185" s="204">
        <v>0.00843</v>
      </c>
      <c r="R185" s="204">
        <f>Q185*H185</f>
        <v>0.006744</v>
      </c>
      <c r="S185" s="204">
        <v>0.785</v>
      </c>
      <c r="T185" s="205">
        <f>S185*H185</f>
        <v>0.6280000000000001</v>
      </c>
      <c r="U185" s="36"/>
      <c r="V185" s="36"/>
      <c r="W185" s="36"/>
      <c r="X185" s="36"/>
      <c r="Y185" s="36"/>
      <c r="Z185" s="36"/>
      <c r="AA185" s="36"/>
      <c r="AB185" s="36"/>
      <c r="AC185" s="36"/>
      <c r="AD185" s="36"/>
      <c r="AE185" s="36"/>
      <c r="AR185" s="206" t="s">
        <v>213</v>
      </c>
      <c r="AT185" s="206" t="s">
        <v>209</v>
      </c>
      <c r="AU185" s="206" t="s">
        <v>81</v>
      </c>
      <c r="AY185" s="19" t="s">
        <v>207</v>
      </c>
      <c r="BE185" s="207">
        <f>IF(N185="základní",J185,0)</f>
        <v>0</v>
      </c>
      <c r="BF185" s="207">
        <f>IF(N185="snížená",J185,0)</f>
        <v>0</v>
      </c>
      <c r="BG185" s="207">
        <f>IF(N185="zákl. přenesená",J185,0)</f>
        <v>0</v>
      </c>
      <c r="BH185" s="207">
        <f>IF(N185="sníž. přenesená",J185,0)</f>
        <v>0</v>
      </c>
      <c r="BI185" s="207">
        <f>IF(N185="nulová",J185,0)</f>
        <v>0</v>
      </c>
      <c r="BJ185" s="19" t="s">
        <v>79</v>
      </c>
      <c r="BK185" s="207">
        <f>ROUND(I185*H185,2)</f>
        <v>0</v>
      </c>
      <c r="BL185" s="19" t="s">
        <v>213</v>
      </c>
      <c r="BM185" s="206" t="s">
        <v>1821</v>
      </c>
    </row>
    <row r="186" spans="2:51" s="13" customFormat="1" ht="12">
      <c r="B186" s="208"/>
      <c r="C186" s="209"/>
      <c r="D186" s="210" t="s">
        <v>215</v>
      </c>
      <c r="E186" s="211" t="s">
        <v>19</v>
      </c>
      <c r="F186" s="212" t="s">
        <v>1822</v>
      </c>
      <c r="G186" s="209"/>
      <c r="H186" s="213">
        <v>0.4</v>
      </c>
      <c r="I186" s="214"/>
      <c r="J186" s="209"/>
      <c r="K186" s="209"/>
      <c r="L186" s="215"/>
      <c r="M186" s="216"/>
      <c r="N186" s="217"/>
      <c r="O186" s="217"/>
      <c r="P186" s="217"/>
      <c r="Q186" s="217"/>
      <c r="R186" s="217"/>
      <c r="S186" s="217"/>
      <c r="T186" s="218"/>
      <c r="AT186" s="219" t="s">
        <v>215</v>
      </c>
      <c r="AU186" s="219" t="s">
        <v>81</v>
      </c>
      <c r="AV186" s="13" t="s">
        <v>81</v>
      </c>
      <c r="AW186" s="13" t="s">
        <v>33</v>
      </c>
      <c r="AX186" s="13" t="s">
        <v>72</v>
      </c>
      <c r="AY186" s="219" t="s">
        <v>207</v>
      </c>
    </row>
    <row r="187" spans="2:51" s="13" customFormat="1" ht="12">
      <c r="B187" s="208"/>
      <c r="C187" s="209"/>
      <c r="D187" s="210" t="s">
        <v>215</v>
      </c>
      <c r="E187" s="211" t="s">
        <v>19</v>
      </c>
      <c r="F187" s="212" t="s">
        <v>1823</v>
      </c>
      <c r="G187" s="209"/>
      <c r="H187" s="213">
        <v>0.4</v>
      </c>
      <c r="I187" s="214"/>
      <c r="J187" s="209"/>
      <c r="K187" s="209"/>
      <c r="L187" s="215"/>
      <c r="M187" s="216"/>
      <c r="N187" s="217"/>
      <c r="O187" s="217"/>
      <c r="P187" s="217"/>
      <c r="Q187" s="217"/>
      <c r="R187" s="217"/>
      <c r="S187" s="217"/>
      <c r="T187" s="218"/>
      <c r="AT187" s="219" t="s">
        <v>215</v>
      </c>
      <c r="AU187" s="219" t="s">
        <v>81</v>
      </c>
      <c r="AV187" s="13" t="s">
        <v>81</v>
      </c>
      <c r="AW187" s="13" t="s">
        <v>33</v>
      </c>
      <c r="AX187" s="13" t="s">
        <v>72</v>
      </c>
      <c r="AY187" s="219" t="s">
        <v>207</v>
      </c>
    </row>
    <row r="188" spans="2:51" s="14" customFormat="1" ht="12">
      <c r="B188" s="220"/>
      <c r="C188" s="221"/>
      <c r="D188" s="210" t="s">
        <v>215</v>
      </c>
      <c r="E188" s="222" t="s">
        <v>19</v>
      </c>
      <c r="F188" s="223" t="s">
        <v>228</v>
      </c>
      <c r="G188" s="221"/>
      <c r="H188" s="224">
        <v>0.8</v>
      </c>
      <c r="I188" s="225"/>
      <c r="J188" s="221"/>
      <c r="K188" s="221"/>
      <c r="L188" s="226"/>
      <c r="M188" s="227"/>
      <c r="N188" s="228"/>
      <c r="O188" s="228"/>
      <c r="P188" s="228"/>
      <c r="Q188" s="228"/>
      <c r="R188" s="228"/>
      <c r="S188" s="228"/>
      <c r="T188" s="229"/>
      <c r="AT188" s="230" t="s">
        <v>215</v>
      </c>
      <c r="AU188" s="230" t="s">
        <v>81</v>
      </c>
      <c r="AV188" s="14" t="s">
        <v>213</v>
      </c>
      <c r="AW188" s="14" t="s">
        <v>33</v>
      </c>
      <c r="AX188" s="14" t="s">
        <v>79</v>
      </c>
      <c r="AY188" s="230" t="s">
        <v>207</v>
      </c>
    </row>
    <row r="189" spans="1:65" s="2" customFormat="1" ht="24">
      <c r="A189" s="36"/>
      <c r="B189" s="37"/>
      <c r="C189" s="231" t="s">
        <v>431</v>
      </c>
      <c r="D189" s="231" t="s">
        <v>249</v>
      </c>
      <c r="E189" s="232" t="s">
        <v>1824</v>
      </c>
      <c r="F189" s="233" t="s">
        <v>1825</v>
      </c>
      <c r="G189" s="234" t="s">
        <v>264</v>
      </c>
      <c r="H189" s="235">
        <v>1</v>
      </c>
      <c r="I189" s="236"/>
      <c r="J189" s="237">
        <f>ROUND(I189*H189,2)</f>
        <v>0</v>
      </c>
      <c r="K189" s="233" t="s">
        <v>19</v>
      </c>
      <c r="L189" s="238"/>
      <c r="M189" s="239" t="s">
        <v>19</v>
      </c>
      <c r="N189" s="240" t="s">
        <v>43</v>
      </c>
      <c r="O189" s="66"/>
      <c r="P189" s="204">
        <f>O189*H189</f>
        <v>0</v>
      </c>
      <c r="Q189" s="204">
        <v>0</v>
      </c>
      <c r="R189" s="204">
        <f>Q189*H189</f>
        <v>0</v>
      </c>
      <c r="S189" s="204">
        <v>0</v>
      </c>
      <c r="T189" s="205">
        <f>S189*H189</f>
        <v>0</v>
      </c>
      <c r="U189" s="36"/>
      <c r="V189" s="36"/>
      <c r="W189" s="36"/>
      <c r="X189" s="36"/>
      <c r="Y189" s="36"/>
      <c r="Z189" s="36"/>
      <c r="AA189" s="36"/>
      <c r="AB189" s="36"/>
      <c r="AC189" s="36"/>
      <c r="AD189" s="36"/>
      <c r="AE189" s="36"/>
      <c r="AR189" s="206" t="s">
        <v>248</v>
      </c>
      <c r="AT189" s="206" t="s">
        <v>249</v>
      </c>
      <c r="AU189" s="206" t="s">
        <v>81</v>
      </c>
      <c r="AY189" s="19" t="s">
        <v>207</v>
      </c>
      <c r="BE189" s="207">
        <f>IF(N189="základní",J189,0)</f>
        <v>0</v>
      </c>
      <c r="BF189" s="207">
        <f>IF(N189="snížená",J189,0)</f>
        <v>0</v>
      </c>
      <c r="BG189" s="207">
        <f>IF(N189="zákl. přenesená",J189,0)</f>
        <v>0</v>
      </c>
      <c r="BH189" s="207">
        <f>IF(N189="sníž. přenesená",J189,0)</f>
        <v>0</v>
      </c>
      <c r="BI189" s="207">
        <f>IF(N189="nulová",J189,0)</f>
        <v>0</v>
      </c>
      <c r="BJ189" s="19" t="s">
        <v>79</v>
      </c>
      <c r="BK189" s="207">
        <f>ROUND(I189*H189,2)</f>
        <v>0</v>
      </c>
      <c r="BL189" s="19" t="s">
        <v>213</v>
      </c>
      <c r="BM189" s="206" t="s">
        <v>1826</v>
      </c>
    </row>
    <row r="190" spans="2:51" s="13" customFormat="1" ht="12">
      <c r="B190" s="208"/>
      <c r="C190" s="209"/>
      <c r="D190" s="210" t="s">
        <v>215</v>
      </c>
      <c r="E190" s="211" t="s">
        <v>19</v>
      </c>
      <c r="F190" s="212" t="s">
        <v>1827</v>
      </c>
      <c r="G190" s="209"/>
      <c r="H190" s="213">
        <v>1</v>
      </c>
      <c r="I190" s="214"/>
      <c r="J190" s="209"/>
      <c r="K190" s="209"/>
      <c r="L190" s="215"/>
      <c r="M190" s="216"/>
      <c r="N190" s="217"/>
      <c r="O190" s="217"/>
      <c r="P190" s="217"/>
      <c r="Q190" s="217"/>
      <c r="R190" s="217"/>
      <c r="S190" s="217"/>
      <c r="T190" s="218"/>
      <c r="AT190" s="219" t="s">
        <v>215</v>
      </c>
      <c r="AU190" s="219" t="s">
        <v>81</v>
      </c>
      <c r="AV190" s="13" t="s">
        <v>81</v>
      </c>
      <c r="AW190" s="13" t="s">
        <v>33</v>
      </c>
      <c r="AX190" s="13" t="s">
        <v>79</v>
      </c>
      <c r="AY190" s="219" t="s">
        <v>207</v>
      </c>
    </row>
    <row r="191" spans="1:65" s="2" customFormat="1" ht="24">
      <c r="A191" s="36"/>
      <c r="B191" s="37"/>
      <c r="C191" s="195" t="s">
        <v>435</v>
      </c>
      <c r="D191" s="195" t="s">
        <v>209</v>
      </c>
      <c r="E191" s="196" t="s">
        <v>681</v>
      </c>
      <c r="F191" s="197" t="s">
        <v>1828</v>
      </c>
      <c r="G191" s="198" t="s">
        <v>683</v>
      </c>
      <c r="H191" s="199">
        <v>2</v>
      </c>
      <c r="I191" s="200"/>
      <c r="J191" s="201">
        <f>ROUND(I191*H191,2)</f>
        <v>0</v>
      </c>
      <c r="K191" s="197" t="s">
        <v>19</v>
      </c>
      <c r="L191" s="41"/>
      <c r="M191" s="202" t="s">
        <v>19</v>
      </c>
      <c r="N191" s="203" t="s">
        <v>43</v>
      </c>
      <c r="O191" s="66"/>
      <c r="P191" s="204">
        <f>O191*H191</f>
        <v>0</v>
      </c>
      <c r="Q191" s="204">
        <v>0.0004</v>
      </c>
      <c r="R191" s="204">
        <f>Q191*H191</f>
        <v>0.0008</v>
      </c>
      <c r="S191" s="204">
        <v>0</v>
      </c>
      <c r="T191" s="205">
        <f>S191*H191</f>
        <v>0</v>
      </c>
      <c r="U191" s="36"/>
      <c r="V191" s="36"/>
      <c r="W191" s="36"/>
      <c r="X191" s="36"/>
      <c r="Y191" s="36"/>
      <c r="Z191" s="36"/>
      <c r="AA191" s="36"/>
      <c r="AB191" s="36"/>
      <c r="AC191" s="36"/>
      <c r="AD191" s="36"/>
      <c r="AE191" s="36"/>
      <c r="AR191" s="206" t="s">
        <v>213</v>
      </c>
      <c r="AT191" s="206" t="s">
        <v>209</v>
      </c>
      <c r="AU191" s="206" t="s">
        <v>81</v>
      </c>
      <c r="AY191" s="19" t="s">
        <v>207</v>
      </c>
      <c r="BE191" s="207">
        <f>IF(N191="základní",J191,0)</f>
        <v>0</v>
      </c>
      <c r="BF191" s="207">
        <f>IF(N191="snížená",J191,0)</f>
        <v>0</v>
      </c>
      <c r="BG191" s="207">
        <f>IF(N191="zákl. přenesená",J191,0)</f>
        <v>0</v>
      </c>
      <c r="BH191" s="207">
        <f>IF(N191="sníž. přenesená",J191,0)</f>
        <v>0</v>
      </c>
      <c r="BI191" s="207">
        <f>IF(N191="nulová",J191,0)</f>
        <v>0</v>
      </c>
      <c r="BJ191" s="19" t="s">
        <v>79</v>
      </c>
      <c r="BK191" s="207">
        <f>ROUND(I191*H191,2)</f>
        <v>0</v>
      </c>
      <c r="BL191" s="19" t="s">
        <v>213</v>
      </c>
      <c r="BM191" s="206" t="s">
        <v>1829</v>
      </c>
    </row>
    <row r="192" spans="2:51" s="13" customFormat="1" ht="12">
      <c r="B192" s="208"/>
      <c r="C192" s="209"/>
      <c r="D192" s="210" t="s">
        <v>215</v>
      </c>
      <c r="E192" s="211" t="s">
        <v>19</v>
      </c>
      <c r="F192" s="212" t="s">
        <v>1830</v>
      </c>
      <c r="G192" s="209"/>
      <c r="H192" s="213">
        <v>2</v>
      </c>
      <c r="I192" s="214"/>
      <c r="J192" s="209"/>
      <c r="K192" s="209"/>
      <c r="L192" s="215"/>
      <c r="M192" s="216"/>
      <c r="N192" s="217"/>
      <c r="O192" s="217"/>
      <c r="P192" s="217"/>
      <c r="Q192" s="217"/>
      <c r="R192" s="217"/>
      <c r="S192" s="217"/>
      <c r="T192" s="218"/>
      <c r="AT192" s="219" t="s">
        <v>215</v>
      </c>
      <c r="AU192" s="219" t="s">
        <v>81</v>
      </c>
      <c r="AV192" s="13" t="s">
        <v>81</v>
      </c>
      <c r="AW192" s="13" t="s">
        <v>33</v>
      </c>
      <c r="AX192" s="13" t="s">
        <v>79</v>
      </c>
      <c r="AY192" s="219" t="s">
        <v>207</v>
      </c>
    </row>
    <row r="193" spans="2:63" s="12" customFormat="1" ht="12.75">
      <c r="B193" s="179"/>
      <c r="C193" s="180"/>
      <c r="D193" s="181" t="s">
        <v>71</v>
      </c>
      <c r="E193" s="193" t="s">
        <v>686</v>
      </c>
      <c r="F193" s="193" t="s">
        <v>687</v>
      </c>
      <c r="G193" s="180"/>
      <c r="H193" s="180"/>
      <c r="I193" s="183"/>
      <c r="J193" s="194">
        <f>BK193</f>
        <v>0</v>
      </c>
      <c r="K193" s="180"/>
      <c r="L193" s="185"/>
      <c r="M193" s="186"/>
      <c r="N193" s="187"/>
      <c r="O193" s="187"/>
      <c r="P193" s="188">
        <f>P194</f>
        <v>0</v>
      </c>
      <c r="Q193" s="187"/>
      <c r="R193" s="188">
        <f>R194</f>
        <v>0</v>
      </c>
      <c r="S193" s="187"/>
      <c r="T193" s="189">
        <f>T194</f>
        <v>0</v>
      </c>
      <c r="AR193" s="190" t="s">
        <v>79</v>
      </c>
      <c r="AT193" s="191" t="s">
        <v>71</v>
      </c>
      <c r="AU193" s="191" t="s">
        <v>79</v>
      </c>
      <c r="AY193" s="190" t="s">
        <v>207</v>
      </c>
      <c r="BK193" s="192">
        <f>BK194</f>
        <v>0</v>
      </c>
    </row>
    <row r="194" spans="1:65" s="2" customFormat="1" ht="60">
      <c r="A194" s="36"/>
      <c r="B194" s="37"/>
      <c r="C194" s="195" t="s">
        <v>444</v>
      </c>
      <c r="D194" s="195" t="s">
        <v>209</v>
      </c>
      <c r="E194" s="196" t="s">
        <v>689</v>
      </c>
      <c r="F194" s="197" t="s">
        <v>690</v>
      </c>
      <c r="G194" s="198" t="s">
        <v>252</v>
      </c>
      <c r="H194" s="199">
        <v>54.415</v>
      </c>
      <c r="I194" s="200"/>
      <c r="J194" s="201">
        <f>ROUND(I194*H194,2)</f>
        <v>0</v>
      </c>
      <c r="K194" s="197" t="s">
        <v>212</v>
      </c>
      <c r="L194" s="41"/>
      <c r="M194" s="202" t="s">
        <v>19</v>
      </c>
      <c r="N194" s="203" t="s">
        <v>43</v>
      </c>
      <c r="O194" s="66"/>
      <c r="P194" s="204">
        <f>O194*H194</f>
        <v>0</v>
      </c>
      <c r="Q194" s="204">
        <v>0</v>
      </c>
      <c r="R194" s="204">
        <f>Q194*H194</f>
        <v>0</v>
      </c>
      <c r="S194" s="204">
        <v>0</v>
      </c>
      <c r="T194" s="205">
        <f>S194*H194</f>
        <v>0</v>
      </c>
      <c r="U194" s="36"/>
      <c r="V194" s="36"/>
      <c r="W194" s="36"/>
      <c r="X194" s="36"/>
      <c r="Y194" s="36"/>
      <c r="Z194" s="36"/>
      <c r="AA194" s="36"/>
      <c r="AB194" s="36"/>
      <c r="AC194" s="36"/>
      <c r="AD194" s="36"/>
      <c r="AE194" s="36"/>
      <c r="AR194" s="206" t="s">
        <v>213</v>
      </c>
      <c r="AT194" s="206" t="s">
        <v>209</v>
      </c>
      <c r="AU194" s="206" t="s">
        <v>81</v>
      </c>
      <c r="AY194" s="19" t="s">
        <v>207</v>
      </c>
      <c r="BE194" s="207">
        <f>IF(N194="základní",J194,0)</f>
        <v>0</v>
      </c>
      <c r="BF194" s="207">
        <f>IF(N194="snížená",J194,0)</f>
        <v>0</v>
      </c>
      <c r="BG194" s="207">
        <f>IF(N194="zákl. přenesená",J194,0)</f>
        <v>0</v>
      </c>
      <c r="BH194" s="207">
        <f>IF(N194="sníž. přenesená",J194,0)</f>
        <v>0</v>
      </c>
      <c r="BI194" s="207">
        <f>IF(N194="nulová",J194,0)</f>
        <v>0</v>
      </c>
      <c r="BJ194" s="19" t="s">
        <v>79</v>
      </c>
      <c r="BK194" s="207">
        <f>ROUND(I194*H194,2)</f>
        <v>0</v>
      </c>
      <c r="BL194" s="19" t="s">
        <v>213</v>
      </c>
      <c r="BM194" s="206" t="s">
        <v>1831</v>
      </c>
    </row>
    <row r="195" spans="2:63" s="12" customFormat="1" ht="15">
      <c r="B195" s="179"/>
      <c r="C195" s="180"/>
      <c r="D195" s="181" t="s">
        <v>71</v>
      </c>
      <c r="E195" s="182" t="s">
        <v>692</v>
      </c>
      <c r="F195" s="182" t="s">
        <v>693</v>
      </c>
      <c r="G195" s="180"/>
      <c r="H195" s="180"/>
      <c r="I195" s="183"/>
      <c r="J195" s="184">
        <f>BK195</f>
        <v>0</v>
      </c>
      <c r="K195" s="180"/>
      <c r="L195" s="185"/>
      <c r="M195" s="186"/>
      <c r="N195" s="187"/>
      <c r="O195" s="187"/>
      <c r="P195" s="188">
        <f>P196+P220</f>
        <v>0</v>
      </c>
      <c r="Q195" s="187"/>
      <c r="R195" s="188">
        <f>R196+R220</f>
        <v>0.38544864</v>
      </c>
      <c r="S195" s="187"/>
      <c r="T195" s="189">
        <f>T196+T220</f>
        <v>0</v>
      </c>
      <c r="AR195" s="190" t="s">
        <v>81</v>
      </c>
      <c r="AT195" s="191" t="s">
        <v>71</v>
      </c>
      <c r="AU195" s="191" t="s">
        <v>72</v>
      </c>
      <c r="AY195" s="190" t="s">
        <v>207</v>
      </c>
      <c r="BK195" s="192">
        <f>BK196+BK220</f>
        <v>0</v>
      </c>
    </row>
    <row r="196" spans="2:63" s="12" customFormat="1" ht="12.75">
      <c r="B196" s="179"/>
      <c r="C196" s="180"/>
      <c r="D196" s="181" t="s">
        <v>71</v>
      </c>
      <c r="E196" s="193" t="s">
        <v>795</v>
      </c>
      <c r="F196" s="193" t="s">
        <v>796</v>
      </c>
      <c r="G196" s="180"/>
      <c r="H196" s="180"/>
      <c r="I196" s="183"/>
      <c r="J196" s="194">
        <f>BK196</f>
        <v>0</v>
      </c>
      <c r="K196" s="180"/>
      <c r="L196" s="185"/>
      <c r="M196" s="186"/>
      <c r="N196" s="187"/>
      <c r="O196" s="187"/>
      <c r="P196" s="188">
        <f>SUM(P197:P219)</f>
        <v>0</v>
      </c>
      <c r="Q196" s="187"/>
      <c r="R196" s="188">
        <f>SUM(R197:R219)</f>
        <v>0.37024864</v>
      </c>
      <c r="S196" s="187"/>
      <c r="T196" s="189">
        <f>SUM(T197:T219)</f>
        <v>0</v>
      </c>
      <c r="AR196" s="190" t="s">
        <v>81</v>
      </c>
      <c r="AT196" s="191" t="s">
        <v>71</v>
      </c>
      <c r="AU196" s="191" t="s">
        <v>79</v>
      </c>
      <c r="AY196" s="190" t="s">
        <v>207</v>
      </c>
      <c r="BK196" s="192">
        <f>SUM(BK197:BK219)</f>
        <v>0</v>
      </c>
    </row>
    <row r="197" spans="1:65" s="2" customFormat="1" ht="36">
      <c r="A197" s="36"/>
      <c r="B197" s="37"/>
      <c r="C197" s="195" t="s">
        <v>448</v>
      </c>
      <c r="D197" s="195" t="s">
        <v>209</v>
      </c>
      <c r="E197" s="196" t="s">
        <v>798</v>
      </c>
      <c r="F197" s="197" t="s">
        <v>799</v>
      </c>
      <c r="G197" s="198" t="s">
        <v>144</v>
      </c>
      <c r="H197" s="199">
        <v>9.6</v>
      </c>
      <c r="I197" s="200"/>
      <c r="J197" s="201">
        <f>ROUND(I197*H197,2)</f>
        <v>0</v>
      </c>
      <c r="K197" s="197" t="s">
        <v>212</v>
      </c>
      <c r="L197" s="41"/>
      <c r="M197" s="202" t="s">
        <v>19</v>
      </c>
      <c r="N197" s="203" t="s">
        <v>43</v>
      </c>
      <c r="O197" s="66"/>
      <c r="P197" s="204">
        <f>O197*H197</f>
        <v>0</v>
      </c>
      <c r="Q197" s="204">
        <v>0</v>
      </c>
      <c r="R197" s="204">
        <f>Q197*H197</f>
        <v>0</v>
      </c>
      <c r="S197" s="204">
        <v>0</v>
      </c>
      <c r="T197" s="205">
        <f>S197*H197</f>
        <v>0</v>
      </c>
      <c r="U197" s="36"/>
      <c r="V197" s="36"/>
      <c r="W197" s="36"/>
      <c r="X197" s="36"/>
      <c r="Y197" s="36"/>
      <c r="Z197" s="36"/>
      <c r="AA197" s="36"/>
      <c r="AB197" s="36"/>
      <c r="AC197" s="36"/>
      <c r="AD197" s="36"/>
      <c r="AE197" s="36"/>
      <c r="AR197" s="206" t="s">
        <v>292</v>
      </c>
      <c r="AT197" s="206" t="s">
        <v>209</v>
      </c>
      <c r="AU197" s="206" t="s">
        <v>81</v>
      </c>
      <c r="AY197" s="19" t="s">
        <v>207</v>
      </c>
      <c r="BE197" s="207">
        <f>IF(N197="základní",J197,0)</f>
        <v>0</v>
      </c>
      <c r="BF197" s="207">
        <f>IF(N197="snížená",J197,0)</f>
        <v>0</v>
      </c>
      <c r="BG197" s="207">
        <f>IF(N197="zákl. přenesená",J197,0)</f>
        <v>0</v>
      </c>
      <c r="BH197" s="207">
        <f>IF(N197="sníž. přenesená",J197,0)</f>
        <v>0</v>
      </c>
      <c r="BI197" s="207">
        <f>IF(N197="nulová",J197,0)</f>
        <v>0</v>
      </c>
      <c r="BJ197" s="19" t="s">
        <v>79</v>
      </c>
      <c r="BK197" s="207">
        <f>ROUND(I197*H197,2)</f>
        <v>0</v>
      </c>
      <c r="BL197" s="19" t="s">
        <v>292</v>
      </c>
      <c r="BM197" s="206" t="s">
        <v>1832</v>
      </c>
    </row>
    <row r="198" spans="2:51" s="13" customFormat="1" ht="12">
      <c r="B198" s="208"/>
      <c r="C198" s="209"/>
      <c r="D198" s="210" t="s">
        <v>215</v>
      </c>
      <c r="E198" s="211" t="s">
        <v>19</v>
      </c>
      <c r="F198" s="212" t="s">
        <v>1833</v>
      </c>
      <c r="G198" s="209"/>
      <c r="H198" s="213">
        <v>9.6</v>
      </c>
      <c r="I198" s="214"/>
      <c r="J198" s="209"/>
      <c r="K198" s="209"/>
      <c r="L198" s="215"/>
      <c r="M198" s="216"/>
      <c r="N198" s="217"/>
      <c r="O198" s="217"/>
      <c r="P198" s="217"/>
      <c r="Q198" s="217"/>
      <c r="R198" s="217"/>
      <c r="S198" s="217"/>
      <c r="T198" s="218"/>
      <c r="AT198" s="219" t="s">
        <v>215</v>
      </c>
      <c r="AU198" s="219" t="s">
        <v>81</v>
      </c>
      <c r="AV198" s="13" t="s">
        <v>81</v>
      </c>
      <c r="AW198" s="13" t="s">
        <v>33</v>
      </c>
      <c r="AX198" s="13" t="s">
        <v>79</v>
      </c>
      <c r="AY198" s="219" t="s">
        <v>207</v>
      </c>
    </row>
    <row r="199" spans="1:65" s="2" customFormat="1" ht="36">
      <c r="A199" s="36"/>
      <c r="B199" s="37"/>
      <c r="C199" s="195" t="s">
        <v>453</v>
      </c>
      <c r="D199" s="195" t="s">
        <v>209</v>
      </c>
      <c r="E199" s="196" t="s">
        <v>803</v>
      </c>
      <c r="F199" s="197" t="s">
        <v>804</v>
      </c>
      <c r="G199" s="198" t="s">
        <v>144</v>
      </c>
      <c r="H199" s="199">
        <v>36.49</v>
      </c>
      <c r="I199" s="200"/>
      <c r="J199" s="201">
        <f>ROUND(I199*H199,2)</f>
        <v>0</v>
      </c>
      <c r="K199" s="197" t="s">
        <v>212</v>
      </c>
      <c r="L199" s="41"/>
      <c r="M199" s="202" t="s">
        <v>19</v>
      </c>
      <c r="N199" s="203" t="s">
        <v>43</v>
      </c>
      <c r="O199" s="66"/>
      <c r="P199" s="204">
        <f>O199*H199</f>
        <v>0</v>
      </c>
      <c r="Q199" s="204">
        <v>0</v>
      </c>
      <c r="R199" s="204">
        <f>Q199*H199</f>
        <v>0</v>
      </c>
      <c r="S199" s="204">
        <v>0</v>
      </c>
      <c r="T199" s="205">
        <f>S199*H199</f>
        <v>0</v>
      </c>
      <c r="U199" s="36"/>
      <c r="V199" s="36"/>
      <c r="W199" s="36"/>
      <c r="X199" s="36"/>
      <c r="Y199" s="36"/>
      <c r="Z199" s="36"/>
      <c r="AA199" s="36"/>
      <c r="AB199" s="36"/>
      <c r="AC199" s="36"/>
      <c r="AD199" s="36"/>
      <c r="AE199" s="36"/>
      <c r="AR199" s="206" t="s">
        <v>292</v>
      </c>
      <c r="AT199" s="206" t="s">
        <v>209</v>
      </c>
      <c r="AU199" s="206" t="s">
        <v>81</v>
      </c>
      <c r="AY199" s="19" t="s">
        <v>207</v>
      </c>
      <c r="BE199" s="207">
        <f>IF(N199="základní",J199,0)</f>
        <v>0</v>
      </c>
      <c r="BF199" s="207">
        <f>IF(N199="snížená",J199,0)</f>
        <v>0</v>
      </c>
      <c r="BG199" s="207">
        <f>IF(N199="zákl. přenesená",J199,0)</f>
        <v>0</v>
      </c>
      <c r="BH199" s="207">
        <f>IF(N199="sníž. přenesená",J199,0)</f>
        <v>0</v>
      </c>
      <c r="BI199" s="207">
        <f>IF(N199="nulová",J199,0)</f>
        <v>0</v>
      </c>
      <c r="BJ199" s="19" t="s">
        <v>79</v>
      </c>
      <c r="BK199" s="207">
        <f>ROUND(I199*H199,2)</f>
        <v>0</v>
      </c>
      <c r="BL199" s="19" t="s">
        <v>292</v>
      </c>
      <c r="BM199" s="206" t="s">
        <v>1834</v>
      </c>
    </row>
    <row r="200" spans="2:51" s="13" customFormat="1" ht="12">
      <c r="B200" s="208"/>
      <c r="C200" s="209"/>
      <c r="D200" s="210" t="s">
        <v>215</v>
      </c>
      <c r="E200" s="211" t="s">
        <v>19</v>
      </c>
      <c r="F200" s="212" t="s">
        <v>1835</v>
      </c>
      <c r="G200" s="209"/>
      <c r="H200" s="213">
        <v>36.49</v>
      </c>
      <c r="I200" s="214"/>
      <c r="J200" s="209"/>
      <c r="K200" s="209"/>
      <c r="L200" s="215"/>
      <c r="M200" s="216"/>
      <c r="N200" s="217"/>
      <c r="O200" s="217"/>
      <c r="P200" s="217"/>
      <c r="Q200" s="217"/>
      <c r="R200" s="217"/>
      <c r="S200" s="217"/>
      <c r="T200" s="218"/>
      <c r="AT200" s="219" t="s">
        <v>215</v>
      </c>
      <c r="AU200" s="219" t="s">
        <v>81</v>
      </c>
      <c r="AV200" s="13" t="s">
        <v>81</v>
      </c>
      <c r="AW200" s="13" t="s">
        <v>33</v>
      </c>
      <c r="AX200" s="13" t="s">
        <v>79</v>
      </c>
      <c r="AY200" s="219" t="s">
        <v>207</v>
      </c>
    </row>
    <row r="201" spans="1:65" s="2" customFormat="1" ht="24">
      <c r="A201" s="36"/>
      <c r="B201" s="37"/>
      <c r="C201" s="231" t="s">
        <v>457</v>
      </c>
      <c r="D201" s="231" t="s">
        <v>249</v>
      </c>
      <c r="E201" s="232" t="s">
        <v>808</v>
      </c>
      <c r="F201" s="233" t="s">
        <v>809</v>
      </c>
      <c r="G201" s="234" t="s">
        <v>810</v>
      </c>
      <c r="H201" s="235">
        <v>69.135</v>
      </c>
      <c r="I201" s="236"/>
      <c r="J201" s="237">
        <f>ROUND(I201*H201,2)</f>
        <v>0</v>
      </c>
      <c r="K201" s="233" t="s">
        <v>212</v>
      </c>
      <c r="L201" s="238"/>
      <c r="M201" s="239" t="s">
        <v>19</v>
      </c>
      <c r="N201" s="240" t="s">
        <v>43</v>
      </c>
      <c r="O201" s="66"/>
      <c r="P201" s="204">
        <f>O201*H201</f>
        <v>0</v>
      </c>
      <c r="Q201" s="204">
        <v>0.001</v>
      </c>
      <c r="R201" s="204">
        <f>Q201*H201</f>
        <v>0.069135</v>
      </c>
      <c r="S201" s="204">
        <v>0</v>
      </c>
      <c r="T201" s="205">
        <f>S201*H201</f>
        <v>0</v>
      </c>
      <c r="U201" s="36"/>
      <c r="V201" s="36"/>
      <c r="W201" s="36"/>
      <c r="X201" s="36"/>
      <c r="Y201" s="36"/>
      <c r="Z201" s="36"/>
      <c r="AA201" s="36"/>
      <c r="AB201" s="36"/>
      <c r="AC201" s="36"/>
      <c r="AD201" s="36"/>
      <c r="AE201" s="36"/>
      <c r="AR201" s="206" t="s">
        <v>380</v>
      </c>
      <c r="AT201" s="206" t="s">
        <v>249</v>
      </c>
      <c r="AU201" s="206" t="s">
        <v>81</v>
      </c>
      <c r="AY201" s="19" t="s">
        <v>207</v>
      </c>
      <c r="BE201" s="207">
        <f>IF(N201="základní",J201,0)</f>
        <v>0</v>
      </c>
      <c r="BF201" s="207">
        <f>IF(N201="snížená",J201,0)</f>
        <v>0</v>
      </c>
      <c r="BG201" s="207">
        <f>IF(N201="zákl. přenesená",J201,0)</f>
        <v>0</v>
      </c>
      <c r="BH201" s="207">
        <f>IF(N201="sníž. přenesená",J201,0)</f>
        <v>0</v>
      </c>
      <c r="BI201" s="207">
        <f>IF(N201="nulová",J201,0)</f>
        <v>0</v>
      </c>
      <c r="BJ201" s="19" t="s">
        <v>79</v>
      </c>
      <c r="BK201" s="207">
        <f>ROUND(I201*H201,2)</f>
        <v>0</v>
      </c>
      <c r="BL201" s="19" t="s">
        <v>292</v>
      </c>
      <c r="BM201" s="206" t="s">
        <v>1836</v>
      </c>
    </row>
    <row r="202" spans="2:51" s="13" customFormat="1" ht="12">
      <c r="B202" s="208"/>
      <c r="C202" s="209"/>
      <c r="D202" s="210" t="s">
        <v>215</v>
      </c>
      <c r="E202" s="209"/>
      <c r="F202" s="212" t="s">
        <v>1837</v>
      </c>
      <c r="G202" s="209"/>
      <c r="H202" s="213">
        <v>69.135</v>
      </c>
      <c r="I202" s="214"/>
      <c r="J202" s="209"/>
      <c r="K202" s="209"/>
      <c r="L202" s="215"/>
      <c r="M202" s="216"/>
      <c r="N202" s="217"/>
      <c r="O202" s="217"/>
      <c r="P202" s="217"/>
      <c r="Q202" s="217"/>
      <c r="R202" s="217"/>
      <c r="S202" s="217"/>
      <c r="T202" s="218"/>
      <c r="AT202" s="219" t="s">
        <v>215</v>
      </c>
      <c r="AU202" s="219" t="s">
        <v>81</v>
      </c>
      <c r="AV202" s="13" t="s">
        <v>81</v>
      </c>
      <c r="AW202" s="13" t="s">
        <v>4</v>
      </c>
      <c r="AX202" s="13" t="s">
        <v>79</v>
      </c>
      <c r="AY202" s="219" t="s">
        <v>207</v>
      </c>
    </row>
    <row r="203" spans="1:65" s="2" customFormat="1" ht="24">
      <c r="A203" s="36"/>
      <c r="B203" s="37"/>
      <c r="C203" s="195" t="s">
        <v>462</v>
      </c>
      <c r="D203" s="195" t="s">
        <v>209</v>
      </c>
      <c r="E203" s="196" t="s">
        <v>833</v>
      </c>
      <c r="F203" s="197" t="s">
        <v>834</v>
      </c>
      <c r="G203" s="198" t="s">
        <v>144</v>
      </c>
      <c r="H203" s="199">
        <v>5.28</v>
      </c>
      <c r="I203" s="200"/>
      <c r="J203" s="201">
        <f>ROUND(I203*H203,2)</f>
        <v>0</v>
      </c>
      <c r="K203" s="197" t="s">
        <v>212</v>
      </c>
      <c r="L203" s="41"/>
      <c r="M203" s="202" t="s">
        <v>19</v>
      </c>
      <c r="N203" s="203" t="s">
        <v>43</v>
      </c>
      <c r="O203" s="66"/>
      <c r="P203" s="204">
        <f>O203*H203</f>
        <v>0</v>
      </c>
      <c r="Q203" s="204">
        <v>0</v>
      </c>
      <c r="R203" s="204">
        <f>Q203*H203</f>
        <v>0</v>
      </c>
      <c r="S203" s="204">
        <v>0</v>
      </c>
      <c r="T203" s="205">
        <f>S203*H203</f>
        <v>0</v>
      </c>
      <c r="U203" s="36"/>
      <c r="V203" s="36"/>
      <c r="W203" s="36"/>
      <c r="X203" s="36"/>
      <c r="Y203" s="36"/>
      <c r="Z203" s="36"/>
      <c r="AA203" s="36"/>
      <c r="AB203" s="36"/>
      <c r="AC203" s="36"/>
      <c r="AD203" s="36"/>
      <c r="AE203" s="36"/>
      <c r="AR203" s="206" t="s">
        <v>292</v>
      </c>
      <c r="AT203" s="206" t="s">
        <v>209</v>
      </c>
      <c r="AU203" s="206" t="s">
        <v>81</v>
      </c>
      <c r="AY203" s="19" t="s">
        <v>207</v>
      </c>
      <c r="BE203" s="207">
        <f>IF(N203="základní",J203,0)</f>
        <v>0</v>
      </c>
      <c r="BF203" s="207">
        <f>IF(N203="snížená",J203,0)</f>
        <v>0</v>
      </c>
      <c r="BG203" s="207">
        <f>IF(N203="zákl. přenesená",J203,0)</f>
        <v>0</v>
      </c>
      <c r="BH203" s="207">
        <f>IF(N203="sníž. přenesená",J203,0)</f>
        <v>0</v>
      </c>
      <c r="BI203" s="207">
        <f>IF(N203="nulová",J203,0)</f>
        <v>0</v>
      </c>
      <c r="BJ203" s="19" t="s">
        <v>79</v>
      </c>
      <c r="BK203" s="207">
        <f>ROUND(I203*H203,2)</f>
        <v>0</v>
      </c>
      <c r="BL203" s="19" t="s">
        <v>292</v>
      </c>
      <c r="BM203" s="206" t="s">
        <v>1838</v>
      </c>
    </row>
    <row r="204" spans="2:51" s="13" customFormat="1" ht="12">
      <c r="B204" s="208"/>
      <c r="C204" s="209"/>
      <c r="D204" s="210" t="s">
        <v>215</v>
      </c>
      <c r="E204" s="211" t="s">
        <v>19</v>
      </c>
      <c r="F204" s="212" t="s">
        <v>1839</v>
      </c>
      <c r="G204" s="209"/>
      <c r="H204" s="213">
        <v>5.28</v>
      </c>
      <c r="I204" s="214"/>
      <c r="J204" s="209"/>
      <c r="K204" s="209"/>
      <c r="L204" s="215"/>
      <c r="M204" s="216"/>
      <c r="N204" s="217"/>
      <c r="O204" s="217"/>
      <c r="P204" s="217"/>
      <c r="Q204" s="217"/>
      <c r="R204" s="217"/>
      <c r="S204" s="217"/>
      <c r="T204" s="218"/>
      <c r="AT204" s="219" t="s">
        <v>215</v>
      </c>
      <c r="AU204" s="219" t="s">
        <v>81</v>
      </c>
      <c r="AV204" s="13" t="s">
        <v>81</v>
      </c>
      <c r="AW204" s="13" t="s">
        <v>33</v>
      </c>
      <c r="AX204" s="13" t="s">
        <v>72</v>
      </c>
      <c r="AY204" s="219" t="s">
        <v>207</v>
      </c>
    </row>
    <row r="205" spans="2:51" s="14" customFormat="1" ht="12">
      <c r="B205" s="220"/>
      <c r="C205" s="221"/>
      <c r="D205" s="210" t="s">
        <v>215</v>
      </c>
      <c r="E205" s="222" t="s">
        <v>19</v>
      </c>
      <c r="F205" s="223" t="s">
        <v>228</v>
      </c>
      <c r="G205" s="221"/>
      <c r="H205" s="224">
        <v>5.28</v>
      </c>
      <c r="I205" s="225"/>
      <c r="J205" s="221"/>
      <c r="K205" s="221"/>
      <c r="L205" s="226"/>
      <c r="M205" s="227"/>
      <c r="N205" s="228"/>
      <c r="O205" s="228"/>
      <c r="P205" s="228"/>
      <c r="Q205" s="228"/>
      <c r="R205" s="228"/>
      <c r="S205" s="228"/>
      <c r="T205" s="229"/>
      <c r="AT205" s="230" t="s">
        <v>215</v>
      </c>
      <c r="AU205" s="230" t="s">
        <v>81</v>
      </c>
      <c r="AV205" s="14" t="s">
        <v>213</v>
      </c>
      <c r="AW205" s="14" t="s">
        <v>33</v>
      </c>
      <c r="AX205" s="14" t="s">
        <v>79</v>
      </c>
      <c r="AY205" s="230" t="s">
        <v>207</v>
      </c>
    </row>
    <row r="206" spans="1:65" s="2" customFormat="1" ht="24">
      <c r="A206" s="36"/>
      <c r="B206" s="37"/>
      <c r="C206" s="231" t="s">
        <v>468</v>
      </c>
      <c r="D206" s="231" t="s">
        <v>249</v>
      </c>
      <c r="E206" s="232" t="s">
        <v>844</v>
      </c>
      <c r="F206" s="233" t="s">
        <v>845</v>
      </c>
      <c r="G206" s="234" t="s">
        <v>144</v>
      </c>
      <c r="H206" s="235">
        <v>6.336</v>
      </c>
      <c r="I206" s="236"/>
      <c r="J206" s="237">
        <f>ROUND(I206*H206,2)</f>
        <v>0</v>
      </c>
      <c r="K206" s="233" t="s">
        <v>212</v>
      </c>
      <c r="L206" s="238"/>
      <c r="M206" s="239" t="s">
        <v>19</v>
      </c>
      <c r="N206" s="240" t="s">
        <v>43</v>
      </c>
      <c r="O206" s="66"/>
      <c r="P206" s="204">
        <f>O206*H206</f>
        <v>0</v>
      </c>
      <c r="Q206" s="204">
        <v>0.00064</v>
      </c>
      <c r="R206" s="204">
        <f>Q206*H206</f>
        <v>0.00405504</v>
      </c>
      <c r="S206" s="204">
        <v>0</v>
      </c>
      <c r="T206" s="205">
        <f>S206*H206</f>
        <v>0</v>
      </c>
      <c r="U206" s="36"/>
      <c r="V206" s="36"/>
      <c r="W206" s="36"/>
      <c r="X206" s="36"/>
      <c r="Y206" s="36"/>
      <c r="Z206" s="36"/>
      <c r="AA206" s="36"/>
      <c r="AB206" s="36"/>
      <c r="AC206" s="36"/>
      <c r="AD206" s="36"/>
      <c r="AE206" s="36"/>
      <c r="AR206" s="206" t="s">
        <v>380</v>
      </c>
      <c r="AT206" s="206" t="s">
        <v>249</v>
      </c>
      <c r="AU206" s="206" t="s">
        <v>81</v>
      </c>
      <c r="AY206" s="19" t="s">
        <v>207</v>
      </c>
      <c r="BE206" s="207">
        <f>IF(N206="základní",J206,0)</f>
        <v>0</v>
      </c>
      <c r="BF206" s="207">
        <f>IF(N206="snížená",J206,0)</f>
        <v>0</v>
      </c>
      <c r="BG206" s="207">
        <f>IF(N206="zákl. přenesená",J206,0)</f>
        <v>0</v>
      </c>
      <c r="BH206" s="207">
        <f>IF(N206="sníž. přenesená",J206,0)</f>
        <v>0</v>
      </c>
      <c r="BI206" s="207">
        <f>IF(N206="nulová",J206,0)</f>
        <v>0</v>
      </c>
      <c r="BJ206" s="19" t="s">
        <v>79</v>
      </c>
      <c r="BK206" s="207">
        <f>ROUND(I206*H206,2)</f>
        <v>0</v>
      </c>
      <c r="BL206" s="19" t="s">
        <v>292</v>
      </c>
      <c r="BM206" s="206" t="s">
        <v>1840</v>
      </c>
    </row>
    <row r="207" spans="2:51" s="13" customFormat="1" ht="12">
      <c r="B207" s="208"/>
      <c r="C207" s="209"/>
      <c r="D207" s="210" t="s">
        <v>215</v>
      </c>
      <c r="E207" s="209"/>
      <c r="F207" s="212" t="s">
        <v>1841</v>
      </c>
      <c r="G207" s="209"/>
      <c r="H207" s="213">
        <v>6.336</v>
      </c>
      <c r="I207" s="214"/>
      <c r="J207" s="209"/>
      <c r="K207" s="209"/>
      <c r="L207" s="215"/>
      <c r="M207" s="216"/>
      <c r="N207" s="217"/>
      <c r="O207" s="217"/>
      <c r="P207" s="217"/>
      <c r="Q207" s="217"/>
      <c r="R207" s="217"/>
      <c r="S207" s="217"/>
      <c r="T207" s="218"/>
      <c r="AT207" s="219" t="s">
        <v>215</v>
      </c>
      <c r="AU207" s="219" t="s">
        <v>81</v>
      </c>
      <c r="AV207" s="13" t="s">
        <v>81</v>
      </c>
      <c r="AW207" s="13" t="s">
        <v>4</v>
      </c>
      <c r="AX207" s="13" t="s">
        <v>79</v>
      </c>
      <c r="AY207" s="219" t="s">
        <v>207</v>
      </c>
    </row>
    <row r="208" spans="1:65" s="2" customFormat="1" ht="24">
      <c r="A208" s="36"/>
      <c r="B208" s="37"/>
      <c r="C208" s="195" t="s">
        <v>474</v>
      </c>
      <c r="D208" s="195" t="s">
        <v>209</v>
      </c>
      <c r="E208" s="196" t="s">
        <v>814</v>
      </c>
      <c r="F208" s="197" t="s">
        <v>815</v>
      </c>
      <c r="G208" s="198" t="s">
        <v>144</v>
      </c>
      <c r="H208" s="199">
        <v>9.6</v>
      </c>
      <c r="I208" s="200"/>
      <c r="J208" s="201">
        <f>ROUND(I208*H208,2)</f>
        <v>0</v>
      </c>
      <c r="K208" s="197" t="s">
        <v>212</v>
      </c>
      <c r="L208" s="41"/>
      <c r="M208" s="202" t="s">
        <v>19</v>
      </c>
      <c r="N208" s="203" t="s">
        <v>43</v>
      </c>
      <c r="O208" s="66"/>
      <c r="P208" s="204">
        <f>O208*H208</f>
        <v>0</v>
      </c>
      <c r="Q208" s="204">
        <v>0.0004</v>
      </c>
      <c r="R208" s="204">
        <f>Q208*H208</f>
        <v>0.00384</v>
      </c>
      <c r="S208" s="204">
        <v>0</v>
      </c>
      <c r="T208" s="205">
        <f>S208*H208</f>
        <v>0</v>
      </c>
      <c r="U208" s="36"/>
      <c r="V208" s="36"/>
      <c r="W208" s="36"/>
      <c r="X208" s="36"/>
      <c r="Y208" s="36"/>
      <c r="Z208" s="36"/>
      <c r="AA208" s="36"/>
      <c r="AB208" s="36"/>
      <c r="AC208" s="36"/>
      <c r="AD208" s="36"/>
      <c r="AE208" s="36"/>
      <c r="AR208" s="206" t="s">
        <v>292</v>
      </c>
      <c r="AT208" s="206" t="s">
        <v>209</v>
      </c>
      <c r="AU208" s="206" t="s">
        <v>81</v>
      </c>
      <c r="AY208" s="19" t="s">
        <v>207</v>
      </c>
      <c r="BE208" s="207">
        <f>IF(N208="základní",J208,0)</f>
        <v>0</v>
      </c>
      <c r="BF208" s="207">
        <f>IF(N208="snížená",J208,0)</f>
        <v>0</v>
      </c>
      <c r="BG208" s="207">
        <f>IF(N208="zákl. přenesená",J208,0)</f>
        <v>0</v>
      </c>
      <c r="BH208" s="207">
        <f>IF(N208="sníž. přenesená",J208,0)</f>
        <v>0</v>
      </c>
      <c r="BI208" s="207">
        <f>IF(N208="nulová",J208,0)</f>
        <v>0</v>
      </c>
      <c r="BJ208" s="19" t="s">
        <v>79</v>
      </c>
      <c r="BK208" s="207">
        <f>ROUND(I208*H208,2)</f>
        <v>0</v>
      </c>
      <c r="BL208" s="19" t="s">
        <v>292</v>
      </c>
      <c r="BM208" s="206" t="s">
        <v>1842</v>
      </c>
    </row>
    <row r="209" spans="2:51" s="13" customFormat="1" ht="12">
      <c r="B209" s="208"/>
      <c r="C209" s="209"/>
      <c r="D209" s="210" t="s">
        <v>215</v>
      </c>
      <c r="E209" s="211" t="s">
        <v>19</v>
      </c>
      <c r="F209" s="212" t="s">
        <v>1833</v>
      </c>
      <c r="G209" s="209"/>
      <c r="H209" s="213">
        <v>9.6</v>
      </c>
      <c r="I209" s="214"/>
      <c r="J209" s="209"/>
      <c r="K209" s="209"/>
      <c r="L209" s="215"/>
      <c r="M209" s="216"/>
      <c r="N209" s="217"/>
      <c r="O209" s="217"/>
      <c r="P209" s="217"/>
      <c r="Q209" s="217"/>
      <c r="R209" s="217"/>
      <c r="S209" s="217"/>
      <c r="T209" s="218"/>
      <c r="AT209" s="219" t="s">
        <v>215</v>
      </c>
      <c r="AU209" s="219" t="s">
        <v>81</v>
      </c>
      <c r="AV209" s="13" t="s">
        <v>81</v>
      </c>
      <c r="AW209" s="13" t="s">
        <v>33</v>
      </c>
      <c r="AX209" s="13" t="s">
        <v>79</v>
      </c>
      <c r="AY209" s="219" t="s">
        <v>207</v>
      </c>
    </row>
    <row r="210" spans="1:65" s="2" customFormat="1" ht="48">
      <c r="A210" s="36"/>
      <c r="B210" s="37"/>
      <c r="C210" s="231" t="s">
        <v>478</v>
      </c>
      <c r="D210" s="231" t="s">
        <v>249</v>
      </c>
      <c r="E210" s="232" t="s">
        <v>818</v>
      </c>
      <c r="F210" s="233" t="s">
        <v>819</v>
      </c>
      <c r="G210" s="234" t="s">
        <v>144</v>
      </c>
      <c r="H210" s="235">
        <v>10.56</v>
      </c>
      <c r="I210" s="236"/>
      <c r="J210" s="237">
        <f>ROUND(I210*H210,2)</f>
        <v>0</v>
      </c>
      <c r="K210" s="233" t="s">
        <v>212</v>
      </c>
      <c r="L210" s="238"/>
      <c r="M210" s="239" t="s">
        <v>19</v>
      </c>
      <c r="N210" s="240" t="s">
        <v>43</v>
      </c>
      <c r="O210" s="66"/>
      <c r="P210" s="204">
        <f>O210*H210</f>
        <v>0</v>
      </c>
      <c r="Q210" s="204">
        <v>0.0047</v>
      </c>
      <c r="R210" s="204">
        <f>Q210*H210</f>
        <v>0.049632</v>
      </c>
      <c r="S210" s="204">
        <v>0</v>
      </c>
      <c r="T210" s="205">
        <f>S210*H210</f>
        <v>0</v>
      </c>
      <c r="U210" s="36"/>
      <c r="V210" s="36"/>
      <c r="W210" s="36"/>
      <c r="X210" s="36"/>
      <c r="Y210" s="36"/>
      <c r="Z210" s="36"/>
      <c r="AA210" s="36"/>
      <c r="AB210" s="36"/>
      <c r="AC210" s="36"/>
      <c r="AD210" s="36"/>
      <c r="AE210" s="36"/>
      <c r="AR210" s="206" t="s">
        <v>380</v>
      </c>
      <c r="AT210" s="206" t="s">
        <v>249</v>
      </c>
      <c r="AU210" s="206" t="s">
        <v>81</v>
      </c>
      <c r="AY210" s="19" t="s">
        <v>207</v>
      </c>
      <c r="BE210" s="207">
        <f>IF(N210="základní",J210,0)</f>
        <v>0</v>
      </c>
      <c r="BF210" s="207">
        <f>IF(N210="snížená",J210,0)</f>
        <v>0</v>
      </c>
      <c r="BG210" s="207">
        <f>IF(N210="zákl. přenesená",J210,0)</f>
        <v>0</v>
      </c>
      <c r="BH210" s="207">
        <f>IF(N210="sníž. přenesená",J210,0)</f>
        <v>0</v>
      </c>
      <c r="BI210" s="207">
        <f>IF(N210="nulová",J210,0)</f>
        <v>0</v>
      </c>
      <c r="BJ210" s="19" t="s">
        <v>79</v>
      </c>
      <c r="BK210" s="207">
        <f>ROUND(I210*H210,2)</f>
        <v>0</v>
      </c>
      <c r="BL210" s="19" t="s">
        <v>292</v>
      </c>
      <c r="BM210" s="206" t="s">
        <v>1843</v>
      </c>
    </row>
    <row r="211" spans="2:51" s="13" customFormat="1" ht="12">
      <c r="B211" s="208"/>
      <c r="C211" s="209"/>
      <c r="D211" s="210" t="s">
        <v>215</v>
      </c>
      <c r="E211" s="209"/>
      <c r="F211" s="212" t="s">
        <v>1844</v>
      </c>
      <c r="G211" s="209"/>
      <c r="H211" s="213">
        <v>10.56</v>
      </c>
      <c r="I211" s="214"/>
      <c r="J211" s="209"/>
      <c r="K211" s="209"/>
      <c r="L211" s="215"/>
      <c r="M211" s="216"/>
      <c r="N211" s="217"/>
      <c r="O211" s="217"/>
      <c r="P211" s="217"/>
      <c r="Q211" s="217"/>
      <c r="R211" s="217"/>
      <c r="S211" s="217"/>
      <c r="T211" s="218"/>
      <c r="AT211" s="219" t="s">
        <v>215</v>
      </c>
      <c r="AU211" s="219" t="s">
        <v>81</v>
      </c>
      <c r="AV211" s="13" t="s">
        <v>81</v>
      </c>
      <c r="AW211" s="13" t="s">
        <v>4</v>
      </c>
      <c r="AX211" s="13" t="s">
        <v>79</v>
      </c>
      <c r="AY211" s="219" t="s">
        <v>207</v>
      </c>
    </row>
    <row r="212" spans="1:65" s="2" customFormat="1" ht="24">
      <c r="A212" s="36"/>
      <c r="B212" s="37"/>
      <c r="C212" s="195" t="s">
        <v>485</v>
      </c>
      <c r="D212" s="195" t="s">
        <v>209</v>
      </c>
      <c r="E212" s="196" t="s">
        <v>823</v>
      </c>
      <c r="F212" s="197" t="s">
        <v>824</v>
      </c>
      <c r="G212" s="198" t="s">
        <v>144</v>
      </c>
      <c r="H212" s="199">
        <v>36.49</v>
      </c>
      <c r="I212" s="200"/>
      <c r="J212" s="201">
        <f>ROUND(I212*H212,2)</f>
        <v>0</v>
      </c>
      <c r="K212" s="197" t="s">
        <v>212</v>
      </c>
      <c r="L212" s="41"/>
      <c r="M212" s="202" t="s">
        <v>19</v>
      </c>
      <c r="N212" s="203" t="s">
        <v>43</v>
      </c>
      <c r="O212" s="66"/>
      <c r="P212" s="204">
        <f>O212*H212</f>
        <v>0</v>
      </c>
      <c r="Q212" s="204">
        <v>0.0004</v>
      </c>
      <c r="R212" s="204">
        <f>Q212*H212</f>
        <v>0.014596000000000001</v>
      </c>
      <c r="S212" s="204">
        <v>0</v>
      </c>
      <c r="T212" s="205">
        <f>S212*H212</f>
        <v>0</v>
      </c>
      <c r="U212" s="36"/>
      <c r="V212" s="36"/>
      <c r="W212" s="36"/>
      <c r="X212" s="36"/>
      <c r="Y212" s="36"/>
      <c r="Z212" s="36"/>
      <c r="AA212" s="36"/>
      <c r="AB212" s="36"/>
      <c r="AC212" s="36"/>
      <c r="AD212" s="36"/>
      <c r="AE212" s="36"/>
      <c r="AR212" s="206" t="s">
        <v>292</v>
      </c>
      <c r="AT212" s="206" t="s">
        <v>209</v>
      </c>
      <c r="AU212" s="206" t="s">
        <v>81</v>
      </c>
      <c r="AY212" s="19" t="s">
        <v>207</v>
      </c>
      <c r="BE212" s="207">
        <f>IF(N212="základní",J212,0)</f>
        <v>0</v>
      </c>
      <c r="BF212" s="207">
        <f>IF(N212="snížená",J212,0)</f>
        <v>0</v>
      </c>
      <c r="BG212" s="207">
        <f>IF(N212="zákl. přenesená",J212,0)</f>
        <v>0</v>
      </c>
      <c r="BH212" s="207">
        <f>IF(N212="sníž. přenesená",J212,0)</f>
        <v>0</v>
      </c>
      <c r="BI212" s="207">
        <f>IF(N212="nulová",J212,0)</f>
        <v>0</v>
      </c>
      <c r="BJ212" s="19" t="s">
        <v>79</v>
      </c>
      <c r="BK212" s="207">
        <f>ROUND(I212*H212,2)</f>
        <v>0</v>
      </c>
      <c r="BL212" s="19" t="s">
        <v>292</v>
      </c>
      <c r="BM212" s="206" t="s">
        <v>1845</v>
      </c>
    </row>
    <row r="213" spans="2:51" s="13" customFormat="1" ht="12">
      <c r="B213" s="208"/>
      <c r="C213" s="209"/>
      <c r="D213" s="210" t="s">
        <v>215</v>
      </c>
      <c r="E213" s="211" t="s">
        <v>19</v>
      </c>
      <c r="F213" s="212" t="s">
        <v>1835</v>
      </c>
      <c r="G213" s="209"/>
      <c r="H213" s="213">
        <v>36.49</v>
      </c>
      <c r="I213" s="214"/>
      <c r="J213" s="209"/>
      <c r="K213" s="209"/>
      <c r="L213" s="215"/>
      <c r="M213" s="216"/>
      <c r="N213" s="217"/>
      <c r="O213" s="217"/>
      <c r="P213" s="217"/>
      <c r="Q213" s="217"/>
      <c r="R213" s="217"/>
      <c r="S213" s="217"/>
      <c r="T213" s="218"/>
      <c r="AT213" s="219" t="s">
        <v>215</v>
      </c>
      <c r="AU213" s="219" t="s">
        <v>81</v>
      </c>
      <c r="AV213" s="13" t="s">
        <v>81</v>
      </c>
      <c r="AW213" s="13" t="s">
        <v>33</v>
      </c>
      <c r="AX213" s="13" t="s">
        <v>79</v>
      </c>
      <c r="AY213" s="219" t="s">
        <v>207</v>
      </c>
    </row>
    <row r="214" spans="1:65" s="2" customFormat="1" ht="48">
      <c r="A214" s="36"/>
      <c r="B214" s="37"/>
      <c r="C214" s="231" t="s">
        <v>490</v>
      </c>
      <c r="D214" s="231" t="s">
        <v>249</v>
      </c>
      <c r="E214" s="232" t="s">
        <v>828</v>
      </c>
      <c r="F214" s="233" t="s">
        <v>829</v>
      </c>
      <c r="G214" s="234" t="s">
        <v>144</v>
      </c>
      <c r="H214" s="235">
        <v>40.139</v>
      </c>
      <c r="I214" s="236"/>
      <c r="J214" s="237">
        <f>ROUND(I214*H214,2)</f>
        <v>0</v>
      </c>
      <c r="K214" s="233" t="s">
        <v>212</v>
      </c>
      <c r="L214" s="238"/>
      <c r="M214" s="239" t="s">
        <v>19</v>
      </c>
      <c r="N214" s="240" t="s">
        <v>43</v>
      </c>
      <c r="O214" s="66"/>
      <c r="P214" s="204">
        <f>O214*H214</f>
        <v>0</v>
      </c>
      <c r="Q214" s="204">
        <v>0.0054</v>
      </c>
      <c r="R214" s="204">
        <f>Q214*H214</f>
        <v>0.21675060000000002</v>
      </c>
      <c r="S214" s="204">
        <v>0</v>
      </c>
      <c r="T214" s="205">
        <f>S214*H214</f>
        <v>0</v>
      </c>
      <c r="U214" s="36"/>
      <c r="V214" s="36"/>
      <c r="W214" s="36"/>
      <c r="X214" s="36"/>
      <c r="Y214" s="36"/>
      <c r="Z214" s="36"/>
      <c r="AA214" s="36"/>
      <c r="AB214" s="36"/>
      <c r="AC214" s="36"/>
      <c r="AD214" s="36"/>
      <c r="AE214" s="36"/>
      <c r="AR214" s="206" t="s">
        <v>380</v>
      </c>
      <c r="AT214" s="206" t="s">
        <v>249</v>
      </c>
      <c r="AU214" s="206" t="s">
        <v>81</v>
      </c>
      <c r="AY214" s="19" t="s">
        <v>207</v>
      </c>
      <c r="BE214" s="207">
        <f>IF(N214="základní",J214,0)</f>
        <v>0</v>
      </c>
      <c r="BF214" s="207">
        <f>IF(N214="snížená",J214,0)</f>
        <v>0</v>
      </c>
      <c r="BG214" s="207">
        <f>IF(N214="zákl. přenesená",J214,0)</f>
        <v>0</v>
      </c>
      <c r="BH214" s="207">
        <f>IF(N214="sníž. přenesená",J214,0)</f>
        <v>0</v>
      </c>
      <c r="BI214" s="207">
        <f>IF(N214="nulová",J214,0)</f>
        <v>0</v>
      </c>
      <c r="BJ214" s="19" t="s">
        <v>79</v>
      </c>
      <c r="BK214" s="207">
        <f>ROUND(I214*H214,2)</f>
        <v>0</v>
      </c>
      <c r="BL214" s="19" t="s">
        <v>292</v>
      </c>
      <c r="BM214" s="206" t="s">
        <v>1846</v>
      </c>
    </row>
    <row r="215" spans="2:51" s="13" customFormat="1" ht="12">
      <c r="B215" s="208"/>
      <c r="C215" s="209"/>
      <c r="D215" s="210" t="s">
        <v>215</v>
      </c>
      <c r="E215" s="209"/>
      <c r="F215" s="212" t="s">
        <v>1847</v>
      </c>
      <c r="G215" s="209"/>
      <c r="H215" s="213">
        <v>40.139</v>
      </c>
      <c r="I215" s="214"/>
      <c r="J215" s="209"/>
      <c r="K215" s="209"/>
      <c r="L215" s="215"/>
      <c r="M215" s="216"/>
      <c r="N215" s="217"/>
      <c r="O215" s="217"/>
      <c r="P215" s="217"/>
      <c r="Q215" s="217"/>
      <c r="R215" s="217"/>
      <c r="S215" s="217"/>
      <c r="T215" s="218"/>
      <c r="AT215" s="219" t="s">
        <v>215</v>
      </c>
      <c r="AU215" s="219" t="s">
        <v>81</v>
      </c>
      <c r="AV215" s="13" t="s">
        <v>81</v>
      </c>
      <c r="AW215" s="13" t="s">
        <v>4</v>
      </c>
      <c r="AX215" s="13" t="s">
        <v>79</v>
      </c>
      <c r="AY215" s="219" t="s">
        <v>207</v>
      </c>
    </row>
    <row r="216" spans="1:65" s="2" customFormat="1" ht="24">
      <c r="A216" s="36"/>
      <c r="B216" s="37"/>
      <c r="C216" s="195" t="s">
        <v>495</v>
      </c>
      <c r="D216" s="195" t="s">
        <v>209</v>
      </c>
      <c r="E216" s="196" t="s">
        <v>1848</v>
      </c>
      <c r="F216" s="197" t="s">
        <v>1849</v>
      </c>
      <c r="G216" s="198" t="s">
        <v>144</v>
      </c>
      <c r="H216" s="199">
        <v>12.24</v>
      </c>
      <c r="I216" s="200"/>
      <c r="J216" s="201">
        <f>ROUND(I216*H216,2)</f>
        <v>0</v>
      </c>
      <c r="K216" s="197" t="s">
        <v>212</v>
      </c>
      <c r="L216" s="41"/>
      <c r="M216" s="202" t="s">
        <v>19</v>
      </c>
      <c r="N216" s="203" t="s">
        <v>43</v>
      </c>
      <c r="O216" s="66"/>
      <c r="P216" s="204">
        <f>O216*H216</f>
        <v>0</v>
      </c>
      <c r="Q216" s="204">
        <v>0</v>
      </c>
      <c r="R216" s="204">
        <f>Q216*H216</f>
        <v>0</v>
      </c>
      <c r="S216" s="204">
        <v>0</v>
      </c>
      <c r="T216" s="205">
        <f>S216*H216</f>
        <v>0</v>
      </c>
      <c r="U216" s="36"/>
      <c r="V216" s="36"/>
      <c r="W216" s="36"/>
      <c r="X216" s="36"/>
      <c r="Y216" s="36"/>
      <c r="Z216" s="36"/>
      <c r="AA216" s="36"/>
      <c r="AB216" s="36"/>
      <c r="AC216" s="36"/>
      <c r="AD216" s="36"/>
      <c r="AE216" s="36"/>
      <c r="AR216" s="206" t="s">
        <v>292</v>
      </c>
      <c r="AT216" s="206" t="s">
        <v>209</v>
      </c>
      <c r="AU216" s="206" t="s">
        <v>81</v>
      </c>
      <c r="AY216" s="19" t="s">
        <v>207</v>
      </c>
      <c r="BE216" s="207">
        <f>IF(N216="základní",J216,0)</f>
        <v>0</v>
      </c>
      <c r="BF216" s="207">
        <f>IF(N216="snížená",J216,0)</f>
        <v>0</v>
      </c>
      <c r="BG216" s="207">
        <f>IF(N216="zákl. přenesená",J216,0)</f>
        <v>0</v>
      </c>
      <c r="BH216" s="207">
        <f>IF(N216="sníž. přenesená",J216,0)</f>
        <v>0</v>
      </c>
      <c r="BI216" s="207">
        <f>IF(N216="nulová",J216,0)</f>
        <v>0</v>
      </c>
      <c r="BJ216" s="19" t="s">
        <v>79</v>
      </c>
      <c r="BK216" s="207">
        <f>ROUND(I216*H216,2)</f>
        <v>0</v>
      </c>
      <c r="BL216" s="19" t="s">
        <v>292</v>
      </c>
      <c r="BM216" s="206" t="s">
        <v>1850</v>
      </c>
    </row>
    <row r="217" spans="2:51" s="13" customFormat="1" ht="12">
      <c r="B217" s="208"/>
      <c r="C217" s="209"/>
      <c r="D217" s="210" t="s">
        <v>215</v>
      </c>
      <c r="E217" s="211" t="s">
        <v>19</v>
      </c>
      <c r="F217" s="212" t="s">
        <v>1851</v>
      </c>
      <c r="G217" s="209"/>
      <c r="H217" s="213">
        <v>12.24</v>
      </c>
      <c r="I217" s="214"/>
      <c r="J217" s="209"/>
      <c r="K217" s="209"/>
      <c r="L217" s="215"/>
      <c r="M217" s="216"/>
      <c r="N217" s="217"/>
      <c r="O217" s="217"/>
      <c r="P217" s="217"/>
      <c r="Q217" s="217"/>
      <c r="R217" s="217"/>
      <c r="S217" s="217"/>
      <c r="T217" s="218"/>
      <c r="AT217" s="219" t="s">
        <v>215</v>
      </c>
      <c r="AU217" s="219" t="s">
        <v>81</v>
      </c>
      <c r="AV217" s="13" t="s">
        <v>81</v>
      </c>
      <c r="AW217" s="13" t="s">
        <v>33</v>
      </c>
      <c r="AX217" s="13" t="s">
        <v>79</v>
      </c>
      <c r="AY217" s="219" t="s">
        <v>207</v>
      </c>
    </row>
    <row r="218" spans="1:65" s="2" customFormat="1" ht="24">
      <c r="A218" s="36"/>
      <c r="B218" s="37"/>
      <c r="C218" s="231" t="s">
        <v>500</v>
      </c>
      <c r="D218" s="231" t="s">
        <v>249</v>
      </c>
      <c r="E218" s="232" t="s">
        <v>1852</v>
      </c>
      <c r="F218" s="233" t="s">
        <v>1853</v>
      </c>
      <c r="G218" s="234" t="s">
        <v>810</v>
      </c>
      <c r="H218" s="235">
        <v>12.24</v>
      </c>
      <c r="I218" s="236"/>
      <c r="J218" s="237">
        <f>ROUND(I218*H218,2)</f>
        <v>0</v>
      </c>
      <c r="K218" s="233" t="s">
        <v>212</v>
      </c>
      <c r="L218" s="238"/>
      <c r="M218" s="239" t="s">
        <v>19</v>
      </c>
      <c r="N218" s="240" t="s">
        <v>43</v>
      </c>
      <c r="O218" s="66"/>
      <c r="P218" s="204">
        <f>O218*H218</f>
        <v>0</v>
      </c>
      <c r="Q218" s="204">
        <v>0.001</v>
      </c>
      <c r="R218" s="204">
        <f>Q218*H218</f>
        <v>0.012240000000000001</v>
      </c>
      <c r="S218" s="204">
        <v>0</v>
      </c>
      <c r="T218" s="205">
        <f>S218*H218</f>
        <v>0</v>
      </c>
      <c r="U218" s="36"/>
      <c r="V218" s="36"/>
      <c r="W218" s="36"/>
      <c r="X218" s="36"/>
      <c r="Y218" s="36"/>
      <c r="Z218" s="36"/>
      <c r="AA218" s="36"/>
      <c r="AB218" s="36"/>
      <c r="AC218" s="36"/>
      <c r="AD218" s="36"/>
      <c r="AE218" s="36"/>
      <c r="AR218" s="206" t="s">
        <v>380</v>
      </c>
      <c r="AT218" s="206" t="s">
        <v>249</v>
      </c>
      <c r="AU218" s="206" t="s">
        <v>81</v>
      </c>
      <c r="AY218" s="19" t="s">
        <v>207</v>
      </c>
      <c r="BE218" s="207">
        <f>IF(N218="základní",J218,0)</f>
        <v>0</v>
      </c>
      <c r="BF218" s="207">
        <f>IF(N218="snížená",J218,0)</f>
        <v>0</v>
      </c>
      <c r="BG218" s="207">
        <f>IF(N218="zákl. přenesená",J218,0)</f>
        <v>0</v>
      </c>
      <c r="BH218" s="207">
        <f>IF(N218="sníž. přenesená",J218,0)</f>
        <v>0</v>
      </c>
      <c r="BI218" s="207">
        <f>IF(N218="nulová",J218,0)</f>
        <v>0</v>
      </c>
      <c r="BJ218" s="19" t="s">
        <v>79</v>
      </c>
      <c r="BK218" s="207">
        <f>ROUND(I218*H218,2)</f>
        <v>0</v>
      </c>
      <c r="BL218" s="19" t="s">
        <v>292</v>
      </c>
      <c r="BM218" s="206" t="s">
        <v>1854</v>
      </c>
    </row>
    <row r="219" spans="1:65" s="2" customFormat="1" ht="48">
      <c r="A219" s="36"/>
      <c r="B219" s="37"/>
      <c r="C219" s="195" t="s">
        <v>505</v>
      </c>
      <c r="D219" s="195" t="s">
        <v>209</v>
      </c>
      <c r="E219" s="196" t="s">
        <v>1855</v>
      </c>
      <c r="F219" s="197" t="s">
        <v>1856</v>
      </c>
      <c r="G219" s="198" t="s">
        <v>734</v>
      </c>
      <c r="H219" s="254"/>
      <c r="I219" s="200"/>
      <c r="J219" s="201">
        <f>ROUND(I219*H219,2)</f>
        <v>0</v>
      </c>
      <c r="K219" s="197" t="s">
        <v>212</v>
      </c>
      <c r="L219" s="41"/>
      <c r="M219" s="202" t="s">
        <v>19</v>
      </c>
      <c r="N219" s="203" t="s">
        <v>43</v>
      </c>
      <c r="O219" s="66"/>
      <c r="P219" s="204">
        <f>O219*H219</f>
        <v>0</v>
      </c>
      <c r="Q219" s="204">
        <v>0</v>
      </c>
      <c r="R219" s="204">
        <f>Q219*H219</f>
        <v>0</v>
      </c>
      <c r="S219" s="204">
        <v>0</v>
      </c>
      <c r="T219" s="205">
        <f>S219*H219</f>
        <v>0</v>
      </c>
      <c r="U219" s="36"/>
      <c r="V219" s="36"/>
      <c r="W219" s="36"/>
      <c r="X219" s="36"/>
      <c r="Y219" s="36"/>
      <c r="Z219" s="36"/>
      <c r="AA219" s="36"/>
      <c r="AB219" s="36"/>
      <c r="AC219" s="36"/>
      <c r="AD219" s="36"/>
      <c r="AE219" s="36"/>
      <c r="AR219" s="206" t="s">
        <v>292</v>
      </c>
      <c r="AT219" s="206" t="s">
        <v>209</v>
      </c>
      <c r="AU219" s="206" t="s">
        <v>81</v>
      </c>
      <c r="AY219" s="19" t="s">
        <v>207</v>
      </c>
      <c r="BE219" s="207">
        <f>IF(N219="základní",J219,0)</f>
        <v>0</v>
      </c>
      <c r="BF219" s="207">
        <f>IF(N219="snížená",J219,0)</f>
        <v>0</v>
      </c>
      <c r="BG219" s="207">
        <f>IF(N219="zákl. přenesená",J219,0)</f>
        <v>0</v>
      </c>
      <c r="BH219" s="207">
        <f>IF(N219="sníž. přenesená",J219,0)</f>
        <v>0</v>
      </c>
      <c r="BI219" s="207">
        <f>IF(N219="nulová",J219,0)</f>
        <v>0</v>
      </c>
      <c r="BJ219" s="19" t="s">
        <v>79</v>
      </c>
      <c r="BK219" s="207">
        <f>ROUND(I219*H219,2)</f>
        <v>0</v>
      </c>
      <c r="BL219" s="19" t="s">
        <v>292</v>
      </c>
      <c r="BM219" s="206" t="s">
        <v>1857</v>
      </c>
    </row>
    <row r="220" spans="2:63" s="12" customFormat="1" ht="12.75">
      <c r="B220" s="179"/>
      <c r="C220" s="180"/>
      <c r="D220" s="181" t="s">
        <v>71</v>
      </c>
      <c r="E220" s="193" t="s">
        <v>1125</v>
      </c>
      <c r="F220" s="193" t="s">
        <v>1126</v>
      </c>
      <c r="G220" s="180"/>
      <c r="H220" s="180"/>
      <c r="I220" s="183"/>
      <c r="J220" s="194">
        <f>BK220</f>
        <v>0</v>
      </c>
      <c r="K220" s="180"/>
      <c r="L220" s="185"/>
      <c r="M220" s="186"/>
      <c r="N220" s="187"/>
      <c r="O220" s="187"/>
      <c r="P220" s="188">
        <f>SUM(P221:P224)</f>
        <v>0</v>
      </c>
      <c r="Q220" s="187"/>
      <c r="R220" s="188">
        <f>SUM(R221:R224)</f>
        <v>0.0152</v>
      </c>
      <c r="S220" s="187"/>
      <c r="T220" s="189">
        <f>SUM(T221:T224)</f>
        <v>0</v>
      </c>
      <c r="AR220" s="190" t="s">
        <v>81</v>
      </c>
      <c r="AT220" s="191" t="s">
        <v>71</v>
      </c>
      <c r="AU220" s="191" t="s">
        <v>79</v>
      </c>
      <c r="AY220" s="190" t="s">
        <v>207</v>
      </c>
      <c r="BK220" s="192">
        <f>SUM(BK221:BK224)</f>
        <v>0</v>
      </c>
    </row>
    <row r="221" spans="1:65" s="2" customFormat="1" ht="24">
      <c r="A221" s="36"/>
      <c r="B221" s="37"/>
      <c r="C221" s="195" t="s">
        <v>510</v>
      </c>
      <c r="D221" s="195" t="s">
        <v>209</v>
      </c>
      <c r="E221" s="196" t="s">
        <v>1858</v>
      </c>
      <c r="F221" s="197" t="s">
        <v>1859</v>
      </c>
      <c r="G221" s="198" t="s">
        <v>264</v>
      </c>
      <c r="H221" s="199">
        <v>1</v>
      </c>
      <c r="I221" s="200"/>
      <c r="J221" s="201">
        <f>ROUND(I221*H221,2)</f>
        <v>0</v>
      </c>
      <c r="K221" s="197" t="s">
        <v>212</v>
      </c>
      <c r="L221" s="41"/>
      <c r="M221" s="202" t="s">
        <v>19</v>
      </c>
      <c r="N221" s="203" t="s">
        <v>43</v>
      </c>
      <c r="O221" s="66"/>
      <c r="P221" s="204">
        <f>O221*H221</f>
        <v>0</v>
      </c>
      <c r="Q221" s="204">
        <v>0</v>
      </c>
      <c r="R221" s="204">
        <f>Q221*H221</f>
        <v>0</v>
      </c>
      <c r="S221" s="204">
        <v>0</v>
      </c>
      <c r="T221" s="205">
        <f>S221*H221</f>
        <v>0</v>
      </c>
      <c r="U221" s="36"/>
      <c r="V221" s="36"/>
      <c r="W221" s="36"/>
      <c r="X221" s="36"/>
      <c r="Y221" s="36"/>
      <c r="Z221" s="36"/>
      <c r="AA221" s="36"/>
      <c r="AB221" s="36"/>
      <c r="AC221" s="36"/>
      <c r="AD221" s="36"/>
      <c r="AE221" s="36"/>
      <c r="AR221" s="206" t="s">
        <v>292</v>
      </c>
      <c r="AT221" s="206" t="s">
        <v>209</v>
      </c>
      <c r="AU221" s="206" t="s">
        <v>81</v>
      </c>
      <c r="AY221" s="19" t="s">
        <v>207</v>
      </c>
      <c r="BE221" s="207">
        <f>IF(N221="základní",J221,0)</f>
        <v>0</v>
      </c>
      <c r="BF221" s="207">
        <f>IF(N221="snížená",J221,0)</f>
        <v>0</v>
      </c>
      <c r="BG221" s="207">
        <f>IF(N221="zákl. přenesená",J221,0)</f>
        <v>0</v>
      </c>
      <c r="BH221" s="207">
        <f>IF(N221="sníž. přenesená",J221,0)</f>
        <v>0</v>
      </c>
      <c r="BI221" s="207">
        <f>IF(N221="nulová",J221,0)</f>
        <v>0</v>
      </c>
      <c r="BJ221" s="19" t="s">
        <v>79</v>
      </c>
      <c r="BK221" s="207">
        <f>ROUND(I221*H221,2)</f>
        <v>0</v>
      </c>
      <c r="BL221" s="19" t="s">
        <v>292</v>
      </c>
      <c r="BM221" s="206" t="s">
        <v>1860</v>
      </c>
    </row>
    <row r="222" spans="1:65" s="2" customFormat="1" ht="12">
      <c r="A222" s="36"/>
      <c r="B222" s="37"/>
      <c r="C222" s="231" t="s">
        <v>516</v>
      </c>
      <c r="D222" s="231" t="s">
        <v>249</v>
      </c>
      <c r="E222" s="232" t="s">
        <v>1861</v>
      </c>
      <c r="F222" s="233" t="s">
        <v>1862</v>
      </c>
      <c r="G222" s="234" t="s">
        <v>264</v>
      </c>
      <c r="H222" s="235">
        <v>1</v>
      </c>
      <c r="I222" s="236"/>
      <c r="J222" s="237">
        <f>ROUND(I222*H222,2)</f>
        <v>0</v>
      </c>
      <c r="K222" s="233" t="s">
        <v>212</v>
      </c>
      <c r="L222" s="238"/>
      <c r="M222" s="239" t="s">
        <v>19</v>
      </c>
      <c r="N222" s="240" t="s">
        <v>43</v>
      </c>
      <c r="O222" s="66"/>
      <c r="P222" s="204">
        <f>O222*H222</f>
        <v>0</v>
      </c>
      <c r="Q222" s="204">
        <v>0.0152</v>
      </c>
      <c r="R222" s="204">
        <f>Q222*H222</f>
        <v>0.0152</v>
      </c>
      <c r="S222" s="204">
        <v>0</v>
      </c>
      <c r="T222" s="205">
        <f>S222*H222</f>
        <v>0</v>
      </c>
      <c r="U222" s="36"/>
      <c r="V222" s="36"/>
      <c r="W222" s="36"/>
      <c r="X222" s="36"/>
      <c r="Y222" s="36"/>
      <c r="Z222" s="36"/>
      <c r="AA222" s="36"/>
      <c r="AB222" s="36"/>
      <c r="AC222" s="36"/>
      <c r="AD222" s="36"/>
      <c r="AE222" s="36"/>
      <c r="AR222" s="206" t="s">
        <v>380</v>
      </c>
      <c r="AT222" s="206" t="s">
        <v>249</v>
      </c>
      <c r="AU222" s="206" t="s">
        <v>81</v>
      </c>
      <c r="AY222" s="19" t="s">
        <v>207</v>
      </c>
      <c r="BE222" s="207">
        <f>IF(N222="základní",J222,0)</f>
        <v>0</v>
      </c>
      <c r="BF222" s="207">
        <f>IF(N222="snížená",J222,0)</f>
        <v>0</v>
      </c>
      <c r="BG222" s="207">
        <f>IF(N222="zákl. přenesená",J222,0)</f>
        <v>0</v>
      </c>
      <c r="BH222" s="207">
        <f>IF(N222="sníž. přenesená",J222,0)</f>
        <v>0</v>
      </c>
      <c r="BI222" s="207">
        <f>IF(N222="nulová",J222,0)</f>
        <v>0</v>
      </c>
      <c r="BJ222" s="19" t="s">
        <v>79</v>
      </c>
      <c r="BK222" s="207">
        <f>ROUND(I222*H222,2)</f>
        <v>0</v>
      </c>
      <c r="BL222" s="19" t="s">
        <v>292</v>
      </c>
      <c r="BM222" s="206" t="s">
        <v>1863</v>
      </c>
    </row>
    <row r="223" spans="2:51" s="13" customFormat="1" ht="12">
      <c r="B223" s="208"/>
      <c r="C223" s="209"/>
      <c r="D223" s="210" t="s">
        <v>215</v>
      </c>
      <c r="E223" s="211" t="s">
        <v>19</v>
      </c>
      <c r="F223" s="212" t="s">
        <v>1864</v>
      </c>
      <c r="G223" s="209"/>
      <c r="H223" s="213">
        <v>1</v>
      </c>
      <c r="I223" s="214"/>
      <c r="J223" s="209"/>
      <c r="K223" s="209"/>
      <c r="L223" s="215"/>
      <c r="M223" s="216"/>
      <c r="N223" s="217"/>
      <c r="O223" s="217"/>
      <c r="P223" s="217"/>
      <c r="Q223" s="217"/>
      <c r="R223" s="217"/>
      <c r="S223" s="217"/>
      <c r="T223" s="218"/>
      <c r="AT223" s="219" t="s">
        <v>215</v>
      </c>
      <c r="AU223" s="219" t="s">
        <v>81</v>
      </c>
      <c r="AV223" s="13" t="s">
        <v>81</v>
      </c>
      <c r="AW223" s="13" t="s">
        <v>33</v>
      </c>
      <c r="AX223" s="13" t="s">
        <v>79</v>
      </c>
      <c r="AY223" s="219" t="s">
        <v>207</v>
      </c>
    </row>
    <row r="224" spans="1:65" s="2" customFormat="1" ht="36">
      <c r="A224" s="36"/>
      <c r="B224" s="37"/>
      <c r="C224" s="195" t="s">
        <v>521</v>
      </c>
      <c r="D224" s="195" t="s">
        <v>209</v>
      </c>
      <c r="E224" s="196" t="s">
        <v>1865</v>
      </c>
      <c r="F224" s="197" t="s">
        <v>1866</v>
      </c>
      <c r="G224" s="198" t="s">
        <v>734</v>
      </c>
      <c r="H224" s="254"/>
      <c r="I224" s="200"/>
      <c r="J224" s="201">
        <f>ROUND(I224*H224,2)</f>
        <v>0</v>
      </c>
      <c r="K224" s="197" t="s">
        <v>212</v>
      </c>
      <c r="L224" s="41"/>
      <c r="M224" s="258" t="s">
        <v>19</v>
      </c>
      <c r="N224" s="259" t="s">
        <v>43</v>
      </c>
      <c r="O224" s="260"/>
      <c r="P224" s="261">
        <f>O224*H224</f>
        <v>0</v>
      </c>
      <c r="Q224" s="261">
        <v>0</v>
      </c>
      <c r="R224" s="261">
        <f>Q224*H224</f>
        <v>0</v>
      </c>
      <c r="S224" s="261">
        <v>0</v>
      </c>
      <c r="T224" s="262">
        <f>S224*H224</f>
        <v>0</v>
      </c>
      <c r="U224" s="36"/>
      <c r="V224" s="36"/>
      <c r="W224" s="36"/>
      <c r="X224" s="36"/>
      <c r="Y224" s="36"/>
      <c r="Z224" s="36"/>
      <c r="AA224" s="36"/>
      <c r="AB224" s="36"/>
      <c r="AC224" s="36"/>
      <c r="AD224" s="36"/>
      <c r="AE224" s="36"/>
      <c r="AR224" s="206" t="s">
        <v>292</v>
      </c>
      <c r="AT224" s="206" t="s">
        <v>209</v>
      </c>
      <c r="AU224" s="206" t="s">
        <v>81</v>
      </c>
      <c r="AY224" s="19" t="s">
        <v>207</v>
      </c>
      <c r="BE224" s="207">
        <f>IF(N224="základní",J224,0)</f>
        <v>0</v>
      </c>
      <c r="BF224" s="207">
        <f>IF(N224="snížená",J224,0)</f>
        <v>0</v>
      </c>
      <c r="BG224" s="207">
        <f>IF(N224="zákl. přenesená",J224,0)</f>
        <v>0</v>
      </c>
      <c r="BH224" s="207">
        <f>IF(N224="sníž. přenesená",J224,0)</f>
        <v>0</v>
      </c>
      <c r="BI224" s="207">
        <f>IF(N224="nulová",J224,0)</f>
        <v>0</v>
      </c>
      <c r="BJ224" s="19" t="s">
        <v>79</v>
      </c>
      <c r="BK224" s="207">
        <f>ROUND(I224*H224,2)</f>
        <v>0</v>
      </c>
      <c r="BL224" s="19" t="s">
        <v>292</v>
      </c>
      <c r="BM224" s="206" t="s">
        <v>1867</v>
      </c>
    </row>
    <row r="225" spans="1:31" s="2" customFormat="1" ht="12">
      <c r="A225" s="36"/>
      <c r="B225" s="49"/>
      <c r="C225" s="50"/>
      <c r="D225" s="50"/>
      <c r="E225" s="50"/>
      <c r="F225" s="50"/>
      <c r="G225" s="50"/>
      <c r="H225" s="50"/>
      <c r="I225" s="145"/>
      <c r="J225" s="50"/>
      <c r="K225" s="50"/>
      <c r="L225" s="41"/>
      <c r="M225" s="36"/>
      <c r="O225" s="36"/>
      <c r="P225" s="36"/>
      <c r="Q225" s="36"/>
      <c r="R225" s="36"/>
      <c r="S225" s="36"/>
      <c r="T225" s="36"/>
      <c r="U225" s="36"/>
      <c r="V225" s="36"/>
      <c r="W225" s="36"/>
      <c r="X225" s="36"/>
      <c r="Y225" s="36"/>
      <c r="Z225" s="36"/>
      <c r="AA225" s="36"/>
      <c r="AB225" s="36"/>
      <c r="AC225" s="36"/>
      <c r="AD225" s="36"/>
      <c r="AE225" s="36"/>
    </row>
  </sheetData>
  <sheetProtection algorithmName="SHA-512" hashValue="otiJ2OgaI68yyaTGRrm8VBk6J4f6yCEVIJWtfZDlmumpSZ3UX74IETr15eRa8NqRZ2ciu43nCstKQKNTRBJkEA==" saltValue="8AeOUVadZ3hNjdkXOycqwICBBPLNrDarziKCeHKtKoQ5YkHEz6gQsIPvYnHBw3g0wQLFiIC28MJYhZBiCpgXaQ==" spinCount="100000" sheet="1" objects="1" scenarios="1" formatColumns="0" formatRows="0" autoFilter="0"/>
  <autoFilter ref="C90:K224"/>
  <mergeCells count="9">
    <mergeCell ref="E50:H50"/>
    <mergeCell ref="E81:H81"/>
    <mergeCell ref="E83:H83"/>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BM245"/>
  <sheetViews>
    <sheetView showGridLines="0" workbookViewId="0" topLeftCell="A241">
      <selection activeCell="K9" sqref="K9"/>
    </sheetView>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1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56" s="1" customFormat="1" ht="12">
      <c r="I2" s="110"/>
      <c r="L2" s="384"/>
      <c r="M2" s="384"/>
      <c r="N2" s="384"/>
      <c r="O2" s="384"/>
      <c r="P2" s="384"/>
      <c r="Q2" s="384"/>
      <c r="R2" s="384"/>
      <c r="S2" s="384"/>
      <c r="T2" s="384"/>
      <c r="U2" s="384"/>
      <c r="V2" s="384"/>
      <c r="AT2" s="19" t="s">
        <v>96</v>
      </c>
      <c r="AZ2" s="111" t="s">
        <v>49</v>
      </c>
      <c r="BA2" s="111" t="s">
        <v>150</v>
      </c>
      <c r="BB2" s="111" t="s">
        <v>151</v>
      </c>
      <c r="BC2" s="111" t="s">
        <v>1868</v>
      </c>
      <c r="BD2" s="111" t="s">
        <v>81</v>
      </c>
    </row>
    <row r="3" spans="2:56" s="1" customFormat="1" ht="12">
      <c r="B3" s="112"/>
      <c r="C3" s="113"/>
      <c r="D3" s="113"/>
      <c r="E3" s="113"/>
      <c r="F3" s="113"/>
      <c r="G3" s="113"/>
      <c r="H3" s="113"/>
      <c r="I3" s="114"/>
      <c r="J3" s="113"/>
      <c r="K3" s="113"/>
      <c r="L3" s="22"/>
      <c r="AT3" s="19" t="s">
        <v>81</v>
      </c>
      <c r="AZ3" s="111" t="s">
        <v>156</v>
      </c>
      <c r="BA3" s="111" t="s">
        <v>157</v>
      </c>
      <c r="BB3" s="111" t="s">
        <v>151</v>
      </c>
      <c r="BC3" s="111" t="s">
        <v>1869</v>
      </c>
      <c r="BD3" s="111" t="s">
        <v>81</v>
      </c>
    </row>
    <row r="4" spans="2:56" s="1" customFormat="1" ht="18">
      <c r="B4" s="22"/>
      <c r="D4" s="115" t="s">
        <v>146</v>
      </c>
      <c r="I4" s="110"/>
      <c r="L4" s="22"/>
      <c r="M4" s="116" t="s">
        <v>10</v>
      </c>
      <c r="AT4" s="19" t="s">
        <v>4</v>
      </c>
      <c r="AZ4" s="111" t="s">
        <v>153</v>
      </c>
      <c r="BA4" s="111" t="s">
        <v>154</v>
      </c>
      <c r="BB4" s="111" t="s">
        <v>151</v>
      </c>
      <c r="BC4" s="111" t="s">
        <v>1870</v>
      </c>
      <c r="BD4" s="111" t="s">
        <v>81</v>
      </c>
    </row>
    <row r="5" spans="2:56" s="1" customFormat="1" ht="12">
      <c r="B5" s="22"/>
      <c r="I5" s="110"/>
      <c r="L5" s="22"/>
      <c r="AZ5" s="111" t="s">
        <v>1734</v>
      </c>
      <c r="BA5" s="111" t="s">
        <v>1735</v>
      </c>
      <c r="BB5" s="111" t="s">
        <v>144</v>
      </c>
      <c r="BC5" s="111" t="s">
        <v>399</v>
      </c>
      <c r="BD5" s="111" t="s">
        <v>81</v>
      </c>
    </row>
    <row r="6" spans="2:56" s="1" customFormat="1" ht="12.75">
      <c r="B6" s="22"/>
      <c r="D6" s="117" t="s">
        <v>16</v>
      </c>
      <c r="I6" s="110"/>
      <c r="L6" s="22"/>
      <c r="AZ6" s="111" t="s">
        <v>1871</v>
      </c>
      <c r="BA6" s="111" t="s">
        <v>1872</v>
      </c>
      <c r="BB6" s="111" t="s">
        <v>144</v>
      </c>
      <c r="BC6" s="111" t="s">
        <v>500</v>
      </c>
      <c r="BD6" s="111" t="s">
        <v>81</v>
      </c>
    </row>
    <row r="7" spans="2:12" s="1" customFormat="1" ht="12.75">
      <c r="B7" s="22"/>
      <c r="E7" s="417" t="str">
        <f>'Rekapitulace stavby'!K6</f>
        <v>HULICE - ČERPACÍ STANICE PEVAK</v>
      </c>
      <c r="F7" s="418"/>
      <c r="G7" s="418"/>
      <c r="H7" s="418"/>
      <c r="I7" s="110"/>
      <c r="L7" s="22"/>
    </row>
    <row r="8" spans="1:31" s="2" customFormat="1" ht="12.75">
      <c r="A8" s="36"/>
      <c r="B8" s="41"/>
      <c r="C8" s="36"/>
      <c r="D8" s="117" t="s">
        <v>159</v>
      </c>
      <c r="E8" s="36"/>
      <c r="F8" s="36"/>
      <c r="G8" s="36"/>
      <c r="H8" s="36"/>
      <c r="I8" s="118"/>
      <c r="J8" s="36"/>
      <c r="K8" s="36"/>
      <c r="L8" s="119"/>
      <c r="S8" s="36"/>
      <c r="T8" s="36"/>
      <c r="U8" s="36"/>
      <c r="V8" s="36"/>
      <c r="W8" s="36"/>
      <c r="X8" s="36"/>
      <c r="Y8" s="36"/>
      <c r="Z8" s="36"/>
      <c r="AA8" s="36"/>
      <c r="AB8" s="36"/>
      <c r="AC8" s="36"/>
      <c r="AD8" s="36"/>
      <c r="AE8" s="36"/>
    </row>
    <row r="9" spans="1:31" s="2" customFormat="1" ht="12">
      <c r="A9" s="36"/>
      <c r="B9" s="41"/>
      <c r="C9" s="36"/>
      <c r="D9" s="36"/>
      <c r="E9" s="420" t="s">
        <v>1873</v>
      </c>
      <c r="F9" s="419"/>
      <c r="G9" s="419"/>
      <c r="H9" s="419"/>
      <c r="I9" s="118"/>
      <c r="J9" s="36"/>
      <c r="K9" s="36"/>
      <c r="L9" s="119"/>
      <c r="S9" s="36"/>
      <c r="T9" s="36"/>
      <c r="U9" s="36"/>
      <c r="V9" s="36"/>
      <c r="W9" s="36"/>
      <c r="X9" s="36"/>
      <c r="Y9" s="36"/>
      <c r="Z9" s="36"/>
      <c r="AA9" s="36"/>
      <c r="AB9" s="36"/>
      <c r="AC9" s="36"/>
      <c r="AD9" s="36"/>
      <c r="AE9" s="36"/>
    </row>
    <row r="10" spans="1:31" s="2" customFormat="1" ht="12">
      <c r="A10" s="36"/>
      <c r="B10" s="41"/>
      <c r="C10" s="36"/>
      <c r="D10" s="36"/>
      <c r="E10" s="36"/>
      <c r="F10" s="36"/>
      <c r="G10" s="36"/>
      <c r="H10" s="36"/>
      <c r="I10" s="118"/>
      <c r="J10" s="36"/>
      <c r="K10" s="36"/>
      <c r="L10" s="119"/>
      <c r="S10" s="36"/>
      <c r="T10" s="36"/>
      <c r="U10" s="36"/>
      <c r="V10" s="36"/>
      <c r="W10" s="36"/>
      <c r="X10" s="36"/>
      <c r="Y10" s="36"/>
      <c r="Z10" s="36"/>
      <c r="AA10" s="36"/>
      <c r="AB10" s="36"/>
      <c r="AC10" s="36"/>
      <c r="AD10" s="36"/>
      <c r="AE10" s="36"/>
    </row>
    <row r="11" spans="1:31" s="2" customFormat="1" ht="12.75">
      <c r="A11" s="36"/>
      <c r="B11" s="41"/>
      <c r="C11" s="36"/>
      <c r="D11" s="117" t="s">
        <v>18</v>
      </c>
      <c r="E11" s="36"/>
      <c r="F11" s="105" t="s">
        <v>19</v>
      </c>
      <c r="G11" s="36"/>
      <c r="H11" s="36"/>
      <c r="I11" s="120" t="s">
        <v>20</v>
      </c>
      <c r="J11" s="105" t="s">
        <v>19</v>
      </c>
      <c r="K11" s="36"/>
      <c r="L11" s="119"/>
      <c r="S11" s="36"/>
      <c r="T11" s="36"/>
      <c r="U11" s="36"/>
      <c r="V11" s="36"/>
      <c r="W11" s="36"/>
      <c r="X11" s="36"/>
      <c r="Y11" s="36"/>
      <c r="Z11" s="36"/>
      <c r="AA11" s="36"/>
      <c r="AB11" s="36"/>
      <c r="AC11" s="36"/>
      <c r="AD11" s="36"/>
      <c r="AE11" s="36"/>
    </row>
    <row r="12" spans="1:31" s="2" customFormat="1" ht="12.75">
      <c r="A12" s="36"/>
      <c r="B12" s="41"/>
      <c r="C12" s="36"/>
      <c r="D12" s="117" t="s">
        <v>21</v>
      </c>
      <c r="E12" s="36"/>
      <c r="F12" s="105" t="s">
        <v>22</v>
      </c>
      <c r="G12" s="36"/>
      <c r="H12" s="36"/>
      <c r="I12" s="120" t="s">
        <v>23</v>
      </c>
      <c r="J12" s="121" t="str">
        <f>'Rekapitulace stavby'!AN8</f>
        <v>12. 5. 2020</v>
      </c>
      <c r="K12" s="36"/>
      <c r="L12" s="119"/>
      <c r="S12" s="36"/>
      <c r="T12" s="36"/>
      <c r="U12" s="36"/>
      <c r="V12" s="36"/>
      <c r="W12" s="36"/>
      <c r="X12" s="36"/>
      <c r="Y12" s="36"/>
      <c r="Z12" s="36"/>
      <c r="AA12" s="36"/>
      <c r="AB12" s="36"/>
      <c r="AC12" s="36"/>
      <c r="AD12" s="36"/>
      <c r="AE12" s="36"/>
    </row>
    <row r="13" spans="1:31" s="2" customFormat="1" ht="12">
      <c r="A13" s="36"/>
      <c r="B13" s="41"/>
      <c r="C13" s="36"/>
      <c r="D13" s="36"/>
      <c r="E13" s="36"/>
      <c r="F13" s="36"/>
      <c r="G13" s="36"/>
      <c r="H13" s="36"/>
      <c r="I13" s="118"/>
      <c r="J13" s="36"/>
      <c r="K13" s="36"/>
      <c r="L13" s="119"/>
      <c r="S13" s="36"/>
      <c r="T13" s="36"/>
      <c r="U13" s="36"/>
      <c r="V13" s="36"/>
      <c r="W13" s="36"/>
      <c r="X13" s="36"/>
      <c r="Y13" s="36"/>
      <c r="Z13" s="36"/>
      <c r="AA13" s="36"/>
      <c r="AB13" s="36"/>
      <c r="AC13" s="36"/>
      <c r="AD13" s="36"/>
      <c r="AE13" s="36"/>
    </row>
    <row r="14" spans="1:31" s="2" customFormat="1" ht="12.75">
      <c r="A14" s="36"/>
      <c r="B14" s="41"/>
      <c r="C14" s="36"/>
      <c r="D14" s="117" t="s">
        <v>25</v>
      </c>
      <c r="E14" s="36"/>
      <c r="F14" s="36"/>
      <c r="G14" s="36"/>
      <c r="H14" s="36"/>
      <c r="I14" s="120" t="s">
        <v>26</v>
      </c>
      <c r="J14" s="105" t="s">
        <v>19</v>
      </c>
      <c r="K14" s="36"/>
      <c r="L14" s="119"/>
      <c r="S14" s="36"/>
      <c r="T14" s="36"/>
      <c r="U14" s="36"/>
      <c r="V14" s="36"/>
      <c r="W14" s="36"/>
      <c r="X14" s="36"/>
      <c r="Y14" s="36"/>
      <c r="Z14" s="36"/>
      <c r="AA14" s="36"/>
      <c r="AB14" s="36"/>
      <c r="AC14" s="36"/>
      <c r="AD14" s="36"/>
      <c r="AE14" s="36"/>
    </row>
    <row r="15" spans="1:31" s="2" customFormat="1" ht="12.75">
      <c r="A15" s="36"/>
      <c r="B15" s="41"/>
      <c r="C15" s="36"/>
      <c r="D15" s="36"/>
      <c r="E15" s="105" t="s">
        <v>27</v>
      </c>
      <c r="F15" s="36"/>
      <c r="G15" s="36"/>
      <c r="H15" s="36"/>
      <c r="I15" s="120" t="s">
        <v>28</v>
      </c>
      <c r="J15" s="105" t="s">
        <v>19</v>
      </c>
      <c r="K15" s="36"/>
      <c r="L15" s="119"/>
      <c r="S15" s="36"/>
      <c r="T15" s="36"/>
      <c r="U15" s="36"/>
      <c r="V15" s="36"/>
      <c r="W15" s="36"/>
      <c r="X15" s="36"/>
      <c r="Y15" s="36"/>
      <c r="Z15" s="36"/>
      <c r="AA15" s="36"/>
      <c r="AB15" s="36"/>
      <c r="AC15" s="36"/>
      <c r="AD15" s="36"/>
      <c r="AE15" s="36"/>
    </row>
    <row r="16" spans="1:31" s="2" customFormat="1" ht="12">
      <c r="A16" s="36"/>
      <c r="B16" s="41"/>
      <c r="C16" s="36"/>
      <c r="D16" s="36"/>
      <c r="E16" s="36"/>
      <c r="F16" s="36"/>
      <c r="G16" s="36"/>
      <c r="H16" s="36"/>
      <c r="I16" s="118"/>
      <c r="J16" s="36"/>
      <c r="K16" s="36"/>
      <c r="L16" s="119"/>
      <c r="S16" s="36"/>
      <c r="T16" s="36"/>
      <c r="U16" s="36"/>
      <c r="V16" s="36"/>
      <c r="W16" s="36"/>
      <c r="X16" s="36"/>
      <c r="Y16" s="36"/>
      <c r="Z16" s="36"/>
      <c r="AA16" s="36"/>
      <c r="AB16" s="36"/>
      <c r="AC16" s="36"/>
      <c r="AD16" s="36"/>
      <c r="AE16" s="36"/>
    </row>
    <row r="17" spans="1:31" s="2" customFormat="1" ht="12.75">
      <c r="A17" s="36"/>
      <c r="B17" s="41"/>
      <c r="C17" s="36"/>
      <c r="D17" s="117" t="s">
        <v>29</v>
      </c>
      <c r="E17" s="36"/>
      <c r="F17" s="36"/>
      <c r="G17" s="36"/>
      <c r="H17" s="36"/>
      <c r="I17" s="120" t="s">
        <v>26</v>
      </c>
      <c r="J17" s="32" t="str">
        <f>'Rekapitulace stavby'!AN13</f>
        <v>Vyplň údaj</v>
      </c>
      <c r="K17" s="36"/>
      <c r="L17" s="119"/>
      <c r="S17" s="36"/>
      <c r="T17" s="36"/>
      <c r="U17" s="36"/>
      <c r="V17" s="36"/>
      <c r="W17" s="36"/>
      <c r="X17" s="36"/>
      <c r="Y17" s="36"/>
      <c r="Z17" s="36"/>
      <c r="AA17" s="36"/>
      <c r="AB17" s="36"/>
      <c r="AC17" s="36"/>
      <c r="AD17" s="36"/>
      <c r="AE17" s="36"/>
    </row>
    <row r="18" spans="1:31" s="2" customFormat="1" ht="12.75">
      <c r="A18" s="36"/>
      <c r="B18" s="41"/>
      <c r="C18" s="36"/>
      <c r="D18" s="36"/>
      <c r="E18" s="421" t="str">
        <f>'Rekapitulace stavby'!E14</f>
        <v>Vyplň údaj</v>
      </c>
      <c r="F18" s="422"/>
      <c r="G18" s="422"/>
      <c r="H18" s="422"/>
      <c r="I18" s="120" t="s">
        <v>28</v>
      </c>
      <c r="J18" s="32" t="str">
        <f>'Rekapitulace stavby'!AN14</f>
        <v>Vyplň údaj</v>
      </c>
      <c r="K18" s="36"/>
      <c r="L18" s="119"/>
      <c r="S18" s="36"/>
      <c r="T18" s="36"/>
      <c r="U18" s="36"/>
      <c r="V18" s="36"/>
      <c r="W18" s="36"/>
      <c r="X18" s="36"/>
      <c r="Y18" s="36"/>
      <c r="Z18" s="36"/>
      <c r="AA18" s="36"/>
      <c r="AB18" s="36"/>
      <c r="AC18" s="36"/>
      <c r="AD18" s="36"/>
      <c r="AE18" s="36"/>
    </row>
    <row r="19" spans="1:31" s="2" customFormat="1" ht="12">
      <c r="A19" s="36"/>
      <c r="B19" s="41"/>
      <c r="C19" s="36"/>
      <c r="D19" s="36"/>
      <c r="E19" s="36"/>
      <c r="F19" s="36"/>
      <c r="G19" s="36"/>
      <c r="H19" s="36"/>
      <c r="I19" s="118"/>
      <c r="J19" s="36"/>
      <c r="K19" s="36"/>
      <c r="L19" s="119"/>
      <c r="S19" s="36"/>
      <c r="T19" s="36"/>
      <c r="U19" s="36"/>
      <c r="V19" s="36"/>
      <c r="W19" s="36"/>
      <c r="X19" s="36"/>
      <c r="Y19" s="36"/>
      <c r="Z19" s="36"/>
      <c r="AA19" s="36"/>
      <c r="AB19" s="36"/>
      <c r="AC19" s="36"/>
      <c r="AD19" s="36"/>
      <c r="AE19" s="36"/>
    </row>
    <row r="20" spans="1:31" s="2" customFormat="1" ht="12.75">
      <c r="A20" s="36"/>
      <c r="B20" s="41"/>
      <c r="C20" s="36"/>
      <c r="D20" s="117" t="s">
        <v>31</v>
      </c>
      <c r="E20" s="36"/>
      <c r="F20" s="36"/>
      <c r="G20" s="36"/>
      <c r="H20" s="36"/>
      <c r="I20" s="120" t="s">
        <v>26</v>
      </c>
      <c r="J20" s="105" t="s">
        <v>19</v>
      </c>
      <c r="K20" s="36"/>
      <c r="L20" s="119"/>
      <c r="S20" s="36"/>
      <c r="T20" s="36"/>
      <c r="U20" s="36"/>
      <c r="V20" s="36"/>
      <c r="W20" s="36"/>
      <c r="X20" s="36"/>
      <c r="Y20" s="36"/>
      <c r="Z20" s="36"/>
      <c r="AA20" s="36"/>
      <c r="AB20" s="36"/>
      <c r="AC20" s="36"/>
      <c r="AD20" s="36"/>
      <c r="AE20" s="36"/>
    </row>
    <row r="21" spans="1:31" s="2" customFormat="1" ht="12.75">
      <c r="A21" s="36"/>
      <c r="B21" s="41"/>
      <c r="C21" s="36"/>
      <c r="D21" s="36"/>
      <c r="E21" s="105" t="s">
        <v>32</v>
      </c>
      <c r="F21" s="36"/>
      <c r="G21" s="36"/>
      <c r="H21" s="36"/>
      <c r="I21" s="120" t="s">
        <v>28</v>
      </c>
      <c r="J21" s="105" t="s">
        <v>19</v>
      </c>
      <c r="K21" s="36"/>
      <c r="L21" s="119"/>
      <c r="S21" s="36"/>
      <c r="T21" s="36"/>
      <c r="U21" s="36"/>
      <c r="V21" s="36"/>
      <c r="W21" s="36"/>
      <c r="X21" s="36"/>
      <c r="Y21" s="36"/>
      <c r="Z21" s="36"/>
      <c r="AA21" s="36"/>
      <c r="AB21" s="36"/>
      <c r="AC21" s="36"/>
      <c r="AD21" s="36"/>
      <c r="AE21" s="36"/>
    </row>
    <row r="22" spans="1:31" s="2" customFormat="1" ht="12">
      <c r="A22" s="36"/>
      <c r="B22" s="41"/>
      <c r="C22" s="36"/>
      <c r="D22" s="36"/>
      <c r="E22" s="36"/>
      <c r="F22" s="36"/>
      <c r="G22" s="36"/>
      <c r="H22" s="36"/>
      <c r="I22" s="118"/>
      <c r="J22" s="36"/>
      <c r="K22" s="36"/>
      <c r="L22" s="119"/>
      <c r="S22" s="36"/>
      <c r="T22" s="36"/>
      <c r="U22" s="36"/>
      <c r="V22" s="36"/>
      <c r="W22" s="36"/>
      <c r="X22" s="36"/>
      <c r="Y22" s="36"/>
      <c r="Z22" s="36"/>
      <c r="AA22" s="36"/>
      <c r="AB22" s="36"/>
      <c r="AC22" s="36"/>
      <c r="AD22" s="36"/>
      <c r="AE22" s="36"/>
    </row>
    <row r="23" spans="1:31" s="2" customFormat="1" ht="12.75">
      <c r="A23" s="36"/>
      <c r="B23" s="41"/>
      <c r="C23" s="36"/>
      <c r="D23" s="117" t="s">
        <v>34</v>
      </c>
      <c r="E23" s="36"/>
      <c r="F23" s="36"/>
      <c r="G23" s="36"/>
      <c r="H23" s="36"/>
      <c r="I23" s="120" t="s">
        <v>26</v>
      </c>
      <c r="J23" s="105" t="s">
        <v>19</v>
      </c>
      <c r="K23" s="36"/>
      <c r="L23" s="119"/>
      <c r="S23" s="36"/>
      <c r="T23" s="36"/>
      <c r="U23" s="36"/>
      <c r="V23" s="36"/>
      <c r="W23" s="36"/>
      <c r="X23" s="36"/>
      <c r="Y23" s="36"/>
      <c r="Z23" s="36"/>
      <c r="AA23" s="36"/>
      <c r="AB23" s="36"/>
      <c r="AC23" s="36"/>
      <c r="AD23" s="36"/>
      <c r="AE23" s="36"/>
    </row>
    <row r="24" spans="1:31" s="2" customFormat="1" ht="12.75">
      <c r="A24" s="36"/>
      <c r="B24" s="41"/>
      <c r="C24" s="36"/>
      <c r="D24" s="36"/>
      <c r="E24" s="105" t="s">
        <v>35</v>
      </c>
      <c r="F24" s="36"/>
      <c r="G24" s="36"/>
      <c r="H24" s="36"/>
      <c r="I24" s="120" t="s">
        <v>28</v>
      </c>
      <c r="J24" s="105" t="s">
        <v>19</v>
      </c>
      <c r="K24" s="36"/>
      <c r="L24" s="119"/>
      <c r="S24" s="36"/>
      <c r="T24" s="36"/>
      <c r="U24" s="36"/>
      <c r="V24" s="36"/>
      <c r="W24" s="36"/>
      <c r="X24" s="36"/>
      <c r="Y24" s="36"/>
      <c r="Z24" s="36"/>
      <c r="AA24" s="36"/>
      <c r="AB24" s="36"/>
      <c r="AC24" s="36"/>
      <c r="AD24" s="36"/>
      <c r="AE24" s="36"/>
    </row>
    <row r="25" spans="1:31" s="2" customFormat="1" ht="12">
      <c r="A25" s="36"/>
      <c r="B25" s="41"/>
      <c r="C25" s="36"/>
      <c r="D25" s="36"/>
      <c r="E25" s="36"/>
      <c r="F25" s="36"/>
      <c r="G25" s="36"/>
      <c r="H25" s="36"/>
      <c r="I25" s="118"/>
      <c r="J25" s="36"/>
      <c r="K25" s="36"/>
      <c r="L25" s="119"/>
      <c r="S25" s="36"/>
      <c r="T25" s="36"/>
      <c r="U25" s="36"/>
      <c r="V25" s="36"/>
      <c r="W25" s="36"/>
      <c r="X25" s="36"/>
      <c r="Y25" s="36"/>
      <c r="Z25" s="36"/>
      <c r="AA25" s="36"/>
      <c r="AB25" s="36"/>
      <c r="AC25" s="36"/>
      <c r="AD25" s="36"/>
      <c r="AE25" s="36"/>
    </row>
    <row r="26" spans="1:31" s="2" customFormat="1" ht="12.75">
      <c r="A26" s="36"/>
      <c r="B26" s="41"/>
      <c r="C26" s="36"/>
      <c r="D26" s="117" t="s">
        <v>36</v>
      </c>
      <c r="E26" s="36"/>
      <c r="F26" s="36"/>
      <c r="G26" s="36"/>
      <c r="H26" s="36"/>
      <c r="I26" s="118"/>
      <c r="J26" s="36"/>
      <c r="K26" s="36"/>
      <c r="L26" s="119"/>
      <c r="S26" s="36"/>
      <c r="T26" s="36"/>
      <c r="U26" s="36"/>
      <c r="V26" s="36"/>
      <c r="W26" s="36"/>
      <c r="X26" s="36"/>
      <c r="Y26" s="36"/>
      <c r="Z26" s="36"/>
      <c r="AA26" s="36"/>
      <c r="AB26" s="36"/>
      <c r="AC26" s="36"/>
      <c r="AD26" s="36"/>
      <c r="AE26" s="36"/>
    </row>
    <row r="27" spans="1:31" s="8" customFormat="1" ht="12.75">
      <c r="A27" s="122"/>
      <c r="B27" s="123"/>
      <c r="C27" s="122"/>
      <c r="D27" s="122"/>
      <c r="E27" s="423" t="s">
        <v>19</v>
      </c>
      <c r="F27" s="423"/>
      <c r="G27" s="423"/>
      <c r="H27" s="423"/>
      <c r="I27" s="124"/>
      <c r="J27" s="122"/>
      <c r="K27" s="122"/>
      <c r="L27" s="125"/>
      <c r="S27" s="122"/>
      <c r="T27" s="122"/>
      <c r="U27" s="122"/>
      <c r="V27" s="122"/>
      <c r="W27" s="122"/>
      <c r="X27" s="122"/>
      <c r="Y27" s="122"/>
      <c r="Z27" s="122"/>
      <c r="AA27" s="122"/>
      <c r="AB27" s="122"/>
      <c r="AC27" s="122"/>
      <c r="AD27" s="122"/>
      <c r="AE27" s="122"/>
    </row>
    <row r="28" spans="1:31" s="2" customFormat="1" ht="12">
      <c r="A28" s="36"/>
      <c r="B28" s="41"/>
      <c r="C28" s="36"/>
      <c r="D28" s="36"/>
      <c r="E28" s="36"/>
      <c r="F28" s="36"/>
      <c r="G28" s="36"/>
      <c r="H28" s="36"/>
      <c r="I28" s="118"/>
      <c r="J28" s="36"/>
      <c r="K28" s="36"/>
      <c r="L28" s="119"/>
      <c r="S28" s="36"/>
      <c r="T28" s="36"/>
      <c r="U28" s="36"/>
      <c r="V28" s="36"/>
      <c r="W28" s="36"/>
      <c r="X28" s="36"/>
      <c r="Y28" s="36"/>
      <c r="Z28" s="36"/>
      <c r="AA28" s="36"/>
      <c r="AB28" s="36"/>
      <c r="AC28" s="36"/>
      <c r="AD28" s="36"/>
      <c r="AE28" s="36"/>
    </row>
    <row r="29" spans="1:31" s="2" customFormat="1" ht="12">
      <c r="A29" s="36"/>
      <c r="B29" s="41"/>
      <c r="C29" s="36"/>
      <c r="D29" s="126"/>
      <c r="E29" s="126"/>
      <c r="F29" s="126"/>
      <c r="G29" s="126"/>
      <c r="H29" s="126"/>
      <c r="I29" s="127"/>
      <c r="J29" s="126"/>
      <c r="K29" s="126"/>
      <c r="L29" s="119"/>
      <c r="S29" s="36"/>
      <c r="T29" s="36"/>
      <c r="U29" s="36"/>
      <c r="V29" s="36"/>
      <c r="W29" s="36"/>
      <c r="X29" s="36"/>
      <c r="Y29" s="36"/>
      <c r="Z29" s="36"/>
      <c r="AA29" s="36"/>
      <c r="AB29" s="36"/>
      <c r="AC29" s="36"/>
      <c r="AD29" s="36"/>
      <c r="AE29" s="36"/>
    </row>
    <row r="30" spans="1:31" s="2" customFormat="1" ht="15.75">
      <c r="A30" s="36"/>
      <c r="B30" s="41"/>
      <c r="C30" s="36"/>
      <c r="D30" s="128" t="s">
        <v>38</v>
      </c>
      <c r="E30" s="36"/>
      <c r="F30" s="36"/>
      <c r="G30" s="36"/>
      <c r="H30" s="36"/>
      <c r="I30" s="118"/>
      <c r="J30" s="129">
        <f>ROUND(J93,2)</f>
        <v>0</v>
      </c>
      <c r="K30" s="36"/>
      <c r="L30" s="119"/>
      <c r="S30" s="36"/>
      <c r="T30" s="36"/>
      <c r="U30" s="36"/>
      <c r="V30" s="36"/>
      <c r="W30" s="36"/>
      <c r="X30" s="36"/>
      <c r="Y30" s="36"/>
      <c r="Z30" s="36"/>
      <c r="AA30" s="36"/>
      <c r="AB30" s="36"/>
      <c r="AC30" s="36"/>
      <c r="AD30" s="36"/>
      <c r="AE30" s="36"/>
    </row>
    <row r="31" spans="1:31" s="2" customFormat="1" ht="12">
      <c r="A31" s="36"/>
      <c r="B31" s="41"/>
      <c r="C31" s="36"/>
      <c r="D31" s="126"/>
      <c r="E31" s="126"/>
      <c r="F31" s="126"/>
      <c r="G31" s="126"/>
      <c r="H31" s="126"/>
      <c r="I31" s="127"/>
      <c r="J31" s="126"/>
      <c r="K31" s="126"/>
      <c r="L31" s="119"/>
      <c r="S31" s="36"/>
      <c r="T31" s="36"/>
      <c r="U31" s="36"/>
      <c r="V31" s="36"/>
      <c r="W31" s="36"/>
      <c r="X31" s="36"/>
      <c r="Y31" s="36"/>
      <c r="Z31" s="36"/>
      <c r="AA31" s="36"/>
      <c r="AB31" s="36"/>
      <c r="AC31" s="36"/>
      <c r="AD31" s="36"/>
      <c r="AE31" s="36"/>
    </row>
    <row r="32" spans="1:31" s="2" customFormat="1" ht="12.75">
      <c r="A32" s="36"/>
      <c r="B32" s="41"/>
      <c r="C32" s="36"/>
      <c r="D32" s="36"/>
      <c r="E32" s="36"/>
      <c r="F32" s="130" t="s">
        <v>40</v>
      </c>
      <c r="G32" s="36"/>
      <c r="H32" s="36"/>
      <c r="I32" s="131" t="s">
        <v>39</v>
      </c>
      <c r="J32" s="130" t="s">
        <v>41</v>
      </c>
      <c r="K32" s="36"/>
      <c r="L32" s="119"/>
      <c r="S32" s="36"/>
      <c r="T32" s="36"/>
      <c r="U32" s="36"/>
      <c r="V32" s="36"/>
      <c r="W32" s="36"/>
      <c r="X32" s="36"/>
      <c r="Y32" s="36"/>
      <c r="Z32" s="36"/>
      <c r="AA32" s="36"/>
      <c r="AB32" s="36"/>
      <c r="AC32" s="36"/>
      <c r="AD32" s="36"/>
      <c r="AE32" s="36"/>
    </row>
    <row r="33" spans="1:31" s="2" customFormat="1" ht="12.75">
      <c r="A33" s="36"/>
      <c r="B33" s="41"/>
      <c r="C33" s="36"/>
      <c r="D33" s="132" t="s">
        <v>42</v>
      </c>
      <c r="E33" s="117" t="s">
        <v>43</v>
      </c>
      <c r="F33" s="133">
        <f>ROUND((SUM(BE93:BE244)),2)</f>
        <v>0</v>
      </c>
      <c r="G33" s="36"/>
      <c r="H33" s="36"/>
      <c r="I33" s="134">
        <v>0.21</v>
      </c>
      <c r="J33" s="133">
        <f>ROUND(((SUM(BE93:BE244))*I33),2)</f>
        <v>0</v>
      </c>
      <c r="K33" s="36"/>
      <c r="L33" s="119"/>
      <c r="S33" s="36"/>
      <c r="T33" s="36"/>
      <c r="U33" s="36"/>
      <c r="V33" s="36"/>
      <c r="W33" s="36"/>
      <c r="X33" s="36"/>
      <c r="Y33" s="36"/>
      <c r="Z33" s="36"/>
      <c r="AA33" s="36"/>
      <c r="AB33" s="36"/>
      <c r="AC33" s="36"/>
      <c r="AD33" s="36"/>
      <c r="AE33" s="36"/>
    </row>
    <row r="34" spans="1:31" s="2" customFormat="1" ht="12.75">
      <c r="A34" s="36"/>
      <c r="B34" s="41"/>
      <c r="C34" s="36"/>
      <c r="D34" s="36"/>
      <c r="E34" s="117" t="s">
        <v>44</v>
      </c>
      <c r="F34" s="133">
        <f>ROUND((SUM(BF93:BF244)),2)</f>
        <v>0</v>
      </c>
      <c r="G34" s="36"/>
      <c r="H34" s="36"/>
      <c r="I34" s="134">
        <v>0.15</v>
      </c>
      <c r="J34" s="133">
        <f>ROUND(((SUM(BF93:BF244))*I34),2)</f>
        <v>0</v>
      </c>
      <c r="K34" s="36"/>
      <c r="L34" s="119"/>
      <c r="S34" s="36"/>
      <c r="T34" s="36"/>
      <c r="U34" s="36"/>
      <c r="V34" s="36"/>
      <c r="W34" s="36"/>
      <c r="X34" s="36"/>
      <c r="Y34" s="36"/>
      <c r="Z34" s="36"/>
      <c r="AA34" s="36"/>
      <c r="AB34" s="36"/>
      <c r="AC34" s="36"/>
      <c r="AD34" s="36"/>
      <c r="AE34" s="36"/>
    </row>
    <row r="35" spans="1:31" s="2" customFormat="1" ht="12.75">
      <c r="A35" s="36"/>
      <c r="B35" s="41"/>
      <c r="C35" s="36"/>
      <c r="D35" s="36"/>
      <c r="E35" s="117" t="s">
        <v>45</v>
      </c>
      <c r="F35" s="133">
        <f>ROUND((SUM(BG93:BG244)),2)</f>
        <v>0</v>
      </c>
      <c r="G35" s="36"/>
      <c r="H35" s="36"/>
      <c r="I35" s="134">
        <v>0.21</v>
      </c>
      <c r="J35" s="133">
        <f>0</f>
        <v>0</v>
      </c>
      <c r="K35" s="36"/>
      <c r="L35" s="119"/>
      <c r="S35" s="36"/>
      <c r="T35" s="36"/>
      <c r="U35" s="36"/>
      <c r="V35" s="36"/>
      <c r="W35" s="36"/>
      <c r="X35" s="36"/>
      <c r="Y35" s="36"/>
      <c r="Z35" s="36"/>
      <c r="AA35" s="36"/>
      <c r="AB35" s="36"/>
      <c r="AC35" s="36"/>
      <c r="AD35" s="36"/>
      <c r="AE35" s="36"/>
    </row>
    <row r="36" spans="1:31" s="2" customFormat="1" ht="12.75">
      <c r="A36" s="36"/>
      <c r="B36" s="41"/>
      <c r="C36" s="36"/>
      <c r="D36" s="36"/>
      <c r="E36" s="117" t="s">
        <v>46</v>
      </c>
      <c r="F36" s="133">
        <f>ROUND((SUM(BH93:BH244)),2)</f>
        <v>0</v>
      </c>
      <c r="G36" s="36"/>
      <c r="H36" s="36"/>
      <c r="I36" s="134">
        <v>0.15</v>
      </c>
      <c r="J36" s="133">
        <f>0</f>
        <v>0</v>
      </c>
      <c r="K36" s="36"/>
      <c r="L36" s="119"/>
      <c r="S36" s="36"/>
      <c r="T36" s="36"/>
      <c r="U36" s="36"/>
      <c r="V36" s="36"/>
      <c r="W36" s="36"/>
      <c r="X36" s="36"/>
      <c r="Y36" s="36"/>
      <c r="Z36" s="36"/>
      <c r="AA36" s="36"/>
      <c r="AB36" s="36"/>
      <c r="AC36" s="36"/>
      <c r="AD36" s="36"/>
      <c r="AE36" s="36"/>
    </row>
    <row r="37" spans="1:31" s="2" customFormat="1" ht="12.75">
      <c r="A37" s="36"/>
      <c r="B37" s="41"/>
      <c r="C37" s="36"/>
      <c r="D37" s="36"/>
      <c r="E37" s="117" t="s">
        <v>47</v>
      </c>
      <c r="F37" s="133">
        <f>ROUND((SUM(BI93:BI244)),2)</f>
        <v>0</v>
      </c>
      <c r="G37" s="36"/>
      <c r="H37" s="36"/>
      <c r="I37" s="134">
        <v>0</v>
      </c>
      <c r="J37" s="133">
        <f>0</f>
        <v>0</v>
      </c>
      <c r="K37" s="36"/>
      <c r="L37" s="119"/>
      <c r="S37" s="36"/>
      <c r="T37" s="36"/>
      <c r="U37" s="36"/>
      <c r="V37" s="36"/>
      <c r="W37" s="36"/>
      <c r="X37" s="36"/>
      <c r="Y37" s="36"/>
      <c r="Z37" s="36"/>
      <c r="AA37" s="36"/>
      <c r="AB37" s="36"/>
      <c r="AC37" s="36"/>
      <c r="AD37" s="36"/>
      <c r="AE37" s="36"/>
    </row>
    <row r="38" spans="1:31" s="2" customFormat="1" ht="12">
      <c r="A38" s="36"/>
      <c r="B38" s="41"/>
      <c r="C38" s="36"/>
      <c r="D38" s="36"/>
      <c r="E38" s="36"/>
      <c r="F38" s="36"/>
      <c r="G38" s="36"/>
      <c r="H38" s="36"/>
      <c r="I38" s="118"/>
      <c r="J38" s="36"/>
      <c r="K38" s="36"/>
      <c r="L38" s="119"/>
      <c r="S38" s="36"/>
      <c r="T38" s="36"/>
      <c r="U38" s="36"/>
      <c r="V38" s="36"/>
      <c r="W38" s="36"/>
      <c r="X38" s="36"/>
      <c r="Y38" s="36"/>
      <c r="Z38" s="36"/>
      <c r="AA38" s="36"/>
      <c r="AB38" s="36"/>
      <c r="AC38" s="36"/>
      <c r="AD38" s="36"/>
      <c r="AE38" s="36"/>
    </row>
    <row r="39" spans="1:31" s="2" customFormat="1" ht="15.75">
      <c r="A39" s="36"/>
      <c r="B39" s="41"/>
      <c r="C39" s="135"/>
      <c r="D39" s="136" t="s">
        <v>48</v>
      </c>
      <c r="E39" s="137"/>
      <c r="F39" s="137"/>
      <c r="G39" s="138" t="s">
        <v>49</v>
      </c>
      <c r="H39" s="139" t="s">
        <v>50</v>
      </c>
      <c r="I39" s="140"/>
      <c r="J39" s="141">
        <f>SUM(J30:J37)</f>
        <v>0</v>
      </c>
      <c r="K39" s="142"/>
      <c r="L39" s="119"/>
      <c r="S39" s="36"/>
      <c r="T39" s="36"/>
      <c r="U39" s="36"/>
      <c r="V39" s="36"/>
      <c r="W39" s="36"/>
      <c r="X39" s="36"/>
      <c r="Y39" s="36"/>
      <c r="Z39" s="36"/>
      <c r="AA39" s="36"/>
      <c r="AB39" s="36"/>
      <c r="AC39" s="36"/>
      <c r="AD39" s="36"/>
      <c r="AE39" s="36"/>
    </row>
    <row r="40" spans="1:31" s="2" customFormat="1" ht="12">
      <c r="A40" s="36"/>
      <c r="B40" s="143"/>
      <c r="C40" s="144"/>
      <c r="D40" s="144"/>
      <c r="E40" s="144"/>
      <c r="F40" s="144"/>
      <c r="G40" s="144"/>
      <c r="H40" s="144"/>
      <c r="I40" s="145"/>
      <c r="J40" s="144"/>
      <c r="K40" s="144"/>
      <c r="L40" s="119"/>
      <c r="S40" s="36"/>
      <c r="T40" s="36"/>
      <c r="U40" s="36"/>
      <c r="V40" s="36"/>
      <c r="W40" s="36"/>
      <c r="X40" s="36"/>
      <c r="Y40" s="36"/>
      <c r="Z40" s="36"/>
      <c r="AA40" s="36"/>
      <c r="AB40" s="36"/>
      <c r="AC40" s="36"/>
      <c r="AD40" s="36"/>
      <c r="AE40" s="36"/>
    </row>
    <row r="44" spans="1:31" s="2" customFormat="1" ht="12">
      <c r="A44" s="36"/>
      <c r="B44" s="146"/>
      <c r="C44" s="147"/>
      <c r="D44" s="147"/>
      <c r="E44" s="147"/>
      <c r="F44" s="147"/>
      <c r="G44" s="147"/>
      <c r="H44" s="147"/>
      <c r="I44" s="148"/>
      <c r="J44" s="147"/>
      <c r="K44" s="147"/>
      <c r="L44" s="119"/>
      <c r="S44" s="36"/>
      <c r="T44" s="36"/>
      <c r="U44" s="36"/>
      <c r="V44" s="36"/>
      <c r="W44" s="36"/>
      <c r="X44" s="36"/>
      <c r="Y44" s="36"/>
      <c r="Z44" s="36"/>
      <c r="AA44" s="36"/>
      <c r="AB44" s="36"/>
      <c r="AC44" s="36"/>
      <c r="AD44" s="36"/>
      <c r="AE44" s="36"/>
    </row>
    <row r="45" spans="1:31" s="2" customFormat="1" ht="18">
      <c r="A45" s="36"/>
      <c r="B45" s="37"/>
      <c r="C45" s="25" t="s">
        <v>163</v>
      </c>
      <c r="D45" s="38"/>
      <c r="E45" s="38"/>
      <c r="F45" s="38"/>
      <c r="G45" s="38"/>
      <c r="H45" s="38"/>
      <c r="I45" s="118"/>
      <c r="J45" s="38"/>
      <c r="K45" s="38"/>
      <c r="L45" s="119"/>
      <c r="S45" s="36"/>
      <c r="T45" s="36"/>
      <c r="U45" s="36"/>
      <c r="V45" s="36"/>
      <c r="W45" s="36"/>
      <c r="X45" s="36"/>
      <c r="Y45" s="36"/>
      <c r="Z45" s="36"/>
      <c r="AA45" s="36"/>
      <c r="AB45" s="36"/>
      <c r="AC45" s="36"/>
      <c r="AD45" s="36"/>
      <c r="AE45" s="36"/>
    </row>
    <row r="46" spans="1:31" s="2" customFormat="1" ht="12">
      <c r="A46" s="36"/>
      <c r="B46" s="37"/>
      <c r="C46" s="38"/>
      <c r="D46" s="38"/>
      <c r="E46" s="38"/>
      <c r="F46" s="38"/>
      <c r="G46" s="38"/>
      <c r="H46" s="38"/>
      <c r="I46" s="118"/>
      <c r="J46" s="38"/>
      <c r="K46" s="38"/>
      <c r="L46" s="119"/>
      <c r="S46" s="36"/>
      <c r="T46" s="36"/>
      <c r="U46" s="36"/>
      <c r="V46" s="36"/>
      <c r="W46" s="36"/>
      <c r="X46" s="36"/>
      <c r="Y46" s="36"/>
      <c r="Z46" s="36"/>
      <c r="AA46" s="36"/>
      <c r="AB46" s="36"/>
      <c r="AC46" s="36"/>
      <c r="AD46" s="36"/>
      <c r="AE46" s="36"/>
    </row>
    <row r="47" spans="1:31" s="2" customFormat="1" ht="12.75">
      <c r="A47" s="36"/>
      <c r="B47" s="37"/>
      <c r="C47" s="31" t="s">
        <v>16</v>
      </c>
      <c r="D47" s="38"/>
      <c r="E47" s="38"/>
      <c r="F47" s="38"/>
      <c r="G47" s="38"/>
      <c r="H47" s="38"/>
      <c r="I47" s="118"/>
      <c r="J47" s="38"/>
      <c r="K47" s="38"/>
      <c r="L47" s="119"/>
      <c r="S47" s="36"/>
      <c r="T47" s="36"/>
      <c r="U47" s="36"/>
      <c r="V47" s="36"/>
      <c r="W47" s="36"/>
      <c r="X47" s="36"/>
      <c r="Y47" s="36"/>
      <c r="Z47" s="36"/>
      <c r="AA47" s="36"/>
      <c r="AB47" s="36"/>
      <c r="AC47" s="36"/>
      <c r="AD47" s="36"/>
      <c r="AE47" s="36"/>
    </row>
    <row r="48" spans="1:31" s="2" customFormat="1" ht="12.75">
      <c r="A48" s="36"/>
      <c r="B48" s="37"/>
      <c r="C48" s="38"/>
      <c r="D48" s="38"/>
      <c r="E48" s="415" t="str">
        <f>E7</f>
        <v>HULICE - ČERPACÍ STANICE PEVAK</v>
      </c>
      <c r="F48" s="416"/>
      <c r="G48" s="416"/>
      <c r="H48" s="416"/>
      <c r="I48" s="118"/>
      <c r="J48" s="38"/>
      <c r="K48" s="38"/>
      <c r="L48" s="119"/>
      <c r="S48" s="36"/>
      <c r="T48" s="36"/>
      <c r="U48" s="36"/>
      <c r="V48" s="36"/>
      <c r="W48" s="36"/>
      <c r="X48" s="36"/>
      <c r="Y48" s="36"/>
      <c r="Z48" s="36"/>
      <c r="AA48" s="36"/>
      <c r="AB48" s="36"/>
      <c r="AC48" s="36"/>
      <c r="AD48" s="36"/>
      <c r="AE48" s="36"/>
    </row>
    <row r="49" spans="1:31" s="2" customFormat="1" ht="12.75">
      <c r="A49" s="36"/>
      <c r="B49" s="37"/>
      <c r="C49" s="31" t="s">
        <v>159</v>
      </c>
      <c r="D49" s="38"/>
      <c r="E49" s="38"/>
      <c r="F49" s="38"/>
      <c r="G49" s="38"/>
      <c r="H49" s="38"/>
      <c r="I49" s="118"/>
      <c r="J49" s="38"/>
      <c r="K49" s="38"/>
      <c r="L49" s="119"/>
      <c r="S49" s="36"/>
      <c r="T49" s="36"/>
      <c r="U49" s="36"/>
      <c r="V49" s="36"/>
      <c r="W49" s="36"/>
      <c r="X49" s="36"/>
      <c r="Y49" s="36"/>
      <c r="Z49" s="36"/>
      <c r="AA49" s="36"/>
      <c r="AB49" s="36"/>
      <c r="AC49" s="36"/>
      <c r="AD49" s="36"/>
      <c r="AE49" s="36"/>
    </row>
    <row r="50" spans="1:31" s="2" customFormat="1" ht="12">
      <c r="A50" s="36"/>
      <c r="B50" s="37"/>
      <c r="C50" s="38"/>
      <c r="D50" s="38"/>
      <c r="E50" s="402" t="str">
        <f>E9</f>
        <v>04 - SO_04 - Armaturní šachta AŠ1 u VDJ č.1</v>
      </c>
      <c r="F50" s="414"/>
      <c r="G50" s="414"/>
      <c r="H50" s="414"/>
      <c r="I50" s="118"/>
      <c r="J50" s="38"/>
      <c r="K50" s="38"/>
      <c r="L50" s="119"/>
      <c r="S50" s="36"/>
      <c r="T50" s="36"/>
      <c r="U50" s="36"/>
      <c r="V50" s="36"/>
      <c r="W50" s="36"/>
      <c r="X50" s="36"/>
      <c r="Y50" s="36"/>
      <c r="Z50" s="36"/>
      <c r="AA50" s="36"/>
      <c r="AB50" s="36"/>
      <c r="AC50" s="36"/>
      <c r="AD50" s="36"/>
      <c r="AE50" s="36"/>
    </row>
    <row r="51" spans="1:31" s="2" customFormat="1" ht="12">
      <c r="A51" s="36"/>
      <c r="B51" s="37"/>
      <c r="C51" s="38"/>
      <c r="D51" s="38"/>
      <c r="E51" s="38"/>
      <c r="F51" s="38"/>
      <c r="G51" s="38"/>
      <c r="H51" s="38"/>
      <c r="I51" s="118"/>
      <c r="J51" s="38"/>
      <c r="K51" s="38"/>
      <c r="L51" s="119"/>
      <c r="S51" s="36"/>
      <c r="T51" s="36"/>
      <c r="U51" s="36"/>
      <c r="V51" s="36"/>
      <c r="W51" s="36"/>
      <c r="X51" s="36"/>
      <c r="Y51" s="36"/>
      <c r="Z51" s="36"/>
      <c r="AA51" s="36"/>
      <c r="AB51" s="36"/>
      <c r="AC51" s="36"/>
      <c r="AD51" s="36"/>
      <c r="AE51" s="36"/>
    </row>
    <row r="52" spans="1:31" s="2" customFormat="1" ht="12.75">
      <c r="A52" s="36"/>
      <c r="B52" s="37"/>
      <c r="C52" s="31" t="s">
        <v>21</v>
      </c>
      <c r="D52" s="38"/>
      <c r="E52" s="38"/>
      <c r="F52" s="29" t="str">
        <f>F12</f>
        <v>Hulice</v>
      </c>
      <c r="G52" s="38"/>
      <c r="H52" s="38"/>
      <c r="I52" s="120" t="s">
        <v>23</v>
      </c>
      <c r="J52" s="61" t="str">
        <f>IF(J12="","",J12)</f>
        <v>12. 5. 2020</v>
      </c>
      <c r="K52" s="38"/>
      <c r="L52" s="119"/>
      <c r="S52" s="36"/>
      <c r="T52" s="36"/>
      <c r="U52" s="36"/>
      <c r="V52" s="36"/>
      <c r="W52" s="36"/>
      <c r="X52" s="36"/>
      <c r="Y52" s="36"/>
      <c r="Z52" s="36"/>
      <c r="AA52" s="36"/>
      <c r="AB52" s="36"/>
      <c r="AC52" s="36"/>
      <c r="AD52" s="36"/>
      <c r="AE52" s="36"/>
    </row>
    <row r="53" spans="1:31" s="2" customFormat="1" ht="12">
      <c r="A53" s="36"/>
      <c r="B53" s="37"/>
      <c r="C53" s="38"/>
      <c r="D53" s="38"/>
      <c r="E53" s="38"/>
      <c r="F53" s="38"/>
      <c r="G53" s="38"/>
      <c r="H53" s="38"/>
      <c r="I53" s="118"/>
      <c r="J53" s="38"/>
      <c r="K53" s="38"/>
      <c r="L53" s="119"/>
      <c r="S53" s="36"/>
      <c r="T53" s="36"/>
      <c r="U53" s="36"/>
      <c r="V53" s="36"/>
      <c r="W53" s="36"/>
      <c r="X53" s="36"/>
      <c r="Y53" s="36"/>
      <c r="Z53" s="36"/>
      <c r="AA53" s="36"/>
      <c r="AB53" s="36"/>
      <c r="AC53" s="36"/>
      <c r="AD53" s="36"/>
      <c r="AE53" s="36"/>
    </row>
    <row r="54" spans="1:31" s="2" customFormat="1" ht="38.25">
      <c r="A54" s="36"/>
      <c r="B54" s="37"/>
      <c r="C54" s="31" t="s">
        <v>25</v>
      </c>
      <c r="D54" s="38"/>
      <c r="E54" s="38"/>
      <c r="F54" s="29" t="str">
        <f>E15</f>
        <v>PEVAK Pelhřimov</v>
      </c>
      <c r="G54" s="38"/>
      <c r="H54" s="38"/>
      <c r="I54" s="120" t="s">
        <v>31</v>
      </c>
      <c r="J54" s="34" t="str">
        <f>E21</f>
        <v>Vodohospodářské inženýrské služby a.s.</v>
      </c>
      <c r="K54" s="38"/>
      <c r="L54" s="119"/>
      <c r="S54" s="36"/>
      <c r="T54" s="36"/>
      <c r="U54" s="36"/>
      <c r="V54" s="36"/>
      <c r="W54" s="36"/>
      <c r="X54" s="36"/>
      <c r="Y54" s="36"/>
      <c r="Z54" s="36"/>
      <c r="AA54" s="36"/>
      <c r="AB54" s="36"/>
      <c r="AC54" s="36"/>
      <c r="AD54" s="36"/>
      <c r="AE54" s="36"/>
    </row>
    <row r="55" spans="1:31" s="2" customFormat="1" ht="12.75">
      <c r="A55" s="36"/>
      <c r="B55" s="37"/>
      <c r="C55" s="31" t="s">
        <v>29</v>
      </c>
      <c r="D55" s="38"/>
      <c r="E55" s="38"/>
      <c r="F55" s="29" t="str">
        <f>IF(E18="","",E18)</f>
        <v>Vyplň údaj</v>
      </c>
      <c r="G55" s="38"/>
      <c r="H55" s="38"/>
      <c r="I55" s="120" t="s">
        <v>34</v>
      </c>
      <c r="J55" s="34" t="str">
        <f>E24</f>
        <v>Ing.Josef Němeček</v>
      </c>
      <c r="K55" s="38"/>
      <c r="L55" s="119"/>
      <c r="S55" s="36"/>
      <c r="T55" s="36"/>
      <c r="U55" s="36"/>
      <c r="V55" s="36"/>
      <c r="W55" s="36"/>
      <c r="X55" s="36"/>
      <c r="Y55" s="36"/>
      <c r="Z55" s="36"/>
      <c r="AA55" s="36"/>
      <c r="AB55" s="36"/>
      <c r="AC55" s="36"/>
      <c r="AD55" s="36"/>
      <c r="AE55" s="36"/>
    </row>
    <row r="56" spans="1:31" s="2" customFormat="1" ht="12">
      <c r="A56" s="36"/>
      <c r="B56" s="37"/>
      <c r="C56" s="38"/>
      <c r="D56" s="38"/>
      <c r="E56" s="38"/>
      <c r="F56" s="38"/>
      <c r="G56" s="38"/>
      <c r="H56" s="38"/>
      <c r="I56" s="118"/>
      <c r="J56" s="38"/>
      <c r="K56" s="38"/>
      <c r="L56" s="119"/>
      <c r="S56" s="36"/>
      <c r="T56" s="36"/>
      <c r="U56" s="36"/>
      <c r="V56" s="36"/>
      <c r="W56" s="36"/>
      <c r="X56" s="36"/>
      <c r="Y56" s="36"/>
      <c r="Z56" s="36"/>
      <c r="AA56" s="36"/>
      <c r="AB56" s="36"/>
      <c r="AC56" s="36"/>
      <c r="AD56" s="36"/>
      <c r="AE56" s="36"/>
    </row>
    <row r="57" spans="1:31" s="2" customFormat="1" ht="12">
      <c r="A57" s="36"/>
      <c r="B57" s="37"/>
      <c r="C57" s="149" t="s">
        <v>164</v>
      </c>
      <c r="D57" s="150"/>
      <c r="E57" s="150"/>
      <c r="F57" s="150"/>
      <c r="G57" s="150"/>
      <c r="H57" s="150"/>
      <c r="I57" s="151"/>
      <c r="J57" s="152" t="s">
        <v>165</v>
      </c>
      <c r="K57" s="150"/>
      <c r="L57" s="119"/>
      <c r="S57" s="36"/>
      <c r="T57" s="36"/>
      <c r="U57" s="36"/>
      <c r="V57" s="36"/>
      <c r="W57" s="36"/>
      <c r="X57" s="36"/>
      <c r="Y57" s="36"/>
      <c r="Z57" s="36"/>
      <c r="AA57" s="36"/>
      <c r="AB57" s="36"/>
      <c r="AC57" s="36"/>
      <c r="AD57" s="36"/>
      <c r="AE57" s="36"/>
    </row>
    <row r="58" spans="1:31" s="2" customFormat="1" ht="12">
      <c r="A58" s="36"/>
      <c r="B58" s="37"/>
      <c r="C58" s="38"/>
      <c r="D58" s="38"/>
      <c r="E58" s="38"/>
      <c r="F58" s="38"/>
      <c r="G58" s="38"/>
      <c r="H58" s="38"/>
      <c r="I58" s="118"/>
      <c r="J58" s="38"/>
      <c r="K58" s="38"/>
      <c r="L58" s="119"/>
      <c r="S58" s="36"/>
      <c r="T58" s="36"/>
      <c r="U58" s="36"/>
      <c r="V58" s="36"/>
      <c r="W58" s="36"/>
      <c r="X58" s="36"/>
      <c r="Y58" s="36"/>
      <c r="Z58" s="36"/>
      <c r="AA58" s="36"/>
      <c r="AB58" s="36"/>
      <c r="AC58" s="36"/>
      <c r="AD58" s="36"/>
      <c r="AE58" s="36"/>
    </row>
    <row r="59" spans="1:47" s="2" customFormat="1" ht="15.75">
      <c r="A59" s="36"/>
      <c r="B59" s="37"/>
      <c r="C59" s="153" t="s">
        <v>70</v>
      </c>
      <c r="D59" s="38"/>
      <c r="E59" s="38"/>
      <c r="F59" s="38"/>
      <c r="G59" s="38"/>
      <c r="H59" s="38"/>
      <c r="I59" s="118"/>
      <c r="J59" s="79">
        <f>J93</f>
        <v>0</v>
      </c>
      <c r="K59" s="38"/>
      <c r="L59" s="119"/>
      <c r="S59" s="36"/>
      <c r="T59" s="36"/>
      <c r="U59" s="36"/>
      <c r="V59" s="36"/>
      <c r="W59" s="36"/>
      <c r="X59" s="36"/>
      <c r="Y59" s="36"/>
      <c r="Z59" s="36"/>
      <c r="AA59" s="36"/>
      <c r="AB59" s="36"/>
      <c r="AC59" s="36"/>
      <c r="AD59" s="36"/>
      <c r="AE59" s="36"/>
      <c r="AU59" s="19" t="s">
        <v>166</v>
      </c>
    </row>
    <row r="60" spans="2:12" s="9" customFormat="1" ht="15">
      <c r="B60" s="154"/>
      <c r="C60" s="155"/>
      <c r="D60" s="156" t="s">
        <v>167</v>
      </c>
      <c r="E60" s="157"/>
      <c r="F60" s="157"/>
      <c r="G60" s="157"/>
      <c r="H60" s="157"/>
      <c r="I60" s="158"/>
      <c r="J60" s="159">
        <f>J94</f>
        <v>0</v>
      </c>
      <c r="K60" s="155"/>
      <c r="L60" s="160"/>
    </row>
    <row r="61" spans="2:12" s="10" customFormat="1" ht="12.75">
      <c r="B61" s="161"/>
      <c r="C61" s="99"/>
      <c r="D61" s="162" t="s">
        <v>168</v>
      </c>
      <c r="E61" s="163"/>
      <c r="F61" s="163"/>
      <c r="G61" s="163"/>
      <c r="H61" s="163"/>
      <c r="I61" s="164"/>
      <c r="J61" s="165">
        <f>J95</f>
        <v>0</v>
      </c>
      <c r="K61" s="99"/>
      <c r="L61" s="166"/>
    </row>
    <row r="62" spans="2:12" s="10" customFormat="1" ht="12.75">
      <c r="B62" s="161"/>
      <c r="C62" s="99"/>
      <c r="D62" s="162" t="s">
        <v>169</v>
      </c>
      <c r="E62" s="163"/>
      <c r="F62" s="163"/>
      <c r="G62" s="163"/>
      <c r="H62" s="163"/>
      <c r="I62" s="164"/>
      <c r="J62" s="165">
        <f>J139</f>
        <v>0</v>
      </c>
      <c r="K62" s="99"/>
      <c r="L62" s="166"/>
    </row>
    <row r="63" spans="2:12" s="10" customFormat="1" ht="12.75">
      <c r="B63" s="161"/>
      <c r="C63" s="99"/>
      <c r="D63" s="162" t="s">
        <v>170</v>
      </c>
      <c r="E63" s="163"/>
      <c r="F63" s="163"/>
      <c r="G63" s="163"/>
      <c r="H63" s="163"/>
      <c r="I63" s="164"/>
      <c r="J63" s="165">
        <f>J148</f>
        <v>0</v>
      </c>
      <c r="K63" s="99"/>
      <c r="L63" s="166"/>
    </row>
    <row r="64" spans="2:12" s="10" customFormat="1" ht="12.75">
      <c r="B64" s="161"/>
      <c r="C64" s="99"/>
      <c r="D64" s="162" t="s">
        <v>171</v>
      </c>
      <c r="E64" s="163"/>
      <c r="F64" s="163"/>
      <c r="G64" s="163"/>
      <c r="H64" s="163"/>
      <c r="I64" s="164"/>
      <c r="J64" s="165">
        <f>J162</f>
        <v>0</v>
      </c>
      <c r="K64" s="99"/>
      <c r="L64" s="166"/>
    </row>
    <row r="65" spans="2:12" s="10" customFormat="1" ht="12.75">
      <c r="B65" s="161"/>
      <c r="C65" s="99"/>
      <c r="D65" s="162" t="s">
        <v>1386</v>
      </c>
      <c r="E65" s="163"/>
      <c r="F65" s="163"/>
      <c r="G65" s="163"/>
      <c r="H65" s="163"/>
      <c r="I65" s="164"/>
      <c r="J65" s="165">
        <f>J171</f>
        <v>0</v>
      </c>
      <c r="K65" s="99"/>
      <c r="L65" s="166"/>
    </row>
    <row r="66" spans="2:12" s="10" customFormat="1" ht="12.75">
      <c r="B66" s="161"/>
      <c r="C66" s="99"/>
      <c r="D66" s="162" t="s">
        <v>172</v>
      </c>
      <c r="E66" s="163"/>
      <c r="F66" s="163"/>
      <c r="G66" s="163"/>
      <c r="H66" s="163"/>
      <c r="I66" s="164"/>
      <c r="J66" s="165">
        <f>J179</f>
        <v>0</v>
      </c>
      <c r="K66" s="99"/>
      <c r="L66" s="166"/>
    </row>
    <row r="67" spans="2:12" s="10" customFormat="1" ht="12.75">
      <c r="B67" s="161"/>
      <c r="C67" s="99"/>
      <c r="D67" s="162" t="s">
        <v>1387</v>
      </c>
      <c r="E67" s="163"/>
      <c r="F67" s="163"/>
      <c r="G67" s="163"/>
      <c r="H67" s="163"/>
      <c r="I67" s="164"/>
      <c r="J67" s="165">
        <f>J185</f>
        <v>0</v>
      </c>
      <c r="K67" s="99"/>
      <c r="L67" s="166"/>
    </row>
    <row r="68" spans="2:12" s="10" customFormat="1" ht="12.75">
      <c r="B68" s="161"/>
      <c r="C68" s="99"/>
      <c r="D68" s="162" t="s">
        <v>173</v>
      </c>
      <c r="E68" s="163"/>
      <c r="F68" s="163"/>
      <c r="G68" s="163"/>
      <c r="H68" s="163"/>
      <c r="I68" s="164"/>
      <c r="J68" s="165">
        <f>J188</f>
        <v>0</v>
      </c>
      <c r="K68" s="99"/>
      <c r="L68" s="166"/>
    </row>
    <row r="69" spans="2:12" s="10" customFormat="1" ht="12.75">
      <c r="B69" s="161"/>
      <c r="C69" s="99"/>
      <c r="D69" s="162" t="s">
        <v>1388</v>
      </c>
      <c r="E69" s="163"/>
      <c r="F69" s="163"/>
      <c r="G69" s="163"/>
      <c r="H69" s="163"/>
      <c r="I69" s="164"/>
      <c r="J69" s="165">
        <f>J205</f>
        <v>0</v>
      </c>
      <c r="K69" s="99"/>
      <c r="L69" s="166"/>
    </row>
    <row r="70" spans="2:12" s="10" customFormat="1" ht="12.75">
      <c r="B70" s="161"/>
      <c r="C70" s="99"/>
      <c r="D70" s="162" t="s">
        <v>174</v>
      </c>
      <c r="E70" s="163"/>
      <c r="F70" s="163"/>
      <c r="G70" s="163"/>
      <c r="H70" s="163"/>
      <c r="I70" s="164"/>
      <c r="J70" s="165">
        <f>J212</f>
        <v>0</v>
      </c>
      <c r="K70" s="99"/>
      <c r="L70" s="166"/>
    </row>
    <row r="71" spans="2:12" s="9" customFormat="1" ht="15">
      <c r="B71" s="154"/>
      <c r="C71" s="155"/>
      <c r="D71" s="156" t="s">
        <v>175</v>
      </c>
      <c r="E71" s="157"/>
      <c r="F71" s="157"/>
      <c r="G71" s="157"/>
      <c r="H71" s="157"/>
      <c r="I71" s="158"/>
      <c r="J71" s="159">
        <f>J214</f>
        <v>0</v>
      </c>
      <c r="K71" s="155"/>
      <c r="L71" s="160"/>
    </row>
    <row r="72" spans="2:12" s="10" customFormat="1" ht="12.75">
      <c r="B72" s="161"/>
      <c r="C72" s="99"/>
      <c r="D72" s="162" t="s">
        <v>178</v>
      </c>
      <c r="E72" s="163"/>
      <c r="F72" s="163"/>
      <c r="G72" s="163"/>
      <c r="H72" s="163"/>
      <c r="I72" s="164"/>
      <c r="J72" s="165">
        <f>J215</f>
        <v>0</v>
      </c>
      <c r="K72" s="99"/>
      <c r="L72" s="166"/>
    </row>
    <row r="73" spans="2:12" s="10" customFormat="1" ht="12.75">
      <c r="B73" s="161"/>
      <c r="C73" s="99"/>
      <c r="D73" s="162" t="s">
        <v>189</v>
      </c>
      <c r="E73" s="163"/>
      <c r="F73" s="163"/>
      <c r="G73" s="163"/>
      <c r="H73" s="163"/>
      <c r="I73" s="164"/>
      <c r="J73" s="165">
        <f>J239</f>
        <v>0</v>
      </c>
      <c r="K73" s="99"/>
      <c r="L73" s="166"/>
    </row>
    <row r="74" spans="1:31" s="2" customFormat="1" ht="12">
      <c r="A74" s="36"/>
      <c r="B74" s="37"/>
      <c r="C74" s="38"/>
      <c r="D74" s="38"/>
      <c r="E74" s="38"/>
      <c r="F74" s="38"/>
      <c r="G74" s="38"/>
      <c r="H74" s="38"/>
      <c r="I74" s="118"/>
      <c r="J74" s="38"/>
      <c r="K74" s="38"/>
      <c r="L74" s="119"/>
      <c r="S74" s="36"/>
      <c r="T74" s="36"/>
      <c r="U74" s="36"/>
      <c r="V74" s="36"/>
      <c r="W74" s="36"/>
      <c r="X74" s="36"/>
      <c r="Y74" s="36"/>
      <c r="Z74" s="36"/>
      <c r="AA74" s="36"/>
      <c r="AB74" s="36"/>
      <c r="AC74" s="36"/>
      <c r="AD74" s="36"/>
      <c r="AE74" s="36"/>
    </row>
    <row r="75" spans="1:31" s="2" customFormat="1" ht="12">
      <c r="A75" s="36"/>
      <c r="B75" s="49"/>
      <c r="C75" s="50"/>
      <c r="D75" s="50"/>
      <c r="E75" s="50"/>
      <c r="F75" s="50"/>
      <c r="G75" s="50"/>
      <c r="H75" s="50"/>
      <c r="I75" s="145"/>
      <c r="J75" s="50"/>
      <c r="K75" s="50"/>
      <c r="L75" s="119"/>
      <c r="S75" s="36"/>
      <c r="T75" s="36"/>
      <c r="U75" s="36"/>
      <c r="V75" s="36"/>
      <c r="W75" s="36"/>
      <c r="X75" s="36"/>
      <c r="Y75" s="36"/>
      <c r="Z75" s="36"/>
      <c r="AA75" s="36"/>
      <c r="AB75" s="36"/>
      <c r="AC75" s="36"/>
      <c r="AD75" s="36"/>
      <c r="AE75" s="36"/>
    </row>
    <row r="79" spans="1:31" s="2" customFormat="1" ht="12">
      <c r="A79" s="36"/>
      <c r="B79" s="51"/>
      <c r="C79" s="52"/>
      <c r="D79" s="52"/>
      <c r="E79" s="52"/>
      <c r="F79" s="52"/>
      <c r="G79" s="52"/>
      <c r="H79" s="52"/>
      <c r="I79" s="148"/>
      <c r="J79" s="52"/>
      <c r="K79" s="52"/>
      <c r="L79" s="119"/>
      <c r="S79" s="36"/>
      <c r="T79" s="36"/>
      <c r="U79" s="36"/>
      <c r="V79" s="36"/>
      <c r="W79" s="36"/>
      <c r="X79" s="36"/>
      <c r="Y79" s="36"/>
      <c r="Z79" s="36"/>
      <c r="AA79" s="36"/>
      <c r="AB79" s="36"/>
      <c r="AC79" s="36"/>
      <c r="AD79" s="36"/>
      <c r="AE79" s="36"/>
    </row>
    <row r="80" spans="1:31" s="2" customFormat="1" ht="18">
      <c r="A80" s="36"/>
      <c r="B80" s="37"/>
      <c r="C80" s="25" t="s">
        <v>192</v>
      </c>
      <c r="D80" s="38"/>
      <c r="E80" s="38"/>
      <c r="F80" s="38"/>
      <c r="G80" s="38"/>
      <c r="H80" s="38"/>
      <c r="I80" s="118"/>
      <c r="J80" s="38"/>
      <c r="K80" s="38"/>
      <c r="L80" s="119"/>
      <c r="S80" s="36"/>
      <c r="T80" s="36"/>
      <c r="U80" s="36"/>
      <c r="V80" s="36"/>
      <c r="W80" s="36"/>
      <c r="X80" s="36"/>
      <c r="Y80" s="36"/>
      <c r="Z80" s="36"/>
      <c r="AA80" s="36"/>
      <c r="AB80" s="36"/>
      <c r="AC80" s="36"/>
      <c r="AD80" s="36"/>
      <c r="AE80" s="36"/>
    </row>
    <row r="81" spans="1:31" s="2" customFormat="1" ht="12">
      <c r="A81" s="36"/>
      <c r="B81" s="37"/>
      <c r="C81" s="38"/>
      <c r="D81" s="38"/>
      <c r="E81" s="38"/>
      <c r="F81" s="38"/>
      <c r="G81" s="38"/>
      <c r="H81" s="38"/>
      <c r="I81" s="118"/>
      <c r="J81" s="38"/>
      <c r="K81" s="38"/>
      <c r="L81" s="119"/>
      <c r="S81" s="36"/>
      <c r="T81" s="36"/>
      <c r="U81" s="36"/>
      <c r="V81" s="36"/>
      <c r="W81" s="36"/>
      <c r="X81" s="36"/>
      <c r="Y81" s="36"/>
      <c r="Z81" s="36"/>
      <c r="AA81" s="36"/>
      <c r="AB81" s="36"/>
      <c r="AC81" s="36"/>
      <c r="AD81" s="36"/>
      <c r="AE81" s="36"/>
    </row>
    <row r="82" spans="1:31" s="2" customFormat="1" ht="12.75">
      <c r="A82" s="36"/>
      <c r="B82" s="37"/>
      <c r="C82" s="31" t="s">
        <v>16</v>
      </c>
      <c r="D82" s="38"/>
      <c r="E82" s="38"/>
      <c r="F82" s="38"/>
      <c r="G82" s="38"/>
      <c r="H82" s="38"/>
      <c r="I82" s="118"/>
      <c r="J82" s="38"/>
      <c r="K82" s="38"/>
      <c r="L82" s="119"/>
      <c r="S82" s="36"/>
      <c r="T82" s="36"/>
      <c r="U82" s="36"/>
      <c r="V82" s="36"/>
      <c r="W82" s="36"/>
      <c r="X82" s="36"/>
      <c r="Y82" s="36"/>
      <c r="Z82" s="36"/>
      <c r="AA82" s="36"/>
      <c r="AB82" s="36"/>
      <c r="AC82" s="36"/>
      <c r="AD82" s="36"/>
      <c r="AE82" s="36"/>
    </row>
    <row r="83" spans="1:31" s="2" customFormat="1" ht="12.75">
      <c r="A83" s="36"/>
      <c r="B83" s="37"/>
      <c r="C83" s="38"/>
      <c r="D83" s="38"/>
      <c r="E83" s="415" t="str">
        <f>E7</f>
        <v>HULICE - ČERPACÍ STANICE PEVAK</v>
      </c>
      <c r="F83" s="416"/>
      <c r="G83" s="416"/>
      <c r="H83" s="416"/>
      <c r="I83" s="118"/>
      <c r="J83" s="38"/>
      <c r="K83" s="38"/>
      <c r="L83" s="119"/>
      <c r="S83" s="36"/>
      <c r="T83" s="36"/>
      <c r="U83" s="36"/>
      <c r="V83" s="36"/>
      <c r="W83" s="36"/>
      <c r="X83" s="36"/>
      <c r="Y83" s="36"/>
      <c r="Z83" s="36"/>
      <c r="AA83" s="36"/>
      <c r="AB83" s="36"/>
      <c r="AC83" s="36"/>
      <c r="AD83" s="36"/>
      <c r="AE83" s="36"/>
    </row>
    <row r="84" spans="1:31" s="2" customFormat="1" ht="12.75">
      <c r="A84" s="36"/>
      <c r="B84" s="37"/>
      <c r="C84" s="31" t="s">
        <v>159</v>
      </c>
      <c r="D84" s="38"/>
      <c r="E84" s="38"/>
      <c r="F84" s="38"/>
      <c r="G84" s="38"/>
      <c r="H84" s="38"/>
      <c r="I84" s="118"/>
      <c r="J84" s="38"/>
      <c r="K84" s="38"/>
      <c r="L84" s="119"/>
      <c r="S84" s="36"/>
      <c r="T84" s="36"/>
      <c r="U84" s="36"/>
      <c r="V84" s="36"/>
      <c r="W84" s="36"/>
      <c r="X84" s="36"/>
      <c r="Y84" s="36"/>
      <c r="Z84" s="36"/>
      <c r="AA84" s="36"/>
      <c r="AB84" s="36"/>
      <c r="AC84" s="36"/>
      <c r="AD84" s="36"/>
      <c r="AE84" s="36"/>
    </row>
    <row r="85" spans="1:31" s="2" customFormat="1" ht="12">
      <c r="A85" s="36"/>
      <c r="B85" s="37"/>
      <c r="C85" s="38"/>
      <c r="D85" s="38"/>
      <c r="E85" s="402" t="str">
        <f>E9</f>
        <v>04 - SO_04 - Armaturní šachta AŠ1 u VDJ č.1</v>
      </c>
      <c r="F85" s="414"/>
      <c r="G85" s="414"/>
      <c r="H85" s="414"/>
      <c r="I85" s="118"/>
      <c r="J85" s="38"/>
      <c r="K85" s="38"/>
      <c r="L85" s="119"/>
      <c r="S85" s="36"/>
      <c r="T85" s="36"/>
      <c r="U85" s="36"/>
      <c r="V85" s="36"/>
      <c r="W85" s="36"/>
      <c r="X85" s="36"/>
      <c r="Y85" s="36"/>
      <c r="Z85" s="36"/>
      <c r="AA85" s="36"/>
      <c r="AB85" s="36"/>
      <c r="AC85" s="36"/>
      <c r="AD85" s="36"/>
      <c r="AE85" s="36"/>
    </row>
    <row r="86" spans="1:31" s="2" customFormat="1" ht="12">
      <c r="A86" s="36"/>
      <c r="B86" s="37"/>
      <c r="C86" s="38"/>
      <c r="D86" s="38"/>
      <c r="E86" s="38"/>
      <c r="F86" s="38"/>
      <c r="G86" s="38"/>
      <c r="H86" s="38"/>
      <c r="I86" s="118"/>
      <c r="J86" s="38"/>
      <c r="K86" s="38"/>
      <c r="L86" s="119"/>
      <c r="S86" s="36"/>
      <c r="T86" s="36"/>
      <c r="U86" s="36"/>
      <c r="V86" s="36"/>
      <c r="W86" s="36"/>
      <c r="X86" s="36"/>
      <c r="Y86" s="36"/>
      <c r="Z86" s="36"/>
      <c r="AA86" s="36"/>
      <c r="AB86" s="36"/>
      <c r="AC86" s="36"/>
      <c r="AD86" s="36"/>
      <c r="AE86" s="36"/>
    </row>
    <row r="87" spans="1:31" s="2" customFormat="1" ht="12.75">
      <c r="A87" s="36"/>
      <c r="B87" s="37"/>
      <c r="C87" s="31" t="s">
        <v>21</v>
      </c>
      <c r="D87" s="38"/>
      <c r="E87" s="38"/>
      <c r="F87" s="29" t="str">
        <f>F12</f>
        <v>Hulice</v>
      </c>
      <c r="G87" s="38"/>
      <c r="H87" s="38"/>
      <c r="I87" s="120" t="s">
        <v>23</v>
      </c>
      <c r="J87" s="61" t="str">
        <f>IF(J12="","",J12)</f>
        <v>12. 5. 2020</v>
      </c>
      <c r="K87" s="38"/>
      <c r="L87" s="119"/>
      <c r="S87" s="36"/>
      <c r="T87" s="36"/>
      <c r="U87" s="36"/>
      <c r="V87" s="36"/>
      <c r="W87" s="36"/>
      <c r="X87" s="36"/>
      <c r="Y87" s="36"/>
      <c r="Z87" s="36"/>
      <c r="AA87" s="36"/>
      <c r="AB87" s="36"/>
      <c r="AC87" s="36"/>
      <c r="AD87" s="36"/>
      <c r="AE87" s="36"/>
    </row>
    <row r="88" spans="1:31" s="2" customFormat="1" ht="12">
      <c r="A88" s="36"/>
      <c r="B88" s="37"/>
      <c r="C88" s="38"/>
      <c r="D88" s="38"/>
      <c r="E88" s="38"/>
      <c r="F88" s="38"/>
      <c r="G88" s="38"/>
      <c r="H88" s="38"/>
      <c r="I88" s="118"/>
      <c r="J88" s="38"/>
      <c r="K88" s="38"/>
      <c r="L88" s="119"/>
      <c r="S88" s="36"/>
      <c r="T88" s="36"/>
      <c r="U88" s="36"/>
      <c r="V88" s="36"/>
      <c r="W88" s="36"/>
      <c r="X88" s="36"/>
      <c r="Y88" s="36"/>
      <c r="Z88" s="36"/>
      <c r="AA88" s="36"/>
      <c r="AB88" s="36"/>
      <c r="AC88" s="36"/>
      <c r="AD88" s="36"/>
      <c r="AE88" s="36"/>
    </row>
    <row r="89" spans="1:31" s="2" customFormat="1" ht="38.25">
      <c r="A89" s="36"/>
      <c r="B89" s="37"/>
      <c r="C89" s="31" t="s">
        <v>25</v>
      </c>
      <c r="D89" s="38"/>
      <c r="E89" s="38"/>
      <c r="F89" s="29" t="str">
        <f>E15</f>
        <v>PEVAK Pelhřimov</v>
      </c>
      <c r="G89" s="38"/>
      <c r="H89" s="38"/>
      <c r="I89" s="120" t="s">
        <v>31</v>
      </c>
      <c r="J89" s="34" t="str">
        <f>E21</f>
        <v>Vodohospodářské inženýrské služby a.s.</v>
      </c>
      <c r="K89" s="38"/>
      <c r="L89" s="119"/>
      <c r="S89" s="36"/>
      <c r="T89" s="36"/>
      <c r="U89" s="36"/>
      <c r="V89" s="36"/>
      <c r="W89" s="36"/>
      <c r="X89" s="36"/>
      <c r="Y89" s="36"/>
      <c r="Z89" s="36"/>
      <c r="AA89" s="36"/>
      <c r="AB89" s="36"/>
      <c r="AC89" s="36"/>
      <c r="AD89" s="36"/>
      <c r="AE89" s="36"/>
    </row>
    <row r="90" spans="1:31" s="2" customFormat="1" ht="12.75">
      <c r="A90" s="36"/>
      <c r="B90" s="37"/>
      <c r="C90" s="31" t="s">
        <v>29</v>
      </c>
      <c r="D90" s="38"/>
      <c r="E90" s="38"/>
      <c r="F90" s="29" t="str">
        <f>IF(E18="","",E18)</f>
        <v>Vyplň údaj</v>
      </c>
      <c r="G90" s="38"/>
      <c r="H90" s="38"/>
      <c r="I90" s="120" t="s">
        <v>34</v>
      </c>
      <c r="J90" s="34" t="str">
        <f>E24</f>
        <v>Ing.Josef Němeček</v>
      </c>
      <c r="K90" s="38"/>
      <c r="L90" s="119"/>
      <c r="S90" s="36"/>
      <c r="T90" s="36"/>
      <c r="U90" s="36"/>
      <c r="V90" s="36"/>
      <c r="W90" s="36"/>
      <c r="X90" s="36"/>
      <c r="Y90" s="36"/>
      <c r="Z90" s="36"/>
      <c r="AA90" s="36"/>
      <c r="AB90" s="36"/>
      <c r="AC90" s="36"/>
      <c r="AD90" s="36"/>
      <c r="AE90" s="36"/>
    </row>
    <row r="91" spans="1:31" s="2" customFormat="1" ht="12">
      <c r="A91" s="36"/>
      <c r="B91" s="37"/>
      <c r="C91" s="38"/>
      <c r="D91" s="38"/>
      <c r="E91" s="38"/>
      <c r="F91" s="38"/>
      <c r="G91" s="38"/>
      <c r="H91" s="38"/>
      <c r="I91" s="118"/>
      <c r="J91" s="38"/>
      <c r="K91" s="38"/>
      <c r="L91" s="119"/>
      <c r="S91" s="36"/>
      <c r="T91" s="36"/>
      <c r="U91" s="36"/>
      <c r="V91" s="36"/>
      <c r="W91" s="36"/>
      <c r="X91" s="36"/>
      <c r="Y91" s="36"/>
      <c r="Z91" s="36"/>
      <c r="AA91" s="36"/>
      <c r="AB91" s="36"/>
      <c r="AC91" s="36"/>
      <c r="AD91" s="36"/>
      <c r="AE91" s="36"/>
    </row>
    <row r="92" spans="1:31" s="11" customFormat="1" ht="24">
      <c r="A92" s="167"/>
      <c r="B92" s="168"/>
      <c r="C92" s="169" t="s">
        <v>193</v>
      </c>
      <c r="D92" s="170" t="s">
        <v>57</v>
      </c>
      <c r="E92" s="170" t="s">
        <v>53</v>
      </c>
      <c r="F92" s="170" t="s">
        <v>54</v>
      </c>
      <c r="G92" s="170" t="s">
        <v>194</v>
      </c>
      <c r="H92" s="170" t="s">
        <v>195</v>
      </c>
      <c r="I92" s="171" t="s">
        <v>196</v>
      </c>
      <c r="J92" s="170" t="s">
        <v>165</v>
      </c>
      <c r="K92" s="172" t="s">
        <v>197</v>
      </c>
      <c r="L92" s="173"/>
      <c r="M92" s="70" t="s">
        <v>19</v>
      </c>
      <c r="N92" s="71" t="s">
        <v>42</v>
      </c>
      <c r="O92" s="71" t="s">
        <v>198</v>
      </c>
      <c r="P92" s="71" t="s">
        <v>199</v>
      </c>
      <c r="Q92" s="71" t="s">
        <v>200</v>
      </c>
      <c r="R92" s="71" t="s">
        <v>201</v>
      </c>
      <c r="S92" s="71" t="s">
        <v>202</v>
      </c>
      <c r="T92" s="72" t="s">
        <v>203</v>
      </c>
      <c r="U92" s="167"/>
      <c r="V92" s="167"/>
      <c r="W92" s="167"/>
      <c r="X92" s="167"/>
      <c r="Y92" s="167"/>
      <c r="Z92" s="167"/>
      <c r="AA92" s="167"/>
      <c r="AB92" s="167"/>
      <c r="AC92" s="167"/>
      <c r="AD92" s="167"/>
      <c r="AE92" s="167"/>
    </row>
    <row r="93" spans="1:63" s="2" customFormat="1" ht="15.75">
      <c r="A93" s="36"/>
      <c r="B93" s="37"/>
      <c r="C93" s="77" t="s">
        <v>204</v>
      </c>
      <c r="D93" s="38"/>
      <c r="E93" s="38"/>
      <c r="F93" s="38"/>
      <c r="G93" s="38"/>
      <c r="H93" s="38"/>
      <c r="I93" s="118"/>
      <c r="J93" s="174">
        <f>BK93</f>
        <v>0</v>
      </c>
      <c r="K93" s="38"/>
      <c r="L93" s="41"/>
      <c r="M93" s="73"/>
      <c r="N93" s="175"/>
      <c r="O93" s="74"/>
      <c r="P93" s="176">
        <f>P94+P214</f>
        <v>0</v>
      </c>
      <c r="Q93" s="74"/>
      <c r="R93" s="176">
        <f>R94+R214</f>
        <v>64.99923854</v>
      </c>
      <c r="S93" s="74"/>
      <c r="T93" s="177">
        <f>T94+T214</f>
        <v>34.064</v>
      </c>
      <c r="U93" s="36"/>
      <c r="V93" s="36"/>
      <c r="W93" s="36"/>
      <c r="X93" s="36"/>
      <c r="Y93" s="36"/>
      <c r="Z93" s="36"/>
      <c r="AA93" s="36"/>
      <c r="AB93" s="36"/>
      <c r="AC93" s="36"/>
      <c r="AD93" s="36"/>
      <c r="AE93" s="36"/>
      <c r="AT93" s="19" t="s">
        <v>71</v>
      </c>
      <c r="AU93" s="19" t="s">
        <v>166</v>
      </c>
      <c r="BK93" s="178">
        <f>BK94+BK214</f>
        <v>0</v>
      </c>
    </row>
    <row r="94" spans="2:63" s="12" customFormat="1" ht="15">
      <c r="B94" s="179"/>
      <c r="C94" s="180"/>
      <c r="D94" s="181" t="s">
        <v>71</v>
      </c>
      <c r="E94" s="182" t="s">
        <v>205</v>
      </c>
      <c r="F94" s="182" t="s">
        <v>206</v>
      </c>
      <c r="G94" s="180"/>
      <c r="H94" s="180"/>
      <c r="I94" s="183"/>
      <c r="J94" s="184">
        <f>BK94</f>
        <v>0</v>
      </c>
      <c r="K94" s="180"/>
      <c r="L94" s="185"/>
      <c r="M94" s="186"/>
      <c r="N94" s="187"/>
      <c r="O94" s="187"/>
      <c r="P94" s="188">
        <f>P95+P139+P148+P162+P171+P179+P185+P188+P205+P212</f>
        <v>0</v>
      </c>
      <c r="Q94" s="187"/>
      <c r="R94" s="188">
        <f>R95+R139+R148+R162+R171+R179+R185+R188+R205+R212</f>
        <v>64.5527163</v>
      </c>
      <c r="S94" s="187"/>
      <c r="T94" s="189">
        <f>T95+T139+T148+T162+T171+T179+T185+T188+T205+T212</f>
        <v>34.064</v>
      </c>
      <c r="AR94" s="190" t="s">
        <v>79</v>
      </c>
      <c r="AT94" s="191" t="s">
        <v>71</v>
      </c>
      <c r="AU94" s="191" t="s">
        <v>72</v>
      </c>
      <c r="AY94" s="190" t="s">
        <v>207</v>
      </c>
      <c r="BK94" s="192">
        <f>BK95+BK139+BK148+BK162+BK171+BK179+BK185+BK188+BK205+BK212</f>
        <v>0</v>
      </c>
    </row>
    <row r="95" spans="2:63" s="12" customFormat="1" ht="12.75">
      <c r="B95" s="179"/>
      <c r="C95" s="180"/>
      <c r="D95" s="181" t="s">
        <v>71</v>
      </c>
      <c r="E95" s="193" t="s">
        <v>79</v>
      </c>
      <c r="F95" s="193" t="s">
        <v>208</v>
      </c>
      <c r="G95" s="180"/>
      <c r="H95" s="180"/>
      <c r="I95" s="183"/>
      <c r="J95" s="194">
        <f>BK95</f>
        <v>0</v>
      </c>
      <c r="K95" s="180"/>
      <c r="L95" s="185"/>
      <c r="M95" s="186"/>
      <c r="N95" s="187"/>
      <c r="O95" s="187"/>
      <c r="P95" s="188">
        <f>SUM(P96:P138)</f>
        <v>0</v>
      </c>
      <c r="Q95" s="187"/>
      <c r="R95" s="188">
        <f>SUM(R96:R138)</f>
        <v>0.0468</v>
      </c>
      <c r="S95" s="187"/>
      <c r="T95" s="189">
        <f>SUM(T96:T138)</f>
        <v>33.75</v>
      </c>
      <c r="AR95" s="190" t="s">
        <v>79</v>
      </c>
      <c r="AT95" s="191" t="s">
        <v>71</v>
      </c>
      <c r="AU95" s="191" t="s">
        <v>79</v>
      </c>
      <c r="AY95" s="190" t="s">
        <v>207</v>
      </c>
      <c r="BK95" s="192">
        <f>SUM(BK96:BK138)</f>
        <v>0</v>
      </c>
    </row>
    <row r="96" spans="1:65" s="2" customFormat="1" ht="60">
      <c r="A96" s="36"/>
      <c r="B96" s="37"/>
      <c r="C96" s="195" t="s">
        <v>79</v>
      </c>
      <c r="D96" s="195" t="s">
        <v>209</v>
      </c>
      <c r="E96" s="196" t="s">
        <v>1395</v>
      </c>
      <c r="F96" s="197" t="s">
        <v>1396</v>
      </c>
      <c r="G96" s="198" t="s">
        <v>144</v>
      </c>
      <c r="H96" s="199">
        <v>54</v>
      </c>
      <c r="I96" s="200"/>
      <c r="J96" s="201">
        <f>ROUND(I96*H96,2)</f>
        <v>0</v>
      </c>
      <c r="K96" s="197" t="s">
        <v>212</v>
      </c>
      <c r="L96" s="41"/>
      <c r="M96" s="202" t="s">
        <v>19</v>
      </c>
      <c r="N96" s="203" t="s">
        <v>43</v>
      </c>
      <c r="O96" s="66"/>
      <c r="P96" s="204">
        <f>O96*H96</f>
        <v>0</v>
      </c>
      <c r="Q96" s="204">
        <v>0</v>
      </c>
      <c r="R96" s="204">
        <f>Q96*H96</f>
        <v>0</v>
      </c>
      <c r="S96" s="204">
        <v>0.625</v>
      </c>
      <c r="T96" s="205">
        <f>S96*H96</f>
        <v>33.75</v>
      </c>
      <c r="U96" s="36"/>
      <c r="V96" s="36"/>
      <c r="W96" s="36"/>
      <c r="X96" s="36"/>
      <c r="Y96" s="36"/>
      <c r="Z96" s="36"/>
      <c r="AA96" s="36"/>
      <c r="AB96" s="36"/>
      <c r="AC96" s="36"/>
      <c r="AD96" s="36"/>
      <c r="AE96" s="36"/>
      <c r="AR96" s="206" t="s">
        <v>213</v>
      </c>
      <c r="AT96" s="206" t="s">
        <v>209</v>
      </c>
      <c r="AU96" s="206" t="s">
        <v>81</v>
      </c>
      <c r="AY96" s="19" t="s">
        <v>207</v>
      </c>
      <c r="BE96" s="207">
        <f>IF(N96="základní",J96,0)</f>
        <v>0</v>
      </c>
      <c r="BF96" s="207">
        <f>IF(N96="snížená",J96,0)</f>
        <v>0</v>
      </c>
      <c r="BG96" s="207">
        <f>IF(N96="zákl. přenesená",J96,0)</f>
        <v>0</v>
      </c>
      <c r="BH96" s="207">
        <f>IF(N96="sníž. přenesená",J96,0)</f>
        <v>0</v>
      </c>
      <c r="BI96" s="207">
        <f>IF(N96="nulová",J96,0)</f>
        <v>0</v>
      </c>
      <c r="BJ96" s="19" t="s">
        <v>79</v>
      </c>
      <c r="BK96" s="207">
        <f>ROUND(I96*H96,2)</f>
        <v>0</v>
      </c>
      <c r="BL96" s="19" t="s">
        <v>213</v>
      </c>
      <c r="BM96" s="206" t="s">
        <v>1874</v>
      </c>
    </row>
    <row r="97" spans="2:51" s="13" customFormat="1" ht="12">
      <c r="B97" s="208"/>
      <c r="C97" s="209"/>
      <c r="D97" s="210" t="s">
        <v>215</v>
      </c>
      <c r="E97" s="211" t="s">
        <v>19</v>
      </c>
      <c r="F97" s="212" t="s">
        <v>1875</v>
      </c>
      <c r="G97" s="209"/>
      <c r="H97" s="213">
        <v>54</v>
      </c>
      <c r="I97" s="214"/>
      <c r="J97" s="209"/>
      <c r="K97" s="209"/>
      <c r="L97" s="215"/>
      <c r="M97" s="216"/>
      <c r="N97" s="217"/>
      <c r="O97" s="217"/>
      <c r="P97" s="217"/>
      <c r="Q97" s="217"/>
      <c r="R97" s="217"/>
      <c r="S97" s="217"/>
      <c r="T97" s="218"/>
      <c r="AT97" s="219" t="s">
        <v>215</v>
      </c>
      <c r="AU97" s="219" t="s">
        <v>81</v>
      </c>
      <c r="AV97" s="13" t="s">
        <v>81</v>
      </c>
      <c r="AW97" s="13" t="s">
        <v>33</v>
      </c>
      <c r="AX97" s="13" t="s">
        <v>72</v>
      </c>
      <c r="AY97" s="219" t="s">
        <v>207</v>
      </c>
    </row>
    <row r="98" spans="2:51" s="14" customFormat="1" ht="12">
      <c r="B98" s="220"/>
      <c r="C98" s="221"/>
      <c r="D98" s="210" t="s">
        <v>215</v>
      </c>
      <c r="E98" s="222" t="s">
        <v>1871</v>
      </c>
      <c r="F98" s="223" t="s">
        <v>228</v>
      </c>
      <c r="G98" s="221"/>
      <c r="H98" s="224">
        <v>54</v>
      </c>
      <c r="I98" s="225"/>
      <c r="J98" s="221"/>
      <c r="K98" s="221"/>
      <c r="L98" s="226"/>
      <c r="M98" s="227"/>
      <c r="N98" s="228"/>
      <c r="O98" s="228"/>
      <c r="P98" s="228"/>
      <c r="Q98" s="228"/>
      <c r="R98" s="228"/>
      <c r="S98" s="228"/>
      <c r="T98" s="229"/>
      <c r="AT98" s="230" t="s">
        <v>215</v>
      </c>
      <c r="AU98" s="230" t="s">
        <v>81</v>
      </c>
      <c r="AV98" s="14" t="s">
        <v>213</v>
      </c>
      <c r="AW98" s="14" t="s">
        <v>33</v>
      </c>
      <c r="AX98" s="14" t="s">
        <v>79</v>
      </c>
      <c r="AY98" s="230" t="s">
        <v>207</v>
      </c>
    </row>
    <row r="99" spans="1:65" s="2" customFormat="1" ht="24">
      <c r="A99" s="36"/>
      <c r="B99" s="37"/>
      <c r="C99" s="195" t="s">
        <v>81</v>
      </c>
      <c r="D99" s="195" t="s">
        <v>209</v>
      </c>
      <c r="E99" s="196" t="s">
        <v>210</v>
      </c>
      <c r="F99" s="197" t="s">
        <v>211</v>
      </c>
      <c r="G99" s="198" t="s">
        <v>144</v>
      </c>
      <c r="H99" s="199">
        <v>36</v>
      </c>
      <c r="I99" s="200"/>
      <c r="J99" s="201">
        <f>ROUND(I99*H99,2)</f>
        <v>0</v>
      </c>
      <c r="K99" s="197" t="s">
        <v>212</v>
      </c>
      <c r="L99" s="41"/>
      <c r="M99" s="202" t="s">
        <v>19</v>
      </c>
      <c r="N99" s="203" t="s">
        <v>43</v>
      </c>
      <c r="O99" s="66"/>
      <c r="P99" s="204">
        <f>O99*H99</f>
        <v>0</v>
      </c>
      <c r="Q99" s="204">
        <v>0</v>
      </c>
      <c r="R99" s="204">
        <f>Q99*H99</f>
        <v>0</v>
      </c>
      <c r="S99" s="204">
        <v>0</v>
      </c>
      <c r="T99" s="205">
        <f>S99*H99</f>
        <v>0</v>
      </c>
      <c r="U99" s="36"/>
      <c r="V99" s="36"/>
      <c r="W99" s="36"/>
      <c r="X99" s="36"/>
      <c r="Y99" s="36"/>
      <c r="Z99" s="36"/>
      <c r="AA99" s="36"/>
      <c r="AB99" s="36"/>
      <c r="AC99" s="36"/>
      <c r="AD99" s="36"/>
      <c r="AE99" s="36"/>
      <c r="AR99" s="206" t="s">
        <v>213</v>
      </c>
      <c r="AT99" s="206" t="s">
        <v>209</v>
      </c>
      <c r="AU99" s="206" t="s">
        <v>81</v>
      </c>
      <c r="AY99" s="19" t="s">
        <v>207</v>
      </c>
      <c r="BE99" s="207">
        <f>IF(N99="základní",J99,0)</f>
        <v>0</v>
      </c>
      <c r="BF99" s="207">
        <f>IF(N99="snížená",J99,0)</f>
        <v>0</v>
      </c>
      <c r="BG99" s="207">
        <f>IF(N99="zákl. přenesená",J99,0)</f>
        <v>0</v>
      </c>
      <c r="BH99" s="207">
        <f>IF(N99="sníž. přenesená",J99,0)</f>
        <v>0</v>
      </c>
      <c r="BI99" s="207">
        <f>IF(N99="nulová",J99,0)</f>
        <v>0</v>
      </c>
      <c r="BJ99" s="19" t="s">
        <v>79</v>
      </c>
      <c r="BK99" s="207">
        <f>ROUND(I99*H99,2)</f>
        <v>0</v>
      </c>
      <c r="BL99" s="19" t="s">
        <v>213</v>
      </c>
      <c r="BM99" s="206" t="s">
        <v>1876</v>
      </c>
    </row>
    <row r="100" spans="2:51" s="13" customFormat="1" ht="22.5">
      <c r="B100" s="208"/>
      <c r="C100" s="209"/>
      <c r="D100" s="210" t="s">
        <v>215</v>
      </c>
      <c r="E100" s="211" t="s">
        <v>1734</v>
      </c>
      <c r="F100" s="212" t="s">
        <v>1877</v>
      </c>
      <c r="G100" s="209"/>
      <c r="H100" s="213">
        <v>36</v>
      </c>
      <c r="I100" s="214"/>
      <c r="J100" s="209"/>
      <c r="K100" s="209"/>
      <c r="L100" s="215"/>
      <c r="M100" s="216"/>
      <c r="N100" s="217"/>
      <c r="O100" s="217"/>
      <c r="P100" s="217"/>
      <c r="Q100" s="217"/>
      <c r="R100" s="217"/>
      <c r="S100" s="217"/>
      <c r="T100" s="218"/>
      <c r="AT100" s="219" t="s">
        <v>215</v>
      </c>
      <c r="AU100" s="219" t="s">
        <v>81</v>
      </c>
      <c r="AV100" s="13" t="s">
        <v>81</v>
      </c>
      <c r="AW100" s="13" t="s">
        <v>33</v>
      </c>
      <c r="AX100" s="13" t="s">
        <v>79</v>
      </c>
      <c r="AY100" s="219" t="s">
        <v>207</v>
      </c>
    </row>
    <row r="101" spans="1:65" s="2" customFormat="1" ht="48">
      <c r="A101" s="36"/>
      <c r="B101" s="37"/>
      <c r="C101" s="195" t="s">
        <v>221</v>
      </c>
      <c r="D101" s="195" t="s">
        <v>209</v>
      </c>
      <c r="E101" s="196" t="s">
        <v>217</v>
      </c>
      <c r="F101" s="197" t="s">
        <v>218</v>
      </c>
      <c r="G101" s="198" t="s">
        <v>151</v>
      </c>
      <c r="H101" s="199">
        <v>94.908</v>
      </c>
      <c r="I101" s="200"/>
      <c r="J101" s="201">
        <f>ROUND(I101*H101,2)</f>
        <v>0</v>
      </c>
      <c r="K101" s="197" t="s">
        <v>212</v>
      </c>
      <c r="L101" s="41"/>
      <c r="M101" s="202" t="s">
        <v>19</v>
      </c>
      <c r="N101" s="203" t="s">
        <v>43</v>
      </c>
      <c r="O101" s="66"/>
      <c r="P101" s="204">
        <f>O101*H101</f>
        <v>0</v>
      </c>
      <c r="Q101" s="204">
        <v>0</v>
      </c>
      <c r="R101" s="204">
        <f>Q101*H101</f>
        <v>0</v>
      </c>
      <c r="S101" s="204">
        <v>0</v>
      </c>
      <c r="T101" s="205">
        <f>S101*H101</f>
        <v>0</v>
      </c>
      <c r="U101" s="36"/>
      <c r="V101" s="36"/>
      <c r="W101" s="36"/>
      <c r="X101" s="36"/>
      <c r="Y101" s="36"/>
      <c r="Z101" s="36"/>
      <c r="AA101" s="36"/>
      <c r="AB101" s="36"/>
      <c r="AC101" s="36"/>
      <c r="AD101" s="36"/>
      <c r="AE101" s="36"/>
      <c r="AR101" s="206" t="s">
        <v>213</v>
      </c>
      <c r="AT101" s="206" t="s">
        <v>209</v>
      </c>
      <c r="AU101" s="206" t="s">
        <v>81</v>
      </c>
      <c r="AY101" s="19" t="s">
        <v>207</v>
      </c>
      <c r="BE101" s="207">
        <f>IF(N101="základní",J101,0)</f>
        <v>0</v>
      </c>
      <c r="BF101" s="207">
        <f>IF(N101="snížená",J101,0)</f>
        <v>0</v>
      </c>
      <c r="BG101" s="207">
        <f>IF(N101="zákl. přenesená",J101,0)</f>
        <v>0</v>
      </c>
      <c r="BH101" s="207">
        <f>IF(N101="sníž. přenesená",J101,0)</f>
        <v>0</v>
      </c>
      <c r="BI101" s="207">
        <f>IF(N101="nulová",J101,0)</f>
        <v>0</v>
      </c>
      <c r="BJ101" s="19" t="s">
        <v>79</v>
      </c>
      <c r="BK101" s="207">
        <f>ROUND(I101*H101,2)</f>
        <v>0</v>
      </c>
      <c r="BL101" s="19" t="s">
        <v>213</v>
      </c>
      <c r="BM101" s="206" t="s">
        <v>1878</v>
      </c>
    </row>
    <row r="102" spans="2:51" s="13" customFormat="1" ht="12">
      <c r="B102" s="208"/>
      <c r="C102" s="209"/>
      <c r="D102" s="210" t="s">
        <v>215</v>
      </c>
      <c r="E102" s="211" t="s">
        <v>19</v>
      </c>
      <c r="F102" s="212" t="s">
        <v>220</v>
      </c>
      <c r="G102" s="209"/>
      <c r="H102" s="213">
        <v>94.908</v>
      </c>
      <c r="I102" s="214"/>
      <c r="J102" s="209"/>
      <c r="K102" s="209"/>
      <c r="L102" s="215"/>
      <c r="M102" s="216"/>
      <c r="N102" s="217"/>
      <c r="O102" s="217"/>
      <c r="P102" s="217"/>
      <c r="Q102" s="217"/>
      <c r="R102" s="217"/>
      <c r="S102" s="217"/>
      <c r="T102" s="218"/>
      <c r="AT102" s="219" t="s">
        <v>215</v>
      </c>
      <c r="AU102" s="219" t="s">
        <v>81</v>
      </c>
      <c r="AV102" s="13" t="s">
        <v>81</v>
      </c>
      <c r="AW102" s="13" t="s">
        <v>33</v>
      </c>
      <c r="AX102" s="13" t="s">
        <v>79</v>
      </c>
      <c r="AY102" s="219" t="s">
        <v>207</v>
      </c>
    </row>
    <row r="103" spans="1:65" s="2" customFormat="1" ht="48">
      <c r="A103" s="36"/>
      <c r="B103" s="37"/>
      <c r="C103" s="195" t="s">
        <v>213</v>
      </c>
      <c r="D103" s="195" t="s">
        <v>209</v>
      </c>
      <c r="E103" s="196" t="s">
        <v>222</v>
      </c>
      <c r="F103" s="197" t="s">
        <v>223</v>
      </c>
      <c r="G103" s="198" t="s">
        <v>151</v>
      </c>
      <c r="H103" s="199">
        <v>118.635</v>
      </c>
      <c r="I103" s="200"/>
      <c r="J103" s="201">
        <f>ROUND(I103*H103,2)</f>
        <v>0</v>
      </c>
      <c r="K103" s="197" t="s">
        <v>212</v>
      </c>
      <c r="L103" s="41"/>
      <c r="M103" s="202" t="s">
        <v>19</v>
      </c>
      <c r="N103" s="203" t="s">
        <v>43</v>
      </c>
      <c r="O103" s="66"/>
      <c r="P103" s="204">
        <f>O103*H103</f>
        <v>0</v>
      </c>
      <c r="Q103" s="204">
        <v>0</v>
      </c>
      <c r="R103" s="204">
        <f>Q103*H103</f>
        <v>0</v>
      </c>
      <c r="S103" s="204">
        <v>0</v>
      </c>
      <c r="T103" s="205">
        <f>S103*H103</f>
        <v>0</v>
      </c>
      <c r="U103" s="36"/>
      <c r="V103" s="36"/>
      <c r="W103" s="36"/>
      <c r="X103" s="36"/>
      <c r="Y103" s="36"/>
      <c r="Z103" s="36"/>
      <c r="AA103" s="36"/>
      <c r="AB103" s="36"/>
      <c r="AC103" s="36"/>
      <c r="AD103" s="36"/>
      <c r="AE103" s="36"/>
      <c r="AR103" s="206" t="s">
        <v>213</v>
      </c>
      <c r="AT103" s="206" t="s">
        <v>209</v>
      </c>
      <c r="AU103" s="206" t="s">
        <v>81</v>
      </c>
      <c r="AY103" s="19" t="s">
        <v>207</v>
      </c>
      <c r="BE103" s="207">
        <f>IF(N103="základní",J103,0)</f>
        <v>0</v>
      </c>
      <c r="BF103" s="207">
        <f>IF(N103="snížená",J103,0)</f>
        <v>0</v>
      </c>
      <c r="BG103" s="207">
        <f>IF(N103="zákl. přenesená",J103,0)</f>
        <v>0</v>
      </c>
      <c r="BH103" s="207">
        <f>IF(N103="sníž. přenesená",J103,0)</f>
        <v>0</v>
      </c>
      <c r="BI103" s="207">
        <f>IF(N103="nulová",J103,0)</f>
        <v>0</v>
      </c>
      <c r="BJ103" s="19" t="s">
        <v>79</v>
      </c>
      <c r="BK103" s="207">
        <f>ROUND(I103*H103,2)</f>
        <v>0</v>
      </c>
      <c r="BL103" s="19" t="s">
        <v>213</v>
      </c>
      <c r="BM103" s="206" t="s">
        <v>1879</v>
      </c>
    </row>
    <row r="104" spans="2:51" s="13" customFormat="1" ht="12">
      <c r="B104" s="208"/>
      <c r="C104" s="209"/>
      <c r="D104" s="210" t="s">
        <v>215</v>
      </c>
      <c r="E104" s="211" t="s">
        <v>19</v>
      </c>
      <c r="F104" s="212" t="s">
        <v>1880</v>
      </c>
      <c r="G104" s="209"/>
      <c r="H104" s="213">
        <v>117</v>
      </c>
      <c r="I104" s="214"/>
      <c r="J104" s="209"/>
      <c r="K104" s="209"/>
      <c r="L104" s="215"/>
      <c r="M104" s="216"/>
      <c r="N104" s="217"/>
      <c r="O104" s="217"/>
      <c r="P104" s="217"/>
      <c r="Q104" s="217"/>
      <c r="R104" s="217"/>
      <c r="S104" s="217"/>
      <c r="T104" s="218"/>
      <c r="AT104" s="219" t="s">
        <v>215</v>
      </c>
      <c r="AU104" s="219" t="s">
        <v>81</v>
      </c>
      <c r="AV104" s="13" t="s">
        <v>81</v>
      </c>
      <c r="AW104" s="13" t="s">
        <v>33</v>
      </c>
      <c r="AX104" s="13" t="s">
        <v>72</v>
      </c>
      <c r="AY104" s="219" t="s">
        <v>207</v>
      </c>
    </row>
    <row r="105" spans="2:51" s="13" customFormat="1" ht="12">
      <c r="B105" s="208"/>
      <c r="C105" s="209"/>
      <c r="D105" s="210" t="s">
        <v>215</v>
      </c>
      <c r="E105" s="211" t="s">
        <v>19</v>
      </c>
      <c r="F105" s="212" t="s">
        <v>1881</v>
      </c>
      <c r="G105" s="209"/>
      <c r="H105" s="213">
        <v>120.27</v>
      </c>
      <c r="I105" s="214"/>
      <c r="J105" s="209"/>
      <c r="K105" s="209"/>
      <c r="L105" s="215"/>
      <c r="M105" s="216"/>
      <c r="N105" s="217"/>
      <c r="O105" s="217"/>
      <c r="P105" s="217"/>
      <c r="Q105" s="217"/>
      <c r="R105" s="217"/>
      <c r="S105" s="217"/>
      <c r="T105" s="218"/>
      <c r="AT105" s="219" t="s">
        <v>215</v>
      </c>
      <c r="AU105" s="219" t="s">
        <v>81</v>
      </c>
      <c r="AV105" s="13" t="s">
        <v>81</v>
      </c>
      <c r="AW105" s="13" t="s">
        <v>33</v>
      </c>
      <c r="AX105" s="13" t="s">
        <v>72</v>
      </c>
      <c r="AY105" s="219" t="s">
        <v>207</v>
      </c>
    </row>
    <row r="106" spans="2:51" s="14" customFormat="1" ht="12">
      <c r="B106" s="220"/>
      <c r="C106" s="221"/>
      <c r="D106" s="210" t="s">
        <v>215</v>
      </c>
      <c r="E106" s="222" t="s">
        <v>49</v>
      </c>
      <c r="F106" s="223" t="s">
        <v>228</v>
      </c>
      <c r="G106" s="221"/>
      <c r="H106" s="224">
        <v>237.27</v>
      </c>
      <c r="I106" s="225"/>
      <c r="J106" s="221"/>
      <c r="K106" s="221"/>
      <c r="L106" s="226"/>
      <c r="M106" s="227"/>
      <c r="N106" s="228"/>
      <c r="O106" s="228"/>
      <c r="P106" s="228"/>
      <c r="Q106" s="228"/>
      <c r="R106" s="228"/>
      <c r="S106" s="228"/>
      <c r="T106" s="229"/>
      <c r="AT106" s="230" t="s">
        <v>215</v>
      </c>
      <c r="AU106" s="230" t="s">
        <v>81</v>
      </c>
      <c r="AV106" s="14" t="s">
        <v>213</v>
      </c>
      <c r="AW106" s="14" t="s">
        <v>33</v>
      </c>
      <c r="AX106" s="14" t="s">
        <v>72</v>
      </c>
      <c r="AY106" s="230" t="s">
        <v>207</v>
      </c>
    </row>
    <row r="107" spans="2:51" s="13" customFormat="1" ht="12">
      <c r="B107" s="208"/>
      <c r="C107" s="209"/>
      <c r="D107" s="210" t="s">
        <v>215</v>
      </c>
      <c r="E107" s="211" t="s">
        <v>19</v>
      </c>
      <c r="F107" s="212" t="s">
        <v>229</v>
      </c>
      <c r="G107" s="209"/>
      <c r="H107" s="213">
        <v>118.635</v>
      </c>
      <c r="I107" s="214"/>
      <c r="J107" s="209"/>
      <c r="K107" s="209"/>
      <c r="L107" s="215"/>
      <c r="M107" s="216"/>
      <c r="N107" s="217"/>
      <c r="O107" s="217"/>
      <c r="P107" s="217"/>
      <c r="Q107" s="217"/>
      <c r="R107" s="217"/>
      <c r="S107" s="217"/>
      <c r="T107" s="218"/>
      <c r="AT107" s="219" t="s">
        <v>215</v>
      </c>
      <c r="AU107" s="219" t="s">
        <v>81</v>
      </c>
      <c r="AV107" s="13" t="s">
        <v>81</v>
      </c>
      <c r="AW107" s="13" t="s">
        <v>33</v>
      </c>
      <c r="AX107" s="13" t="s">
        <v>79</v>
      </c>
      <c r="AY107" s="219" t="s">
        <v>207</v>
      </c>
    </row>
    <row r="108" spans="1:65" s="2" customFormat="1" ht="48">
      <c r="A108" s="36"/>
      <c r="B108" s="37"/>
      <c r="C108" s="195" t="s">
        <v>234</v>
      </c>
      <c r="D108" s="195" t="s">
        <v>209</v>
      </c>
      <c r="E108" s="196" t="s">
        <v>230</v>
      </c>
      <c r="F108" s="197" t="s">
        <v>231</v>
      </c>
      <c r="G108" s="198" t="s">
        <v>151</v>
      </c>
      <c r="H108" s="199">
        <v>11.864</v>
      </c>
      <c r="I108" s="200"/>
      <c r="J108" s="201">
        <f>ROUND(I108*H108,2)</f>
        <v>0</v>
      </c>
      <c r="K108" s="197" t="s">
        <v>212</v>
      </c>
      <c r="L108" s="41"/>
      <c r="M108" s="202" t="s">
        <v>19</v>
      </c>
      <c r="N108" s="203" t="s">
        <v>43</v>
      </c>
      <c r="O108" s="66"/>
      <c r="P108" s="204">
        <f>O108*H108</f>
        <v>0</v>
      </c>
      <c r="Q108" s="204">
        <v>0</v>
      </c>
      <c r="R108" s="204">
        <f>Q108*H108</f>
        <v>0</v>
      </c>
      <c r="S108" s="204">
        <v>0</v>
      </c>
      <c r="T108" s="205">
        <f>S108*H108</f>
        <v>0</v>
      </c>
      <c r="U108" s="36"/>
      <c r="V108" s="36"/>
      <c r="W108" s="36"/>
      <c r="X108" s="36"/>
      <c r="Y108" s="36"/>
      <c r="Z108" s="36"/>
      <c r="AA108" s="36"/>
      <c r="AB108" s="36"/>
      <c r="AC108" s="36"/>
      <c r="AD108" s="36"/>
      <c r="AE108" s="36"/>
      <c r="AR108" s="206" t="s">
        <v>213</v>
      </c>
      <c r="AT108" s="206" t="s">
        <v>209</v>
      </c>
      <c r="AU108" s="206" t="s">
        <v>81</v>
      </c>
      <c r="AY108" s="19" t="s">
        <v>207</v>
      </c>
      <c r="BE108" s="207">
        <f>IF(N108="základní",J108,0)</f>
        <v>0</v>
      </c>
      <c r="BF108" s="207">
        <f>IF(N108="snížená",J108,0)</f>
        <v>0</v>
      </c>
      <c r="BG108" s="207">
        <f>IF(N108="zákl. přenesená",J108,0)</f>
        <v>0</v>
      </c>
      <c r="BH108" s="207">
        <f>IF(N108="sníž. přenesená",J108,0)</f>
        <v>0</v>
      </c>
      <c r="BI108" s="207">
        <f>IF(N108="nulová",J108,0)</f>
        <v>0</v>
      </c>
      <c r="BJ108" s="19" t="s">
        <v>79</v>
      </c>
      <c r="BK108" s="207">
        <f>ROUND(I108*H108,2)</f>
        <v>0</v>
      </c>
      <c r="BL108" s="19" t="s">
        <v>213</v>
      </c>
      <c r="BM108" s="206" t="s">
        <v>1882</v>
      </c>
    </row>
    <row r="109" spans="2:51" s="13" customFormat="1" ht="12">
      <c r="B109" s="208"/>
      <c r="C109" s="209"/>
      <c r="D109" s="210" t="s">
        <v>215</v>
      </c>
      <c r="E109" s="211" t="s">
        <v>19</v>
      </c>
      <c r="F109" s="212" t="s">
        <v>233</v>
      </c>
      <c r="G109" s="209"/>
      <c r="H109" s="213">
        <v>11.864</v>
      </c>
      <c r="I109" s="214"/>
      <c r="J109" s="209"/>
      <c r="K109" s="209"/>
      <c r="L109" s="215"/>
      <c r="M109" s="216"/>
      <c r="N109" s="217"/>
      <c r="O109" s="217"/>
      <c r="P109" s="217"/>
      <c r="Q109" s="217"/>
      <c r="R109" s="217"/>
      <c r="S109" s="217"/>
      <c r="T109" s="218"/>
      <c r="AT109" s="219" t="s">
        <v>215</v>
      </c>
      <c r="AU109" s="219" t="s">
        <v>81</v>
      </c>
      <c r="AV109" s="13" t="s">
        <v>81</v>
      </c>
      <c r="AW109" s="13" t="s">
        <v>33</v>
      </c>
      <c r="AX109" s="13" t="s">
        <v>79</v>
      </c>
      <c r="AY109" s="219" t="s">
        <v>207</v>
      </c>
    </row>
    <row r="110" spans="1:65" s="2" customFormat="1" ht="48">
      <c r="A110" s="36"/>
      <c r="B110" s="37"/>
      <c r="C110" s="195" t="s">
        <v>238</v>
      </c>
      <c r="D110" s="195" t="s">
        <v>209</v>
      </c>
      <c r="E110" s="196" t="s">
        <v>235</v>
      </c>
      <c r="F110" s="197" t="s">
        <v>236</v>
      </c>
      <c r="G110" s="198" t="s">
        <v>151</v>
      </c>
      <c r="H110" s="199">
        <v>11.864</v>
      </c>
      <c r="I110" s="200"/>
      <c r="J110" s="201">
        <f>ROUND(I110*H110,2)</f>
        <v>0</v>
      </c>
      <c r="K110" s="197" t="s">
        <v>212</v>
      </c>
      <c r="L110" s="41"/>
      <c r="M110" s="202" t="s">
        <v>19</v>
      </c>
      <c r="N110" s="203" t="s">
        <v>43</v>
      </c>
      <c r="O110" s="66"/>
      <c r="P110" s="204">
        <f>O110*H110</f>
        <v>0</v>
      </c>
      <c r="Q110" s="204">
        <v>0</v>
      </c>
      <c r="R110" s="204">
        <f>Q110*H110</f>
        <v>0</v>
      </c>
      <c r="S110" s="204">
        <v>0</v>
      </c>
      <c r="T110" s="205">
        <f>S110*H110</f>
        <v>0</v>
      </c>
      <c r="U110" s="36"/>
      <c r="V110" s="36"/>
      <c r="W110" s="36"/>
      <c r="X110" s="36"/>
      <c r="Y110" s="36"/>
      <c r="Z110" s="36"/>
      <c r="AA110" s="36"/>
      <c r="AB110" s="36"/>
      <c r="AC110" s="36"/>
      <c r="AD110" s="36"/>
      <c r="AE110" s="36"/>
      <c r="AR110" s="206" t="s">
        <v>213</v>
      </c>
      <c r="AT110" s="206" t="s">
        <v>209</v>
      </c>
      <c r="AU110" s="206" t="s">
        <v>81</v>
      </c>
      <c r="AY110" s="19" t="s">
        <v>207</v>
      </c>
      <c r="BE110" s="207">
        <f>IF(N110="základní",J110,0)</f>
        <v>0</v>
      </c>
      <c r="BF110" s="207">
        <f>IF(N110="snížená",J110,0)</f>
        <v>0</v>
      </c>
      <c r="BG110" s="207">
        <f>IF(N110="zákl. přenesená",J110,0)</f>
        <v>0</v>
      </c>
      <c r="BH110" s="207">
        <f>IF(N110="sníž. přenesená",J110,0)</f>
        <v>0</v>
      </c>
      <c r="BI110" s="207">
        <f>IF(N110="nulová",J110,0)</f>
        <v>0</v>
      </c>
      <c r="BJ110" s="19" t="s">
        <v>79</v>
      </c>
      <c r="BK110" s="207">
        <f>ROUND(I110*H110,2)</f>
        <v>0</v>
      </c>
      <c r="BL110" s="19" t="s">
        <v>213</v>
      </c>
      <c r="BM110" s="206" t="s">
        <v>1883</v>
      </c>
    </row>
    <row r="111" spans="2:51" s="13" customFormat="1" ht="12">
      <c r="B111" s="208"/>
      <c r="C111" s="209"/>
      <c r="D111" s="210" t="s">
        <v>215</v>
      </c>
      <c r="E111" s="211" t="s">
        <v>19</v>
      </c>
      <c r="F111" s="212" t="s">
        <v>233</v>
      </c>
      <c r="G111" s="209"/>
      <c r="H111" s="213">
        <v>11.864</v>
      </c>
      <c r="I111" s="214"/>
      <c r="J111" s="209"/>
      <c r="K111" s="209"/>
      <c r="L111" s="215"/>
      <c r="M111" s="216"/>
      <c r="N111" s="217"/>
      <c r="O111" s="217"/>
      <c r="P111" s="217"/>
      <c r="Q111" s="217"/>
      <c r="R111" s="217"/>
      <c r="S111" s="217"/>
      <c r="T111" s="218"/>
      <c r="AT111" s="219" t="s">
        <v>215</v>
      </c>
      <c r="AU111" s="219" t="s">
        <v>81</v>
      </c>
      <c r="AV111" s="13" t="s">
        <v>81</v>
      </c>
      <c r="AW111" s="13" t="s">
        <v>33</v>
      </c>
      <c r="AX111" s="13" t="s">
        <v>79</v>
      </c>
      <c r="AY111" s="219" t="s">
        <v>207</v>
      </c>
    </row>
    <row r="112" spans="1:65" s="2" customFormat="1" ht="60">
      <c r="A112" s="36"/>
      <c r="B112" s="37"/>
      <c r="C112" s="195" t="s">
        <v>243</v>
      </c>
      <c r="D112" s="195" t="s">
        <v>209</v>
      </c>
      <c r="E112" s="196" t="s">
        <v>267</v>
      </c>
      <c r="F112" s="197" t="s">
        <v>268</v>
      </c>
      <c r="G112" s="198" t="s">
        <v>151</v>
      </c>
      <c r="H112" s="199">
        <v>401.673</v>
      </c>
      <c r="I112" s="200"/>
      <c r="J112" s="201">
        <f>ROUND(I112*H112,2)</f>
        <v>0</v>
      </c>
      <c r="K112" s="197" t="s">
        <v>212</v>
      </c>
      <c r="L112" s="41"/>
      <c r="M112" s="202" t="s">
        <v>19</v>
      </c>
      <c r="N112" s="203" t="s">
        <v>43</v>
      </c>
      <c r="O112" s="66"/>
      <c r="P112" s="204">
        <f>O112*H112</f>
        <v>0</v>
      </c>
      <c r="Q112" s="204">
        <v>0</v>
      </c>
      <c r="R112" s="204">
        <f>Q112*H112</f>
        <v>0</v>
      </c>
      <c r="S112" s="204">
        <v>0</v>
      </c>
      <c r="T112" s="205">
        <f>S112*H112</f>
        <v>0</v>
      </c>
      <c r="U112" s="36"/>
      <c r="V112" s="36"/>
      <c r="W112" s="36"/>
      <c r="X112" s="36"/>
      <c r="Y112" s="36"/>
      <c r="Z112" s="36"/>
      <c r="AA112" s="36"/>
      <c r="AB112" s="36"/>
      <c r="AC112" s="36"/>
      <c r="AD112" s="36"/>
      <c r="AE112" s="36"/>
      <c r="AR112" s="206" t="s">
        <v>213</v>
      </c>
      <c r="AT112" s="206" t="s">
        <v>209</v>
      </c>
      <c r="AU112" s="206" t="s">
        <v>81</v>
      </c>
      <c r="AY112" s="19" t="s">
        <v>207</v>
      </c>
      <c r="BE112" s="207">
        <f>IF(N112="základní",J112,0)</f>
        <v>0</v>
      </c>
      <c r="BF112" s="207">
        <f>IF(N112="snížená",J112,0)</f>
        <v>0</v>
      </c>
      <c r="BG112" s="207">
        <f>IF(N112="zákl. přenesená",J112,0)</f>
        <v>0</v>
      </c>
      <c r="BH112" s="207">
        <f>IF(N112="sníž. přenesená",J112,0)</f>
        <v>0</v>
      </c>
      <c r="BI112" s="207">
        <f>IF(N112="nulová",J112,0)</f>
        <v>0</v>
      </c>
      <c r="BJ112" s="19" t="s">
        <v>79</v>
      </c>
      <c r="BK112" s="207">
        <f>ROUND(I112*H112,2)</f>
        <v>0</v>
      </c>
      <c r="BL112" s="19" t="s">
        <v>213</v>
      </c>
      <c r="BM112" s="206" t="s">
        <v>1884</v>
      </c>
    </row>
    <row r="113" spans="2:51" s="15" customFormat="1" ht="12">
      <c r="B113" s="241"/>
      <c r="C113" s="242"/>
      <c r="D113" s="210" t="s">
        <v>215</v>
      </c>
      <c r="E113" s="243" t="s">
        <v>19</v>
      </c>
      <c r="F113" s="244" t="s">
        <v>270</v>
      </c>
      <c r="G113" s="242"/>
      <c r="H113" s="243" t="s">
        <v>19</v>
      </c>
      <c r="I113" s="245"/>
      <c r="J113" s="242"/>
      <c r="K113" s="242"/>
      <c r="L113" s="246"/>
      <c r="M113" s="247"/>
      <c r="N113" s="248"/>
      <c r="O113" s="248"/>
      <c r="P113" s="248"/>
      <c r="Q113" s="248"/>
      <c r="R113" s="248"/>
      <c r="S113" s="248"/>
      <c r="T113" s="249"/>
      <c r="AT113" s="250" t="s">
        <v>215</v>
      </c>
      <c r="AU113" s="250" t="s">
        <v>81</v>
      </c>
      <c r="AV113" s="15" t="s">
        <v>79</v>
      </c>
      <c r="AW113" s="15" t="s">
        <v>33</v>
      </c>
      <c r="AX113" s="15" t="s">
        <v>72</v>
      </c>
      <c r="AY113" s="250" t="s">
        <v>207</v>
      </c>
    </row>
    <row r="114" spans="2:51" s="13" customFormat="1" ht="12">
      <c r="B114" s="208"/>
      <c r="C114" s="209"/>
      <c r="D114" s="210" t="s">
        <v>215</v>
      </c>
      <c r="E114" s="211" t="s">
        <v>19</v>
      </c>
      <c r="F114" s="212" t="s">
        <v>271</v>
      </c>
      <c r="G114" s="209"/>
      <c r="H114" s="213">
        <v>213.543</v>
      </c>
      <c r="I114" s="214"/>
      <c r="J114" s="209"/>
      <c r="K114" s="209"/>
      <c r="L114" s="215"/>
      <c r="M114" s="216"/>
      <c r="N114" s="217"/>
      <c r="O114" s="217"/>
      <c r="P114" s="217"/>
      <c r="Q114" s="217"/>
      <c r="R114" s="217"/>
      <c r="S114" s="217"/>
      <c r="T114" s="218"/>
      <c r="AT114" s="219" t="s">
        <v>215</v>
      </c>
      <c r="AU114" s="219" t="s">
        <v>81</v>
      </c>
      <c r="AV114" s="13" t="s">
        <v>81</v>
      </c>
      <c r="AW114" s="13" t="s">
        <v>33</v>
      </c>
      <c r="AX114" s="13" t="s">
        <v>72</v>
      </c>
      <c r="AY114" s="219" t="s">
        <v>207</v>
      </c>
    </row>
    <row r="115" spans="2:51" s="13" customFormat="1" ht="12">
      <c r="B115" s="208"/>
      <c r="C115" s="209"/>
      <c r="D115" s="210" t="s">
        <v>215</v>
      </c>
      <c r="E115" s="211" t="s">
        <v>19</v>
      </c>
      <c r="F115" s="212" t="s">
        <v>272</v>
      </c>
      <c r="G115" s="209"/>
      <c r="H115" s="213">
        <v>188.13</v>
      </c>
      <c r="I115" s="214"/>
      <c r="J115" s="209"/>
      <c r="K115" s="209"/>
      <c r="L115" s="215"/>
      <c r="M115" s="216"/>
      <c r="N115" s="217"/>
      <c r="O115" s="217"/>
      <c r="P115" s="217"/>
      <c r="Q115" s="217"/>
      <c r="R115" s="217"/>
      <c r="S115" s="217"/>
      <c r="T115" s="218"/>
      <c r="AT115" s="219" t="s">
        <v>215</v>
      </c>
      <c r="AU115" s="219" t="s">
        <v>81</v>
      </c>
      <c r="AV115" s="13" t="s">
        <v>81</v>
      </c>
      <c r="AW115" s="13" t="s">
        <v>33</v>
      </c>
      <c r="AX115" s="13" t="s">
        <v>72</v>
      </c>
      <c r="AY115" s="219" t="s">
        <v>207</v>
      </c>
    </row>
    <row r="116" spans="2:51" s="14" customFormat="1" ht="12">
      <c r="B116" s="220"/>
      <c r="C116" s="221"/>
      <c r="D116" s="210" t="s">
        <v>215</v>
      </c>
      <c r="E116" s="222" t="s">
        <v>19</v>
      </c>
      <c r="F116" s="223" t="s">
        <v>228</v>
      </c>
      <c r="G116" s="221"/>
      <c r="H116" s="224">
        <v>401.673</v>
      </c>
      <c r="I116" s="225"/>
      <c r="J116" s="221"/>
      <c r="K116" s="221"/>
      <c r="L116" s="226"/>
      <c r="M116" s="227"/>
      <c r="N116" s="228"/>
      <c r="O116" s="228"/>
      <c r="P116" s="228"/>
      <c r="Q116" s="228"/>
      <c r="R116" s="228"/>
      <c r="S116" s="228"/>
      <c r="T116" s="229"/>
      <c r="AT116" s="230" t="s">
        <v>215</v>
      </c>
      <c r="AU116" s="230" t="s">
        <v>81</v>
      </c>
      <c r="AV116" s="14" t="s">
        <v>213</v>
      </c>
      <c r="AW116" s="14" t="s">
        <v>33</v>
      </c>
      <c r="AX116" s="14" t="s">
        <v>79</v>
      </c>
      <c r="AY116" s="230" t="s">
        <v>207</v>
      </c>
    </row>
    <row r="117" spans="1:65" s="2" customFormat="1" ht="60">
      <c r="A117" s="36"/>
      <c r="B117" s="37"/>
      <c r="C117" s="195" t="s">
        <v>248</v>
      </c>
      <c r="D117" s="195" t="s">
        <v>209</v>
      </c>
      <c r="E117" s="196" t="s">
        <v>273</v>
      </c>
      <c r="F117" s="197" t="s">
        <v>274</v>
      </c>
      <c r="G117" s="198" t="s">
        <v>151</v>
      </c>
      <c r="H117" s="199">
        <v>25.413</v>
      </c>
      <c r="I117" s="200"/>
      <c r="J117" s="201">
        <f>ROUND(I117*H117,2)</f>
        <v>0</v>
      </c>
      <c r="K117" s="197" t="s">
        <v>212</v>
      </c>
      <c r="L117" s="41"/>
      <c r="M117" s="202" t="s">
        <v>19</v>
      </c>
      <c r="N117" s="203" t="s">
        <v>43</v>
      </c>
      <c r="O117" s="66"/>
      <c r="P117" s="204">
        <f>O117*H117</f>
        <v>0</v>
      </c>
      <c r="Q117" s="204">
        <v>0</v>
      </c>
      <c r="R117" s="204">
        <f>Q117*H117</f>
        <v>0</v>
      </c>
      <c r="S117" s="204">
        <v>0</v>
      </c>
      <c r="T117" s="205">
        <f>S117*H117</f>
        <v>0</v>
      </c>
      <c r="U117" s="36"/>
      <c r="V117" s="36"/>
      <c r="W117" s="36"/>
      <c r="X117" s="36"/>
      <c r="Y117" s="36"/>
      <c r="Z117" s="36"/>
      <c r="AA117" s="36"/>
      <c r="AB117" s="36"/>
      <c r="AC117" s="36"/>
      <c r="AD117" s="36"/>
      <c r="AE117" s="36"/>
      <c r="AR117" s="206" t="s">
        <v>213</v>
      </c>
      <c r="AT117" s="206" t="s">
        <v>209</v>
      </c>
      <c r="AU117" s="206" t="s">
        <v>81</v>
      </c>
      <c r="AY117" s="19" t="s">
        <v>207</v>
      </c>
      <c r="BE117" s="207">
        <f>IF(N117="základní",J117,0)</f>
        <v>0</v>
      </c>
      <c r="BF117" s="207">
        <f>IF(N117="snížená",J117,0)</f>
        <v>0</v>
      </c>
      <c r="BG117" s="207">
        <f>IF(N117="zákl. přenesená",J117,0)</f>
        <v>0</v>
      </c>
      <c r="BH117" s="207">
        <f>IF(N117="sníž. přenesená",J117,0)</f>
        <v>0</v>
      </c>
      <c r="BI117" s="207">
        <f>IF(N117="nulová",J117,0)</f>
        <v>0</v>
      </c>
      <c r="BJ117" s="19" t="s">
        <v>79</v>
      </c>
      <c r="BK117" s="207">
        <f>ROUND(I117*H117,2)</f>
        <v>0</v>
      </c>
      <c r="BL117" s="19" t="s">
        <v>213</v>
      </c>
      <c r="BM117" s="206" t="s">
        <v>1885</v>
      </c>
    </row>
    <row r="118" spans="2:51" s="13" customFormat="1" ht="12">
      <c r="B118" s="208"/>
      <c r="C118" s="209"/>
      <c r="D118" s="210" t="s">
        <v>215</v>
      </c>
      <c r="E118" s="211" t="s">
        <v>19</v>
      </c>
      <c r="F118" s="212" t="s">
        <v>276</v>
      </c>
      <c r="G118" s="209"/>
      <c r="H118" s="213">
        <v>25.413</v>
      </c>
      <c r="I118" s="214"/>
      <c r="J118" s="209"/>
      <c r="K118" s="209"/>
      <c r="L118" s="215"/>
      <c r="M118" s="216"/>
      <c r="N118" s="217"/>
      <c r="O118" s="217"/>
      <c r="P118" s="217"/>
      <c r="Q118" s="217"/>
      <c r="R118" s="217"/>
      <c r="S118" s="217"/>
      <c r="T118" s="218"/>
      <c r="AT118" s="219" t="s">
        <v>215</v>
      </c>
      <c r="AU118" s="219" t="s">
        <v>81</v>
      </c>
      <c r="AV118" s="13" t="s">
        <v>81</v>
      </c>
      <c r="AW118" s="13" t="s">
        <v>33</v>
      </c>
      <c r="AX118" s="13" t="s">
        <v>79</v>
      </c>
      <c r="AY118" s="219" t="s">
        <v>207</v>
      </c>
    </row>
    <row r="119" spans="1:65" s="2" customFormat="1" ht="60">
      <c r="A119" s="36"/>
      <c r="B119" s="37"/>
      <c r="C119" s="195" t="s">
        <v>255</v>
      </c>
      <c r="D119" s="195" t="s">
        <v>209</v>
      </c>
      <c r="E119" s="196" t="s">
        <v>278</v>
      </c>
      <c r="F119" s="197" t="s">
        <v>279</v>
      </c>
      <c r="G119" s="198" t="s">
        <v>151</v>
      </c>
      <c r="H119" s="199">
        <v>23.727</v>
      </c>
      <c r="I119" s="200"/>
      <c r="J119" s="201">
        <f>ROUND(I119*H119,2)</f>
        <v>0</v>
      </c>
      <c r="K119" s="197" t="s">
        <v>212</v>
      </c>
      <c r="L119" s="41"/>
      <c r="M119" s="202" t="s">
        <v>19</v>
      </c>
      <c r="N119" s="203" t="s">
        <v>43</v>
      </c>
      <c r="O119" s="66"/>
      <c r="P119" s="204">
        <f>O119*H119</f>
        <v>0</v>
      </c>
      <c r="Q119" s="204">
        <v>0</v>
      </c>
      <c r="R119" s="204">
        <f>Q119*H119</f>
        <v>0</v>
      </c>
      <c r="S119" s="204">
        <v>0</v>
      </c>
      <c r="T119" s="205">
        <f>S119*H119</f>
        <v>0</v>
      </c>
      <c r="U119" s="36"/>
      <c r="V119" s="36"/>
      <c r="W119" s="36"/>
      <c r="X119" s="36"/>
      <c r="Y119" s="36"/>
      <c r="Z119" s="36"/>
      <c r="AA119" s="36"/>
      <c r="AB119" s="36"/>
      <c r="AC119" s="36"/>
      <c r="AD119" s="36"/>
      <c r="AE119" s="36"/>
      <c r="AR119" s="206" t="s">
        <v>213</v>
      </c>
      <c r="AT119" s="206" t="s">
        <v>209</v>
      </c>
      <c r="AU119" s="206" t="s">
        <v>81</v>
      </c>
      <c r="AY119" s="19" t="s">
        <v>207</v>
      </c>
      <c r="BE119" s="207">
        <f>IF(N119="základní",J119,0)</f>
        <v>0</v>
      </c>
      <c r="BF119" s="207">
        <f>IF(N119="snížená",J119,0)</f>
        <v>0</v>
      </c>
      <c r="BG119" s="207">
        <f>IF(N119="zákl. přenesená",J119,0)</f>
        <v>0</v>
      </c>
      <c r="BH119" s="207">
        <f>IF(N119="sníž. přenesená",J119,0)</f>
        <v>0</v>
      </c>
      <c r="BI119" s="207">
        <f>IF(N119="nulová",J119,0)</f>
        <v>0</v>
      </c>
      <c r="BJ119" s="19" t="s">
        <v>79</v>
      </c>
      <c r="BK119" s="207">
        <f>ROUND(I119*H119,2)</f>
        <v>0</v>
      </c>
      <c r="BL119" s="19" t="s">
        <v>213</v>
      </c>
      <c r="BM119" s="206" t="s">
        <v>1886</v>
      </c>
    </row>
    <row r="120" spans="2:51" s="13" customFormat="1" ht="12">
      <c r="B120" s="208"/>
      <c r="C120" s="209"/>
      <c r="D120" s="210" t="s">
        <v>215</v>
      </c>
      <c r="E120" s="211" t="s">
        <v>19</v>
      </c>
      <c r="F120" s="212" t="s">
        <v>281</v>
      </c>
      <c r="G120" s="209"/>
      <c r="H120" s="213">
        <v>23.727</v>
      </c>
      <c r="I120" s="214"/>
      <c r="J120" s="209"/>
      <c r="K120" s="209"/>
      <c r="L120" s="215"/>
      <c r="M120" s="216"/>
      <c r="N120" s="217"/>
      <c r="O120" s="217"/>
      <c r="P120" s="217"/>
      <c r="Q120" s="217"/>
      <c r="R120" s="217"/>
      <c r="S120" s="217"/>
      <c r="T120" s="218"/>
      <c r="AT120" s="219" t="s">
        <v>215</v>
      </c>
      <c r="AU120" s="219" t="s">
        <v>81</v>
      </c>
      <c r="AV120" s="13" t="s">
        <v>81</v>
      </c>
      <c r="AW120" s="13" t="s">
        <v>33</v>
      </c>
      <c r="AX120" s="13" t="s">
        <v>79</v>
      </c>
      <c r="AY120" s="219" t="s">
        <v>207</v>
      </c>
    </row>
    <row r="121" spans="1:65" s="2" customFormat="1" ht="48">
      <c r="A121" s="36"/>
      <c r="B121" s="37"/>
      <c r="C121" s="195" t="s">
        <v>261</v>
      </c>
      <c r="D121" s="195" t="s">
        <v>209</v>
      </c>
      <c r="E121" s="196" t="s">
        <v>283</v>
      </c>
      <c r="F121" s="197" t="s">
        <v>284</v>
      </c>
      <c r="G121" s="198" t="s">
        <v>151</v>
      </c>
      <c r="H121" s="199">
        <v>213.543</v>
      </c>
      <c r="I121" s="200"/>
      <c r="J121" s="201">
        <f>ROUND(I121*H121,2)</f>
        <v>0</v>
      </c>
      <c r="K121" s="197" t="s">
        <v>212</v>
      </c>
      <c r="L121" s="41"/>
      <c r="M121" s="202" t="s">
        <v>19</v>
      </c>
      <c r="N121" s="203" t="s">
        <v>43</v>
      </c>
      <c r="O121" s="66"/>
      <c r="P121" s="204">
        <f>O121*H121</f>
        <v>0</v>
      </c>
      <c r="Q121" s="204">
        <v>0</v>
      </c>
      <c r="R121" s="204">
        <f>Q121*H121</f>
        <v>0</v>
      </c>
      <c r="S121" s="204">
        <v>0</v>
      </c>
      <c r="T121" s="205">
        <f>S121*H121</f>
        <v>0</v>
      </c>
      <c r="U121" s="36"/>
      <c r="V121" s="36"/>
      <c r="W121" s="36"/>
      <c r="X121" s="36"/>
      <c r="Y121" s="36"/>
      <c r="Z121" s="36"/>
      <c r="AA121" s="36"/>
      <c r="AB121" s="36"/>
      <c r="AC121" s="36"/>
      <c r="AD121" s="36"/>
      <c r="AE121" s="36"/>
      <c r="AR121" s="206" t="s">
        <v>213</v>
      </c>
      <c r="AT121" s="206" t="s">
        <v>209</v>
      </c>
      <c r="AU121" s="206" t="s">
        <v>81</v>
      </c>
      <c r="AY121" s="19" t="s">
        <v>207</v>
      </c>
      <c r="BE121" s="207">
        <f>IF(N121="základní",J121,0)</f>
        <v>0</v>
      </c>
      <c r="BF121" s="207">
        <f>IF(N121="snížená",J121,0)</f>
        <v>0</v>
      </c>
      <c r="BG121" s="207">
        <f>IF(N121="zákl. přenesená",J121,0)</f>
        <v>0</v>
      </c>
      <c r="BH121" s="207">
        <f>IF(N121="sníž. přenesená",J121,0)</f>
        <v>0</v>
      </c>
      <c r="BI121" s="207">
        <f>IF(N121="nulová",J121,0)</f>
        <v>0</v>
      </c>
      <c r="BJ121" s="19" t="s">
        <v>79</v>
      </c>
      <c r="BK121" s="207">
        <f>ROUND(I121*H121,2)</f>
        <v>0</v>
      </c>
      <c r="BL121" s="19" t="s">
        <v>213</v>
      </c>
      <c r="BM121" s="206" t="s">
        <v>1887</v>
      </c>
    </row>
    <row r="122" spans="2:51" s="13" customFormat="1" ht="22.5">
      <c r="B122" s="208"/>
      <c r="C122" s="209"/>
      <c r="D122" s="210" t="s">
        <v>215</v>
      </c>
      <c r="E122" s="211" t="s">
        <v>19</v>
      </c>
      <c r="F122" s="212" t="s">
        <v>286</v>
      </c>
      <c r="G122" s="209"/>
      <c r="H122" s="213">
        <v>213.543</v>
      </c>
      <c r="I122" s="214"/>
      <c r="J122" s="209"/>
      <c r="K122" s="209"/>
      <c r="L122" s="215"/>
      <c r="M122" s="216"/>
      <c r="N122" s="217"/>
      <c r="O122" s="217"/>
      <c r="P122" s="217"/>
      <c r="Q122" s="217"/>
      <c r="R122" s="217"/>
      <c r="S122" s="217"/>
      <c r="T122" s="218"/>
      <c r="AT122" s="219" t="s">
        <v>215</v>
      </c>
      <c r="AU122" s="219" t="s">
        <v>81</v>
      </c>
      <c r="AV122" s="13" t="s">
        <v>81</v>
      </c>
      <c r="AW122" s="13" t="s">
        <v>33</v>
      </c>
      <c r="AX122" s="13" t="s">
        <v>79</v>
      </c>
      <c r="AY122" s="219" t="s">
        <v>207</v>
      </c>
    </row>
    <row r="123" spans="1:65" s="2" customFormat="1" ht="36">
      <c r="A123" s="36"/>
      <c r="B123" s="37"/>
      <c r="C123" s="195" t="s">
        <v>117</v>
      </c>
      <c r="D123" s="195" t="s">
        <v>209</v>
      </c>
      <c r="E123" s="196" t="s">
        <v>287</v>
      </c>
      <c r="F123" s="197" t="s">
        <v>288</v>
      </c>
      <c r="G123" s="198" t="s">
        <v>151</v>
      </c>
      <c r="H123" s="199">
        <v>49.14</v>
      </c>
      <c r="I123" s="200"/>
      <c r="J123" s="201">
        <f>ROUND(I123*H123,2)</f>
        <v>0</v>
      </c>
      <c r="K123" s="197" t="s">
        <v>19</v>
      </c>
      <c r="L123" s="41"/>
      <c r="M123" s="202" t="s">
        <v>19</v>
      </c>
      <c r="N123" s="203" t="s">
        <v>43</v>
      </c>
      <c r="O123" s="66"/>
      <c r="P123" s="204">
        <f>O123*H123</f>
        <v>0</v>
      </c>
      <c r="Q123" s="204">
        <v>0</v>
      </c>
      <c r="R123" s="204">
        <f>Q123*H123</f>
        <v>0</v>
      </c>
      <c r="S123" s="204">
        <v>0</v>
      </c>
      <c r="T123" s="205">
        <f>S123*H123</f>
        <v>0</v>
      </c>
      <c r="U123" s="36"/>
      <c r="V123" s="36"/>
      <c r="W123" s="36"/>
      <c r="X123" s="36"/>
      <c r="Y123" s="36"/>
      <c r="Z123" s="36"/>
      <c r="AA123" s="36"/>
      <c r="AB123" s="36"/>
      <c r="AC123" s="36"/>
      <c r="AD123" s="36"/>
      <c r="AE123" s="36"/>
      <c r="AR123" s="206" t="s">
        <v>213</v>
      </c>
      <c r="AT123" s="206" t="s">
        <v>209</v>
      </c>
      <c r="AU123" s="206" t="s">
        <v>81</v>
      </c>
      <c r="AY123" s="19" t="s">
        <v>207</v>
      </c>
      <c r="BE123" s="207">
        <f>IF(N123="základní",J123,0)</f>
        <v>0</v>
      </c>
      <c r="BF123" s="207">
        <f>IF(N123="snížená",J123,0)</f>
        <v>0</v>
      </c>
      <c r="BG123" s="207">
        <f>IF(N123="zákl. přenesená",J123,0)</f>
        <v>0</v>
      </c>
      <c r="BH123" s="207">
        <f>IF(N123="sníž. přenesená",J123,0)</f>
        <v>0</v>
      </c>
      <c r="BI123" s="207">
        <f>IF(N123="nulová",J123,0)</f>
        <v>0</v>
      </c>
      <c r="BJ123" s="19" t="s">
        <v>79</v>
      </c>
      <c r="BK123" s="207">
        <f>ROUND(I123*H123,2)</f>
        <v>0</v>
      </c>
      <c r="BL123" s="19" t="s">
        <v>213</v>
      </c>
      <c r="BM123" s="206" t="s">
        <v>1888</v>
      </c>
    </row>
    <row r="124" spans="2:51" s="13" customFormat="1" ht="12">
      <c r="B124" s="208"/>
      <c r="C124" s="209"/>
      <c r="D124" s="210" t="s">
        <v>215</v>
      </c>
      <c r="E124" s="211" t="s">
        <v>19</v>
      </c>
      <c r="F124" s="212" t="s">
        <v>1889</v>
      </c>
      <c r="G124" s="209"/>
      <c r="H124" s="213">
        <v>49.14</v>
      </c>
      <c r="I124" s="214"/>
      <c r="J124" s="209"/>
      <c r="K124" s="209"/>
      <c r="L124" s="215"/>
      <c r="M124" s="216"/>
      <c r="N124" s="217"/>
      <c r="O124" s="217"/>
      <c r="P124" s="217"/>
      <c r="Q124" s="217"/>
      <c r="R124" s="217"/>
      <c r="S124" s="217"/>
      <c r="T124" s="218"/>
      <c r="AT124" s="219" t="s">
        <v>215</v>
      </c>
      <c r="AU124" s="219" t="s">
        <v>81</v>
      </c>
      <c r="AV124" s="13" t="s">
        <v>81</v>
      </c>
      <c r="AW124" s="13" t="s">
        <v>33</v>
      </c>
      <c r="AX124" s="13" t="s">
        <v>72</v>
      </c>
      <c r="AY124" s="219" t="s">
        <v>207</v>
      </c>
    </row>
    <row r="125" spans="2:51" s="14" customFormat="1" ht="12">
      <c r="B125" s="220"/>
      <c r="C125" s="221"/>
      <c r="D125" s="210" t="s">
        <v>215</v>
      </c>
      <c r="E125" s="222" t="s">
        <v>153</v>
      </c>
      <c r="F125" s="223" t="s">
        <v>228</v>
      </c>
      <c r="G125" s="221"/>
      <c r="H125" s="224">
        <v>49.14</v>
      </c>
      <c r="I125" s="225"/>
      <c r="J125" s="221"/>
      <c r="K125" s="221"/>
      <c r="L125" s="226"/>
      <c r="M125" s="227"/>
      <c r="N125" s="228"/>
      <c r="O125" s="228"/>
      <c r="P125" s="228"/>
      <c r="Q125" s="228"/>
      <c r="R125" s="228"/>
      <c r="S125" s="228"/>
      <c r="T125" s="229"/>
      <c r="AT125" s="230" t="s">
        <v>215</v>
      </c>
      <c r="AU125" s="230" t="s">
        <v>81</v>
      </c>
      <c r="AV125" s="14" t="s">
        <v>213</v>
      </c>
      <c r="AW125" s="14" t="s">
        <v>33</v>
      </c>
      <c r="AX125" s="14" t="s">
        <v>79</v>
      </c>
      <c r="AY125" s="230" t="s">
        <v>207</v>
      </c>
    </row>
    <row r="126" spans="1:65" s="2" customFormat="1" ht="36">
      <c r="A126" s="36"/>
      <c r="B126" s="37"/>
      <c r="C126" s="195" t="s">
        <v>134</v>
      </c>
      <c r="D126" s="195" t="s">
        <v>209</v>
      </c>
      <c r="E126" s="196" t="s">
        <v>293</v>
      </c>
      <c r="F126" s="197" t="s">
        <v>294</v>
      </c>
      <c r="G126" s="198" t="s">
        <v>252</v>
      </c>
      <c r="H126" s="199">
        <v>78.624</v>
      </c>
      <c r="I126" s="200"/>
      <c r="J126" s="201">
        <f>ROUND(I126*H126,2)</f>
        <v>0</v>
      </c>
      <c r="K126" s="197" t="s">
        <v>212</v>
      </c>
      <c r="L126" s="41"/>
      <c r="M126" s="202" t="s">
        <v>19</v>
      </c>
      <c r="N126" s="203" t="s">
        <v>43</v>
      </c>
      <c r="O126" s="66"/>
      <c r="P126" s="204">
        <f>O126*H126</f>
        <v>0</v>
      </c>
      <c r="Q126" s="204">
        <v>0</v>
      </c>
      <c r="R126" s="204">
        <f>Q126*H126</f>
        <v>0</v>
      </c>
      <c r="S126" s="204">
        <v>0</v>
      </c>
      <c r="T126" s="205">
        <f>S126*H126</f>
        <v>0</v>
      </c>
      <c r="U126" s="36"/>
      <c r="V126" s="36"/>
      <c r="W126" s="36"/>
      <c r="X126" s="36"/>
      <c r="Y126" s="36"/>
      <c r="Z126" s="36"/>
      <c r="AA126" s="36"/>
      <c r="AB126" s="36"/>
      <c r="AC126" s="36"/>
      <c r="AD126" s="36"/>
      <c r="AE126" s="36"/>
      <c r="AR126" s="206" t="s">
        <v>213</v>
      </c>
      <c r="AT126" s="206" t="s">
        <v>209</v>
      </c>
      <c r="AU126" s="206" t="s">
        <v>81</v>
      </c>
      <c r="AY126" s="19" t="s">
        <v>207</v>
      </c>
      <c r="BE126" s="207">
        <f>IF(N126="základní",J126,0)</f>
        <v>0</v>
      </c>
      <c r="BF126" s="207">
        <f>IF(N126="snížená",J126,0)</f>
        <v>0</v>
      </c>
      <c r="BG126" s="207">
        <f>IF(N126="zákl. přenesená",J126,0)</f>
        <v>0</v>
      </c>
      <c r="BH126" s="207">
        <f>IF(N126="sníž. přenesená",J126,0)</f>
        <v>0</v>
      </c>
      <c r="BI126" s="207">
        <f>IF(N126="nulová",J126,0)</f>
        <v>0</v>
      </c>
      <c r="BJ126" s="19" t="s">
        <v>79</v>
      </c>
      <c r="BK126" s="207">
        <f>ROUND(I126*H126,2)</f>
        <v>0</v>
      </c>
      <c r="BL126" s="19" t="s">
        <v>213</v>
      </c>
      <c r="BM126" s="206" t="s">
        <v>1890</v>
      </c>
    </row>
    <row r="127" spans="2:51" s="13" customFormat="1" ht="12">
      <c r="B127" s="208"/>
      <c r="C127" s="209"/>
      <c r="D127" s="210" t="s">
        <v>215</v>
      </c>
      <c r="E127" s="209"/>
      <c r="F127" s="212" t="s">
        <v>1891</v>
      </c>
      <c r="G127" s="209"/>
      <c r="H127" s="213">
        <v>78.624</v>
      </c>
      <c r="I127" s="214"/>
      <c r="J127" s="209"/>
      <c r="K127" s="209"/>
      <c r="L127" s="215"/>
      <c r="M127" s="216"/>
      <c r="N127" s="217"/>
      <c r="O127" s="217"/>
      <c r="P127" s="217"/>
      <c r="Q127" s="217"/>
      <c r="R127" s="217"/>
      <c r="S127" s="217"/>
      <c r="T127" s="218"/>
      <c r="AT127" s="219" t="s">
        <v>215</v>
      </c>
      <c r="AU127" s="219" t="s">
        <v>81</v>
      </c>
      <c r="AV127" s="13" t="s">
        <v>81</v>
      </c>
      <c r="AW127" s="13" t="s">
        <v>4</v>
      </c>
      <c r="AX127" s="13" t="s">
        <v>79</v>
      </c>
      <c r="AY127" s="219" t="s">
        <v>207</v>
      </c>
    </row>
    <row r="128" spans="1:65" s="2" customFormat="1" ht="36">
      <c r="A128" s="36"/>
      <c r="B128" s="37"/>
      <c r="C128" s="195" t="s">
        <v>277</v>
      </c>
      <c r="D128" s="195" t="s">
        <v>209</v>
      </c>
      <c r="E128" s="196" t="s">
        <v>298</v>
      </c>
      <c r="F128" s="197" t="s">
        <v>299</v>
      </c>
      <c r="G128" s="198" t="s">
        <v>151</v>
      </c>
      <c r="H128" s="199">
        <v>188.13</v>
      </c>
      <c r="I128" s="200"/>
      <c r="J128" s="201">
        <f>ROUND(I128*H128,2)</f>
        <v>0</v>
      </c>
      <c r="K128" s="197" t="s">
        <v>19</v>
      </c>
      <c r="L128" s="41"/>
      <c r="M128" s="202" t="s">
        <v>19</v>
      </c>
      <c r="N128" s="203" t="s">
        <v>43</v>
      </c>
      <c r="O128" s="66"/>
      <c r="P128" s="204">
        <f>O128*H128</f>
        <v>0</v>
      </c>
      <c r="Q128" s="204">
        <v>0</v>
      </c>
      <c r="R128" s="204">
        <f>Q128*H128</f>
        <v>0</v>
      </c>
      <c r="S128" s="204">
        <v>0</v>
      </c>
      <c r="T128" s="205">
        <f>S128*H128</f>
        <v>0</v>
      </c>
      <c r="U128" s="36"/>
      <c r="V128" s="36"/>
      <c r="W128" s="36"/>
      <c r="X128" s="36"/>
      <c r="Y128" s="36"/>
      <c r="Z128" s="36"/>
      <c r="AA128" s="36"/>
      <c r="AB128" s="36"/>
      <c r="AC128" s="36"/>
      <c r="AD128" s="36"/>
      <c r="AE128" s="36"/>
      <c r="AR128" s="206" t="s">
        <v>213</v>
      </c>
      <c r="AT128" s="206" t="s">
        <v>209</v>
      </c>
      <c r="AU128" s="206" t="s">
        <v>81</v>
      </c>
      <c r="AY128" s="19" t="s">
        <v>207</v>
      </c>
      <c r="BE128" s="207">
        <f>IF(N128="základní",J128,0)</f>
        <v>0</v>
      </c>
      <c r="BF128" s="207">
        <f>IF(N128="snížená",J128,0)</f>
        <v>0</v>
      </c>
      <c r="BG128" s="207">
        <f>IF(N128="zákl. přenesená",J128,0)</f>
        <v>0</v>
      </c>
      <c r="BH128" s="207">
        <f>IF(N128="sníž. přenesená",J128,0)</f>
        <v>0</v>
      </c>
      <c r="BI128" s="207">
        <f>IF(N128="nulová",J128,0)</f>
        <v>0</v>
      </c>
      <c r="BJ128" s="19" t="s">
        <v>79</v>
      </c>
      <c r="BK128" s="207">
        <f>ROUND(I128*H128,2)</f>
        <v>0</v>
      </c>
      <c r="BL128" s="19" t="s">
        <v>213</v>
      </c>
      <c r="BM128" s="206" t="s">
        <v>1892</v>
      </c>
    </row>
    <row r="129" spans="2:51" s="13" customFormat="1" ht="12">
      <c r="B129" s="208"/>
      <c r="C129" s="209"/>
      <c r="D129" s="210" t="s">
        <v>215</v>
      </c>
      <c r="E129" s="211" t="s">
        <v>19</v>
      </c>
      <c r="F129" s="212" t="s">
        <v>301</v>
      </c>
      <c r="G129" s="209"/>
      <c r="H129" s="213">
        <v>188.13</v>
      </c>
      <c r="I129" s="214"/>
      <c r="J129" s="209"/>
      <c r="K129" s="209"/>
      <c r="L129" s="215"/>
      <c r="M129" s="216"/>
      <c r="N129" s="217"/>
      <c r="O129" s="217"/>
      <c r="P129" s="217"/>
      <c r="Q129" s="217"/>
      <c r="R129" s="217"/>
      <c r="S129" s="217"/>
      <c r="T129" s="218"/>
      <c r="AT129" s="219" t="s">
        <v>215</v>
      </c>
      <c r="AU129" s="219" t="s">
        <v>81</v>
      </c>
      <c r="AV129" s="13" t="s">
        <v>81</v>
      </c>
      <c r="AW129" s="13" t="s">
        <v>33</v>
      </c>
      <c r="AX129" s="13" t="s">
        <v>72</v>
      </c>
      <c r="AY129" s="219" t="s">
        <v>207</v>
      </c>
    </row>
    <row r="130" spans="2:51" s="14" customFormat="1" ht="12">
      <c r="B130" s="220"/>
      <c r="C130" s="221"/>
      <c r="D130" s="210" t="s">
        <v>215</v>
      </c>
      <c r="E130" s="222" t="s">
        <v>156</v>
      </c>
      <c r="F130" s="223" t="s">
        <v>228</v>
      </c>
      <c r="G130" s="221"/>
      <c r="H130" s="224">
        <v>188.13</v>
      </c>
      <c r="I130" s="225"/>
      <c r="J130" s="221"/>
      <c r="K130" s="221"/>
      <c r="L130" s="226"/>
      <c r="M130" s="227"/>
      <c r="N130" s="228"/>
      <c r="O130" s="228"/>
      <c r="P130" s="228"/>
      <c r="Q130" s="228"/>
      <c r="R130" s="228"/>
      <c r="S130" s="228"/>
      <c r="T130" s="229"/>
      <c r="AT130" s="230" t="s">
        <v>215</v>
      </c>
      <c r="AU130" s="230" t="s">
        <v>81</v>
      </c>
      <c r="AV130" s="14" t="s">
        <v>213</v>
      </c>
      <c r="AW130" s="14" t="s">
        <v>33</v>
      </c>
      <c r="AX130" s="14" t="s">
        <v>79</v>
      </c>
      <c r="AY130" s="230" t="s">
        <v>207</v>
      </c>
    </row>
    <row r="131" spans="1:65" s="2" customFormat="1" ht="36">
      <c r="A131" s="36"/>
      <c r="B131" s="37"/>
      <c r="C131" s="195" t="s">
        <v>282</v>
      </c>
      <c r="D131" s="195" t="s">
        <v>209</v>
      </c>
      <c r="E131" s="196" t="s">
        <v>1239</v>
      </c>
      <c r="F131" s="197" t="s">
        <v>1240</v>
      </c>
      <c r="G131" s="198" t="s">
        <v>144</v>
      </c>
      <c r="H131" s="199">
        <v>36</v>
      </c>
      <c r="I131" s="200"/>
      <c r="J131" s="201">
        <f>ROUND(I131*H131,2)</f>
        <v>0</v>
      </c>
      <c r="K131" s="197" t="s">
        <v>212</v>
      </c>
      <c r="L131" s="41"/>
      <c r="M131" s="202" t="s">
        <v>19</v>
      </c>
      <c r="N131" s="203" t="s">
        <v>43</v>
      </c>
      <c r="O131" s="66"/>
      <c r="P131" s="204">
        <f>O131*H131</f>
        <v>0</v>
      </c>
      <c r="Q131" s="204">
        <v>0</v>
      </c>
      <c r="R131" s="204">
        <f>Q131*H131</f>
        <v>0</v>
      </c>
      <c r="S131" s="204">
        <v>0</v>
      </c>
      <c r="T131" s="205">
        <f>S131*H131</f>
        <v>0</v>
      </c>
      <c r="U131" s="36"/>
      <c r="V131" s="36"/>
      <c r="W131" s="36"/>
      <c r="X131" s="36"/>
      <c r="Y131" s="36"/>
      <c r="Z131" s="36"/>
      <c r="AA131" s="36"/>
      <c r="AB131" s="36"/>
      <c r="AC131" s="36"/>
      <c r="AD131" s="36"/>
      <c r="AE131" s="36"/>
      <c r="AR131" s="206" t="s">
        <v>213</v>
      </c>
      <c r="AT131" s="206" t="s">
        <v>209</v>
      </c>
      <c r="AU131" s="206" t="s">
        <v>81</v>
      </c>
      <c r="AY131" s="19" t="s">
        <v>207</v>
      </c>
      <c r="BE131" s="207">
        <f>IF(N131="základní",J131,0)</f>
        <v>0</v>
      </c>
      <c r="BF131" s="207">
        <f>IF(N131="snížená",J131,0)</f>
        <v>0</v>
      </c>
      <c r="BG131" s="207">
        <f>IF(N131="zákl. přenesená",J131,0)</f>
        <v>0</v>
      </c>
      <c r="BH131" s="207">
        <f>IF(N131="sníž. přenesená",J131,0)</f>
        <v>0</v>
      </c>
      <c r="BI131" s="207">
        <f>IF(N131="nulová",J131,0)</f>
        <v>0</v>
      </c>
      <c r="BJ131" s="19" t="s">
        <v>79</v>
      </c>
      <c r="BK131" s="207">
        <f>ROUND(I131*H131,2)</f>
        <v>0</v>
      </c>
      <c r="BL131" s="19" t="s">
        <v>213</v>
      </c>
      <c r="BM131" s="206" t="s">
        <v>1893</v>
      </c>
    </row>
    <row r="132" spans="1:65" s="2" customFormat="1" ht="24">
      <c r="A132" s="36"/>
      <c r="B132" s="37"/>
      <c r="C132" s="195" t="s">
        <v>8</v>
      </c>
      <c r="D132" s="195" t="s">
        <v>209</v>
      </c>
      <c r="E132" s="196" t="s">
        <v>1242</v>
      </c>
      <c r="F132" s="197" t="s">
        <v>1243</v>
      </c>
      <c r="G132" s="198" t="s">
        <v>144</v>
      </c>
      <c r="H132" s="199">
        <v>36</v>
      </c>
      <c r="I132" s="200"/>
      <c r="J132" s="201">
        <f>ROUND(I132*H132,2)</f>
        <v>0</v>
      </c>
      <c r="K132" s="197" t="s">
        <v>212</v>
      </c>
      <c r="L132" s="41"/>
      <c r="M132" s="202" t="s">
        <v>19</v>
      </c>
      <c r="N132" s="203" t="s">
        <v>43</v>
      </c>
      <c r="O132" s="66"/>
      <c r="P132" s="204">
        <f>O132*H132</f>
        <v>0</v>
      </c>
      <c r="Q132" s="204">
        <v>0</v>
      </c>
      <c r="R132" s="204">
        <f>Q132*H132</f>
        <v>0</v>
      </c>
      <c r="S132" s="204">
        <v>0</v>
      </c>
      <c r="T132" s="205">
        <f>S132*H132</f>
        <v>0</v>
      </c>
      <c r="U132" s="36"/>
      <c r="V132" s="36"/>
      <c r="W132" s="36"/>
      <c r="X132" s="36"/>
      <c r="Y132" s="36"/>
      <c r="Z132" s="36"/>
      <c r="AA132" s="36"/>
      <c r="AB132" s="36"/>
      <c r="AC132" s="36"/>
      <c r="AD132" s="36"/>
      <c r="AE132" s="36"/>
      <c r="AR132" s="206" t="s">
        <v>213</v>
      </c>
      <c r="AT132" s="206" t="s">
        <v>209</v>
      </c>
      <c r="AU132" s="206" t="s">
        <v>81</v>
      </c>
      <c r="AY132" s="19" t="s">
        <v>207</v>
      </c>
      <c r="BE132" s="207">
        <f>IF(N132="základní",J132,0)</f>
        <v>0</v>
      </c>
      <c r="BF132" s="207">
        <f>IF(N132="snížená",J132,0)</f>
        <v>0</v>
      </c>
      <c r="BG132" s="207">
        <f>IF(N132="zákl. přenesená",J132,0)</f>
        <v>0</v>
      </c>
      <c r="BH132" s="207">
        <f>IF(N132="sníž. přenesená",J132,0)</f>
        <v>0</v>
      </c>
      <c r="BI132" s="207">
        <f>IF(N132="nulová",J132,0)</f>
        <v>0</v>
      </c>
      <c r="BJ132" s="19" t="s">
        <v>79</v>
      </c>
      <c r="BK132" s="207">
        <f>ROUND(I132*H132,2)</f>
        <v>0</v>
      </c>
      <c r="BL132" s="19" t="s">
        <v>213</v>
      </c>
      <c r="BM132" s="206" t="s">
        <v>1894</v>
      </c>
    </row>
    <row r="133" spans="1:65" s="2" customFormat="1" ht="12">
      <c r="A133" s="36"/>
      <c r="B133" s="37"/>
      <c r="C133" s="195" t="s">
        <v>292</v>
      </c>
      <c r="D133" s="195" t="s">
        <v>209</v>
      </c>
      <c r="E133" s="196" t="s">
        <v>1245</v>
      </c>
      <c r="F133" s="197" t="s">
        <v>1246</v>
      </c>
      <c r="G133" s="198" t="s">
        <v>144</v>
      </c>
      <c r="H133" s="199">
        <v>36</v>
      </c>
      <c r="I133" s="200"/>
      <c r="J133" s="201">
        <f>ROUND(I133*H133,2)</f>
        <v>0</v>
      </c>
      <c r="K133" s="197" t="s">
        <v>212</v>
      </c>
      <c r="L133" s="41"/>
      <c r="M133" s="202" t="s">
        <v>19</v>
      </c>
      <c r="N133" s="203" t="s">
        <v>43</v>
      </c>
      <c r="O133" s="66"/>
      <c r="P133" s="204">
        <f>O133*H133</f>
        <v>0</v>
      </c>
      <c r="Q133" s="204">
        <v>0.00127</v>
      </c>
      <c r="R133" s="204">
        <f>Q133*H133</f>
        <v>0.045720000000000004</v>
      </c>
      <c r="S133" s="204">
        <v>0</v>
      </c>
      <c r="T133" s="205">
        <f>S133*H133</f>
        <v>0</v>
      </c>
      <c r="U133" s="36"/>
      <c r="V133" s="36"/>
      <c r="W133" s="36"/>
      <c r="X133" s="36"/>
      <c r="Y133" s="36"/>
      <c r="Z133" s="36"/>
      <c r="AA133" s="36"/>
      <c r="AB133" s="36"/>
      <c r="AC133" s="36"/>
      <c r="AD133" s="36"/>
      <c r="AE133" s="36"/>
      <c r="AR133" s="206" t="s">
        <v>213</v>
      </c>
      <c r="AT133" s="206" t="s">
        <v>209</v>
      </c>
      <c r="AU133" s="206" t="s">
        <v>81</v>
      </c>
      <c r="AY133" s="19" t="s">
        <v>207</v>
      </c>
      <c r="BE133" s="207">
        <f>IF(N133="základní",J133,0)</f>
        <v>0</v>
      </c>
      <c r="BF133" s="207">
        <f>IF(N133="snížená",J133,0)</f>
        <v>0</v>
      </c>
      <c r="BG133" s="207">
        <f>IF(N133="zákl. přenesená",J133,0)</f>
        <v>0</v>
      </c>
      <c r="BH133" s="207">
        <f>IF(N133="sníž. přenesená",J133,0)</f>
        <v>0</v>
      </c>
      <c r="BI133" s="207">
        <f>IF(N133="nulová",J133,0)</f>
        <v>0</v>
      </c>
      <c r="BJ133" s="19" t="s">
        <v>79</v>
      </c>
      <c r="BK133" s="207">
        <f>ROUND(I133*H133,2)</f>
        <v>0</v>
      </c>
      <c r="BL133" s="19" t="s">
        <v>213</v>
      </c>
      <c r="BM133" s="206" t="s">
        <v>1895</v>
      </c>
    </row>
    <row r="134" spans="2:51" s="15" customFormat="1" ht="12">
      <c r="B134" s="241"/>
      <c r="C134" s="242"/>
      <c r="D134" s="210" t="s">
        <v>215</v>
      </c>
      <c r="E134" s="243" t="s">
        <v>19</v>
      </c>
      <c r="F134" s="244" t="s">
        <v>1760</v>
      </c>
      <c r="G134" s="242"/>
      <c r="H134" s="243" t="s">
        <v>19</v>
      </c>
      <c r="I134" s="245"/>
      <c r="J134" s="242"/>
      <c r="K134" s="242"/>
      <c r="L134" s="246"/>
      <c r="M134" s="247"/>
      <c r="N134" s="248"/>
      <c r="O134" s="248"/>
      <c r="P134" s="248"/>
      <c r="Q134" s="248"/>
      <c r="R134" s="248"/>
      <c r="S134" s="248"/>
      <c r="T134" s="249"/>
      <c r="AT134" s="250" t="s">
        <v>215</v>
      </c>
      <c r="AU134" s="250" t="s">
        <v>81</v>
      </c>
      <c r="AV134" s="15" t="s">
        <v>79</v>
      </c>
      <c r="AW134" s="15" t="s">
        <v>33</v>
      </c>
      <c r="AX134" s="15" t="s">
        <v>72</v>
      </c>
      <c r="AY134" s="250" t="s">
        <v>207</v>
      </c>
    </row>
    <row r="135" spans="2:51" s="13" customFormat="1" ht="12">
      <c r="B135" s="208"/>
      <c r="C135" s="209"/>
      <c r="D135" s="210" t="s">
        <v>215</v>
      </c>
      <c r="E135" s="211" t="s">
        <v>19</v>
      </c>
      <c r="F135" s="212" t="s">
        <v>1761</v>
      </c>
      <c r="G135" s="209"/>
      <c r="H135" s="213">
        <v>36</v>
      </c>
      <c r="I135" s="214"/>
      <c r="J135" s="209"/>
      <c r="K135" s="209"/>
      <c r="L135" s="215"/>
      <c r="M135" s="216"/>
      <c r="N135" s="217"/>
      <c r="O135" s="217"/>
      <c r="P135" s="217"/>
      <c r="Q135" s="217"/>
      <c r="R135" s="217"/>
      <c r="S135" s="217"/>
      <c r="T135" s="218"/>
      <c r="AT135" s="219" t="s">
        <v>215</v>
      </c>
      <c r="AU135" s="219" t="s">
        <v>81</v>
      </c>
      <c r="AV135" s="13" t="s">
        <v>81</v>
      </c>
      <c r="AW135" s="13" t="s">
        <v>33</v>
      </c>
      <c r="AX135" s="13" t="s">
        <v>79</v>
      </c>
      <c r="AY135" s="219" t="s">
        <v>207</v>
      </c>
    </row>
    <row r="136" spans="1:65" s="2" customFormat="1" ht="12">
      <c r="A136" s="36"/>
      <c r="B136" s="37"/>
      <c r="C136" s="231" t="s">
        <v>297</v>
      </c>
      <c r="D136" s="231" t="s">
        <v>249</v>
      </c>
      <c r="E136" s="232" t="s">
        <v>1250</v>
      </c>
      <c r="F136" s="233" t="s">
        <v>1251</v>
      </c>
      <c r="G136" s="234" t="s">
        <v>810</v>
      </c>
      <c r="H136" s="235">
        <v>1.08</v>
      </c>
      <c r="I136" s="236"/>
      <c r="J136" s="237">
        <f>ROUND(I136*H136,2)</f>
        <v>0</v>
      </c>
      <c r="K136" s="233" t="s">
        <v>212</v>
      </c>
      <c r="L136" s="238"/>
      <c r="M136" s="239" t="s">
        <v>19</v>
      </c>
      <c r="N136" s="240" t="s">
        <v>43</v>
      </c>
      <c r="O136" s="66"/>
      <c r="P136" s="204">
        <f>O136*H136</f>
        <v>0</v>
      </c>
      <c r="Q136" s="204">
        <v>0.001</v>
      </c>
      <c r="R136" s="204">
        <f>Q136*H136</f>
        <v>0.00108</v>
      </c>
      <c r="S136" s="204">
        <v>0</v>
      </c>
      <c r="T136" s="205">
        <f>S136*H136</f>
        <v>0</v>
      </c>
      <c r="U136" s="36"/>
      <c r="V136" s="36"/>
      <c r="W136" s="36"/>
      <c r="X136" s="36"/>
      <c r="Y136" s="36"/>
      <c r="Z136" s="36"/>
      <c r="AA136" s="36"/>
      <c r="AB136" s="36"/>
      <c r="AC136" s="36"/>
      <c r="AD136" s="36"/>
      <c r="AE136" s="36"/>
      <c r="AR136" s="206" t="s">
        <v>248</v>
      </c>
      <c r="AT136" s="206" t="s">
        <v>249</v>
      </c>
      <c r="AU136" s="206" t="s">
        <v>81</v>
      </c>
      <c r="AY136" s="19" t="s">
        <v>207</v>
      </c>
      <c r="BE136" s="207">
        <f>IF(N136="základní",J136,0)</f>
        <v>0</v>
      </c>
      <c r="BF136" s="207">
        <f>IF(N136="snížená",J136,0)</f>
        <v>0</v>
      </c>
      <c r="BG136" s="207">
        <f>IF(N136="zákl. přenesená",J136,0)</f>
        <v>0</v>
      </c>
      <c r="BH136" s="207">
        <f>IF(N136="sníž. přenesená",J136,0)</f>
        <v>0</v>
      </c>
      <c r="BI136" s="207">
        <f>IF(N136="nulová",J136,0)</f>
        <v>0</v>
      </c>
      <c r="BJ136" s="19" t="s">
        <v>79</v>
      </c>
      <c r="BK136" s="207">
        <f>ROUND(I136*H136,2)</f>
        <v>0</v>
      </c>
      <c r="BL136" s="19" t="s">
        <v>213</v>
      </c>
      <c r="BM136" s="206" t="s">
        <v>1896</v>
      </c>
    </row>
    <row r="137" spans="2:51" s="13" customFormat="1" ht="12">
      <c r="B137" s="208"/>
      <c r="C137" s="209"/>
      <c r="D137" s="210" t="s">
        <v>215</v>
      </c>
      <c r="E137" s="209"/>
      <c r="F137" s="212" t="s">
        <v>1897</v>
      </c>
      <c r="G137" s="209"/>
      <c r="H137" s="213">
        <v>1.08</v>
      </c>
      <c r="I137" s="214"/>
      <c r="J137" s="209"/>
      <c r="K137" s="209"/>
      <c r="L137" s="215"/>
      <c r="M137" s="216"/>
      <c r="N137" s="217"/>
      <c r="O137" s="217"/>
      <c r="P137" s="217"/>
      <c r="Q137" s="217"/>
      <c r="R137" s="217"/>
      <c r="S137" s="217"/>
      <c r="T137" s="218"/>
      <c r="AT137" s="219" t="s">
        <v>215</v>
      </c>
      <c r="AU137" s="219" t="s">
        <v>81</v>
      </c>
      <c r="AV137" s="13" t="s">
        <v>81</v>
      </c>
      <c r="AW137" s="13" t="s">
        <v>4</v>
      </c>
      <c r="AX137" s="13" t="s">
        <v>79</v>
      </c>
      <c r="AY137" s="219" t="s">
        <v>207</v>
      </c>
    </row>
    <row r="138" spans="1:65" s="2" customFormat="1" ht="24">
      <c r="A138" s="36"/>
      <c r="B138" s="37"/>
      <c r="C138" s="195" t="s">
        <v>303</v>
      </c>
      <c r="D138" s="195" t="s">
        <v>209</v>
      </c>
      <c r="E138" s="196" t="s">
        <v>1254</v>
      </c>
      <c r="F138" s="197" t="s">
        <v>1255</v>
      </c>
      <c r="G138" s="198" t="s">
        <v>144</v>
      </c>
      <c r="H138" s="199">
        <v>36</v>
      </c>
      <c r="I138" s="200"/>
      <c r="J138" s="201">
        <f>ROUND(I138*H138,2)</f>
        <v>0</v>
      </c>
      <c r="K138" s="197" t="s">
        <v>212</v>
      </c>
      <c r="L138" s="41"/>
      <c r="M138" s="202" t="s">
        <v>19</v>
      </c>
      <c r="N138" s="203" t="s">
        <v>43</v>
      </c>
      <c r="O138" s="66"/>
      <c r="P138" s="204">
        <f>O138*H138</f>
        <v>0</v>
      </c>
      <c r="Q138" s="204">
        <v>0</v>
      </c>
      <c r="R138" s="204">
        <f>Q138*H138</f>
        <v>0</v>
      </c>
      <c r="S138" s="204">
        <v>0</v>
      </c>
      <c r="T138" s="205">
        <f>S138*H138</f>
        <v>0</v>
      </c>
      <c r="U138" s="36"/>
      <c r="V138" s="36"/>
      <c r="W138" s="36"/>
      <c r="X138" s="36"/>
      <c r="Y138" s="36"/>
      <c r="Z138" s="36"/>
      <c r="AA138" s="36"/>
      <c r="AB138" s="36"/>
      <c r="AC138" s="36"/>
      <c r="AD138" s="36"/>
      <c r="AE138" s="36"/>
      <c r="AR138" s="206" t="s">
        <v>213</v>
      </c>
      <c r="AT138" s="206" t="s">
        <v>209</v>
      </c>
      <c r="AU138" s="206" t="s">
        <v>81</v>
      </c>
      <c r="AY138" s="19" t="s">
        <v>207</v>
      </c>
      <c r="BE138" s="207">
        <f>IF(N138="základní",J138,0)</f>
        <v>0</v>
      </c>
      <c r="BF138" s="207">
        <f>IF(N138="snížená",J138,0)</f>
        <v>0</v>
      </c>
      <c r="BG138" s="207">
        <f>IF(N138="zákl. přenesená",J138,0)</f>
        <v>0</v>
      </c>
      <c r="BH138" s="207">
        <f>IF(N138="sníž. přenesená",J138,0)</f>
        <v>0</v>
      </c>
      <c r="BI138" s="207">
        <f>IF(N138="nulová",J138,0)</f>
        <v>0</v>
      </c>
      <c r="BJ138" s="19" t="s">
        <v>79</v>
      </c>
      <c r="BK138" s="207">
        <f>ROUND(I138*H138,2)</f>
        <v>0</v>
      </c>
      <c r="BL138" s="19" t="s">
        <v>213</v>
      </c>
      <c r="BM138" s="206" t="s">
        <v>1898</v>
      </c>
    </row>
    <row r="139" spans="2:63" s="12" customFormat="1" ht="12.75">
      <c r="B139" s="179"/>
      <c r="C139" s="180"/>
      <c r="D139" s="181" t="s">
        <v>71</v>
      </c>
      <c r="E139" s="193" t="s">
        <v>81</v>
      </c>
      <c r="F139" s="193" t="s">
        <v>302</v>
      </c>
      <c r="G139" s="180"/>
      <c r="H139" s="180"/>
      <c r="I139" s="183"/>
      <c r="J139" s="194">
        <f>BK139</f>
        <v>0</v>
      </c>
      <c r="K139" s="180"/>
      <c r="L139" s="185"/>
      <c r="M139" s="186"/>
      <c r="N139" s="187"/>
      <c r="O139" s="187"/>
      <c r="P139" s="188">
        <f>SUM(P140:P147)</f>
        <v>0</v>
      </c>
      <c r="Q139" s="187"/>
      <c r="R139" s="188">
        <f>SUM(R140:R147)</f>
        <v>5.278758799999999</v>
      </c>
      <c r="S139" s="187"/>
      <c r="T139" s="189">
        <f>SUM(T140:T147)</f>
        <v>0</v>
      </c>
      <c r="AR139" s="190" t="s">
        <v>79</v>
      </c>
      <c r="AT139" s="191" t="s">
        <v>71</v>
      </c>
      <c r="AU139" s="191" t="s">
        <v>79</v>
      </c>
      <c r="AY139" s="190" t="s">
        <v>207</v>
      </c>
      <c r="BK139" s="192">
        <f>SUM(BK140:BK147)</f>
        <v>0</v>
      </c>
    </row>
    <row r="140" spans="1:65" s="2" customFormat="1" ht="36">
      <c r="A140" s="36"/>
      <c r="B140" s="37"/>
      <c r="C140" s="195" t="s">
        <v>309</v>
      </c>
      <c r="D140" s="195" t="s">
        <v>209</v>
      </c>
      <c r="E140" s="196" t="s">
        <v>316</v>
      </c>
      <c r="F140" s="197" t="s">
        <v>317</v>
      </c>
      <c r="G140" s="198" t="s">
        <v>151</v>
      </c>
      <c r="H140" s="199">
        <v>1.44</v>
      </c>
      <c r="I140" s="200"/>
      <c r="J140" s="201">
        <f>ROUND(I140*H140,2)</f>
        <v>0</v>
      </c>
      <c r="K140" s="197" t="s">
        <v>212</v>
      </c>
      <c r="L140" s="41"/>
      <c r="M140" s="202" t="s">
        <v>19</v>
      </c>
      <c r="N140" s="203" t="s">
        <v>43</v>
      </c>
      <c r="O140" s="66"/>
      <c r="P140" s="204">
        <f>O140*H140</f>
        <v>0</v>
      </c>
      <c r="Q140" s="204">
        <v>2.16</v>
      </c>
      <c r="R140" s="204">
        <f>Q140*H140</f>
        <v>3.1104000000000003</v>
      </c>
      <c r="S140" s="204">
        <v>0</v>
      </c>
      <c r="T140" s="205">
        <f>S140*H140</f>
        <v>0</v>
      </c>
      <c r="U140" s="36"/>
      <c r="V140" s="36"/>
      <c r="W140" s="36"/>
      <c r="X140" s="36"/>
      <c r="Y140" s="36"/>
      <c r="Z140" s="36"/>
      <c r="AA140" s="36"/>
      <c r="AB140" s="36"/>
      <c r="AC140" s="36"/>
      <c r="AD140" s="36"/>
      <c r="AE140" s="36"/>
      <c r="AR140" s="206" t="s">
        <v>213</v>
      </c>
      <c r="AT140" s="206" t="s">
        <v>209</v>
      </c>
      <c r="AU140" s="206" t="s">
        <v>81</v>
      </c>
      <c r="AY140" s="19" t="s">
        <v>207</v>
      </c>
      <c r="BE140" s="207">
        <f>IF(N140="základní",J140,0)</f>
        <v>0</v>
      </c>
      <c r="BF140" s="207">
        <f>IF(N140="snížená",J140,0)</f>
        <v>0</v>
      </c>
      <c r="BG140" s="207">
        <f>IF(N140="zákl. přenesená",J140,0)</f>
        <v>0</v>
      </c>
      <c r="BH140" s="207">
        <f>IF(N140="sníž. přenesená",J140,0)</f>
        <v>0</v>
      </c>
      <c r="BI140" s="207">
        <f>IF(N140="nulová",J140,0)</f>
        <v>0</v>
      </c>
      <c r="BJ140" s="19" t="s">
        <v>79</v>
      </c>
      <c r="BK140" s="207">
        <f>ROUND(I140*H140,2)</f>
        <v>0</v>
      </c>
      <c r="BL140" s="19" t="s">
        <v>213</v>
      </c>
      <c r="BM140" s="206" t="s">
        <v>1899</v>
      </c>
    </row>
    <row r="141" spans="2:51" s="13" customFormat="1" ht="12">
      <c r="B141" s="208"/>
      <c r="C141" s="209"/>
      <c r="D141" s="210" t="s">
        <v>215</v>
      </c>
      <c r="E141" s="211" t="s">
        <v>19</v>
      </c>
      <c r="F141" s="212" t="s">
        <v>1766</v>
      </c>
      <c r="G141" s="209"/>
      <c r="H141" s="213">
        <v>1.44</v>
      </c>
      <c r="I141" s="214"/>
      <c r="J141" s="209"/>
      <c r="K141" s="209"/>
      <c r="L141" s="215"/>
      <c r="M141" s="216"/>
      <c r="N141" s="217"/>
      <c r="O141" s="217"/>
      <c r="P141" s="217"/>
      <c r="Q141" s="217"/>
      <c r="R141" s="217"/>
      <c r="S141" s="217"/>
      <c r="T141" s="218"/>
      <c r="AT141" s="219" t="s">
        <v>215</v>
      </c>
      <c r="AU141" s="219" t="s">
        <v>81</v>
      </c>
      <c r="AV141" s="13" t="s">
        <v>81</v>
      </c>
      <c r="AW141" s="13" t="s">
        <v>33</v>
      </c>
      <c r="AX141" s="13" t="s">
        <v>72</v>
      </c>
      <c r="AY141" s="219" t="s">
        <v>207</v>
      </c>
    </row>
    <row r="142" spans="2:51" s="14" customFormat="1" ht="12">
      <c r="B142" s="220"/>
      <c r="C142" s="221"/>
      <c r="D142" s="210" t="s">
        <v>215</v>
      </c>
      <c r="E142" s="222" t="s">
        <v>19</v>
      </c>
      <c r="F142" s="223" t="s">
        <v>228</v>
      </c>
      <c r="G142" s="221"/>
      <c r="H142" s="224">
        <v>1.44</v>
      </c>
      <c r="I142" s="225"/>
      <c r="J142" s="221"/>
      <c r="K142" s="221"/>
      <c r="L142" s="226"/>
      <c r="M142" s="227"/>
      <c r="N142" s="228"/>
      <c r="O142" s="228"/>
      <c r="P142" s="228"/>
      <c r="Q142" s="228"/>
      <c r="R142" s="228"/>
      <c r="S142" s="228"/>
      <c r="T142" s="229"/>
      <c r="AT142" s="230" t="s">
        <v>215</v>
      </c>
      <c r="AU142" s="230" t="s">
        <v>81</v>
      </c>
      <c r="AV142" s="14" t="s">
        <v>213</v>
      </c>
      <c r="AW142" s="14" t="s">
        <v>33</v>
      </c>
      <c r="AX142" s="14" t="s">
        <v>79</v>
      </c>
      <c r="AY142" s="230" t="s">
        <v>207</v>
      </c>
    </row>
    <row r="143" spans="1:65" s="2" customFormat="1" ht="24">
      <c r="A143" s="36"/>
      <c r="B143" s="37"/>
      <c r="C143" s="195" t="s">
        <v>315</v>
      </c>
      <c r="D143" s="195" t="s">
        <v>209</v>
      </c>
      <c r="E143" s="196" t="s">
        <v>321</v>
      </c>
      <c r="F143" s="197" t="s">
        <v>322</v>
      </c>
      <c r="G143" s="198" t="s">
        <v>151</v>
      </c>
      <c r="H143" s="199">
        <v>0.96</v>
      </c>
      <c r="I143" s="200"/>
      <c r="J143" s="201">
        <f>ROUND(I143*H143,2)</f>
        <v>0</v>
      </c>
      <c r="K143" s="197" t="s">
        <v>212</v>
      </c>
      <c r="L143" s="41"/>
      <c r="M143" s="202" t="s">
        <v>19</v>
      </c>
      <c r="N143" s="203" t="s">
        <v>43</v>
      </c>
      <c r="O143" s="66"/>
      <c r="P143" s="204">
        <f>O143*H143</f>
        <v>0</v>
      </c>
      <c r="Q143" s="204">
        <v>2.25634</v>
      </c>
      <c r="R143" s="204">
        <f>Q143*H143</f>
        <v>2.1660863999999997</v>
      </c>
      <c r="S143" s="204">
        <v>0</v>
      </c>
      <c r="T143" s="205">
        <f>S143*H143</f>
        <v>0</v>
      </c>
      <c r="U143" s="36"/>
      <c r="V143" s="36"/>
      <c r="W143" s="36"/>
      <c r="X143" s="36"/>
      <c r="Y143" s="36"/>
      <c r="Z143" s="36"/>
      <c r="AA143" s="36"/>
      <c r="AB143" s="36"/>
      <c r="AC143" s="36"/>
      <c r="AD143" s="36"/>
      <c r="AE143" s="36"/>
      <c r="AR143" s="206" t="s">
        <v>213</v>
      </c>
      <c r="AT143" s="206" t="s">
        <v>209</v>
      </c>
      <c r="AU143" s="206" t="s">
        <v>81</v>
      </c>
      <c r="AY143" s="19" t="s">
        <v>207</v>
      </c>
      <c r="BE143" s="207">
        <f>IF(N143="základní",J143,0)</f>
        <v>0</v>
      </c>
      <c r="BF143" s="207">
        <f>IF(N143="snížená",J143,0)</f>
        <v>0</v>
      </c>
      <c r="BG143" s="207">
        <f>IF(N143="zákl. přenesená",J143,0)</f>
        <v>0</v>
      </c>
      <c r="BH143" s="207">
        <f>IF(N143="sníž. přenesená",J143,0)</f>
        <v>0</v>
      </c>
      <c r="BI143" s="207">
        <f>IF(N143="nulová",J143,0)</f>
        <v>0</v>
      </c>
      <c r="BJ143" s="19" t="s">
        <v>79</v>
      </c>
      <c r="BK143" s="207">
        <f>ROUND(I143*H143,2)</f>
        <v>0</v>
      </c>
      <c r="BL143" s="19" t="s">
        <v>213</v>
      </c>
      <c r="BM143" s="206" t="s">
        <v>1900</v>
      </c>
    </row>
    <row r="144" spans="2:51" s="13" customFormat="1" ht="12">
      <c r="B144" s="208"/>
      <c r="C144" s="209"/>
      <c r="D144" s="210" t="s">
        <v>215</v>
      </c>
      <c r="E144" s="211" t="s">
        <v>19</v>
      </c>
      <c r="F144" s="212" t="s">
        <v>1768</v>
      </c>
      <c r="G144" s="209"/>
      <c r="H144" s="213">
        <v>0.96</v>
      </c>
      <c r="I144" s="214"/>
      <c r="J144" s="209"/>
      <c r="K144" s="209"/>
      <c r="L144" s="215"/>
      <c r="M144" s="216"/>
      <c r="N144" s="217"/>
      <c r="O144" s="217"/>
      <c r="P144" s="217"/>
      <c r="Q144" s="217"/>
      <c r="R144" s="217"/>
      <c r="S144" s="217"/>
      <c r="T144" s="218"/>
      <c r="AT144" s="219" t="s">
        <v>215</v>
      </c>
      <c r="AU144" s="219" t="s">
        <v>81</v>
      </c>
      <c r="AV144" s="13" t="s">
        <v>81</v>
      </c>
      <c r="AW144" s="13" t="s">
        <v>33</v>
      </c>
      <c r="AX144" s="13" t="s">
        <v>79</v>
      </c>
      <c r="AY144" s="219" t="s">
        <v>207</v>
      </c>
    </row>
    <row r="145" spans="1:65" s="2" customFormat="1" ht="12">
      <c r="A145" s="36"/>
      <c r="B145" s="37"/>
      <c r="C145" s="195" t="s">
        <v>7</v>
      </c>
      <c r="D145" s="195" t="s">
        <v>209</v>
      </c>
      <c r="E145" s="196" t="s">
        <v>331</v>
      </c>
      <c r="F145" s="197" t="s">
        <v>332</v>
      </c>
      <c r="G145" s="198" t="s">
        <v>144</v>
      </c>
      <c r="H145" s="199">
        <v>0.92</v>
      </c>
      <c r="I145" s="200"/>
      <c r="J145" s="201">
        <f>ROUND(I145*H145,2)</f>
        <v>0</v>
      </c>
      <c r="K145" s="197" t="s">
        <v>212</v>
      </c>
      <c r="L145" s="41"/>
      <c r="M145" s="202" t="s">
        <v>19</v>
      </c>
      <c r="N145" s="203" t="s">
        <v>43</v>
      </c>
      <c r="O145" s="66"/>
      <c r="P145" s="204">
        <f>O145*H145</f>
        <v>0</v>
      </c>
      <c r="Q145" s="204">
        <v>0</v>
      </c>
      <c r="R145" s="204">
        <f>Q145*H145</f>
        <v>0</v>
      </c>
      <c r="S145" s="204">
        <v>0</v>
      </c>
      <c r="T145" s="205">
        <f>S145*H145</f>
        <v>0</v>
      </c>
      <c r="U145" s="36"/>
      <c r="V145" s="36"/>
      <c r="W145" s="36"/>
      <c r="X145" s="36"/>
      <c r="Y145" s="36"/>
      <c r="Z145" s="36"/>
      <c r="AA145" s="36"/>
      <c r="AB145" s="36"/>
      <c r="AC145" s="36"/>
      <c r="AD145" s="36"/>
      <c r="AE145" s="36"/>
      <c r="AR145" s="206" t="s">
        <v>213</v>
      </c>
      <c r="AT145" s="206" t="s">
        <v>209</v>
      </c>
      <c r="AU145" s="206" t="s">
        <v>81</v>
      </c>
      <c r="AY145" s="19" t="s">
        <v>207</v>
      </c>
      <c r="BE145" s="207">
        <f>IF(N145="základní",J145,0)</f>
        <v>0</v>
      </c>
      <c r="BF145" s="207">
        <f>IF(N145="snížená",J145,0)</f>
        <v>0</v>
      </c>
      <c r="BG145" s="207">
        <f>IF(N145="zákl. přenesená",J145,0)</f>
        <v>0</v>
      </c>
      <c r="BH145" s="207">
        <f>IF(N145="sníž. přenesená",J145,0)</f>
        <v>0</v>
      </c>
      <c r="BI145" s="207">
        <f>IF(N145="nulová",J145,0)</f>
        <v>0</v>
      </c>
      <c r="BJ145" s="19" t="s">
        <v>79</v>
      </c>
      <c r="BK145" s="207">
        <f>ROUND(I145*H145,2)</f>
        <v>0</v>
      </c>
      <c r="BL145" s="19" t="s">
        <v>213</v>
      </c>
      <c r="BM145" s="206" t="s">
        <v>1901</v>
      </c>
    </row>
    <row r="146" spans="1:65" s="2" customFormat="1" ht="12">
      <c r="A146" s="36"/>
      <c r="B146" s="37"/>
      <c r="C146" s="195" t="s">
        <v>325</v>
      </c>
      <c r="D146" s="195" t="s">
        <v>209</v>
      </c>
      <c r="E146" s="196" t="s">
        <v>326</v>
      </c>
      <c r="F146" s="197" t="s">
        <v>327</v>
      </c>
      <c r="G146" s="198" t="s">
        <v>144</v>
      </c>
      <c r="H146" s="199">
        <v>0.92</v>
      </c>
      <c r="I146" s="200"/>
      <c r="J146" s="201">
        <f>ROUND(I146*H146,2)</f>
        <v>0</v>
      </c>
      <c r="K146" s="197" t="s">
        <v>212</v>
      </c>
      <c r="L146" s="41"/>
      <c r="M146" s="202" t="s">
        <v>19</v>
      </c>
      <c r="N146" s="203" t="s">
        <v>43</v>
      </c>
      <c r="O146" s="66"/>
      <c r="P146" s="204">
        <f>O146*H146</f>
        <v>0</v>
      </c>
      <c r="Q146" s="204">
        <v>0.00247</v>
      </c>
      <c r="R146" s="204">
        <f>Q146*H146</f>
        <v>0.0022724</v>
      </c>
      <c r="S146" s="204">
        <v>0</v>
      </c>
      <c r="T146" s="205">
        <f>S146*H146</f>
        <v>0</v>
      </c>
      <c r="U146" s="36"/>
      <c r="V146" s="36"/>
      <c r="W146" s="36"/>
      <c r="X146" s="36"/>
      <c r="Y146" s="36"/>
      <c r="Z146" s="36"/>
      <c r="AA146" s="36"/>
      <c r="AB146" s="36"/>
      <c r="AC146" s="36"/>
      <c r="AD146" s="36"/>
      <c r="AE146" s="36"/>
      <c r="AR146" s="206" t="s">
        <v>213</v>
      </c>
      <c r="AT146" s="206" t="s">
        <v>209</v>
      </c>
      <c r="AU146" s="206" t="s">
        <v>81</v>
      </c>
      <c r="AY146" s="19" t="s">
        <v>207</v>
      </c>
      <c r="BE146" s="207">
        <f>IF(N146="základní",J146,0)</f>
        <v>0</v>
      </c>
      <c r="BF146" s="207">
        <f>IF(N146="snížená",J146,0)</f>
        <v>0</v>
      </c>
      <c r="BG146" s="207">
        <f>IF(N146="zákl. přenesená",J146,0)</f>
        <v>0</v>
      </c>
      <c r="BH146" s="207">
        <f>IF(N146="sníž. přenesená",J146,0)</f>
        <v>0</v>
      </c>
      <c r="BI146" s="207">
        <f>IF(N146="nulová",J146,0)</f>
        <v>0</v>
      </c>
      <c r="BJ146" s="19" t="s">
        <v>79</v>
      </c>
      <c r="BK146" s="207">
        <f>ROUND(I146*H146,2)</f>
        <v>0</v>
      </c>
      <c r="BL146" s="19" t="s">
        <v>213</v>
      </c>
      <c r="BM146" s="206" t="s">
        <v>1902</v>
      </c>
    </row>
    <row r="147" spans="2:51" s="13" customFormat="1" ht="12">
      <c r="B147" s="208"/>
      <c r="C147" s="209"/>
      <c r="D147" s="210" t="s">
        <v>215</v>
      </c>
      <c r="E147" s="211" t="s">
        <v>19</v>
      </c>
      <c r="F147" s="212" t="s">
        <v>1771</v>
      </c>
      <c r="G147" s="209"/>
      <c r="H147" s="213">
        <v>0.92</v>
      </c>
      <c r="I147" s="214"/>
      <c r="J147" s="209"/>
      <c r="K147" s="209"/>
      <c r="L147" s="215"/>
      <c r="M147" s="216"/>
      <c r="N147" s="217"/>
      <c r="O147" s="217"/>
      <c r="P147" s="217"/>
      <c r="Q147" s="217"/>
      <c r="R147" s="217"/>
      <c r="S147" s="217"/>
      <c r="T147" s="218"/>
      <c r="AT147" s="219" t="s">
        <v>215</v>
      </c>
      <c r="AU147" s="219" t="s">
        <v>81</v>
      </c>
      <c r="AV147" s="13" t="s">
        <v>81</v>
      </c>
      <c r="AW147" s="13" t="s">
        <v>33</v>
      </c>
      <c r="AX147" s="13" t="s">
        <v>79</v>
      </c>
      <c r="AY147" s="219" t="s">
        <v>207</v>
      </c>
    </row>
    <row r="148" spans="2:63" s="12" customFormat="1" ht="12.75">
      <c r="B148" s="179"/>
      <c r="C148" s="180"/>
      <c r="D148" s="181" t="s">
        <v>71</v>
      </c>
      <c r="E148" s="193" t="s">
        <v>221</v>
      </c>
      <c r="F148" s="193" t="s">
        <v>348</v>
      </c>
      <c r="G148" s="180"/>
      <c r="H148" s="180"/>
      <c r="I148" s="183"/>
      <c r="J148" s="194">
        <f>BK148</f>
        <v>0</v>
      </c>
      <c r="K148" s="180"/>
      <c r="L148" s="185"/>
      <c r="M148" s="186"/>
      <c r="N148" s="187"/>
      <c r="O148" s="187"/>
      <c r="P148" s="188">
        <f>SUM(P149:P161)</f>
        <v>0</v>
      </c>
      <c r="Q148" s="187"/>
      <c r="R148" s="188">
        <f>SUM(R149:R161)</f>
        <v>57.668348349999995</v>
      </c>
      <c r="S148" s="187"/>
      <c r="T148" s="189">
        <f>SUM(T149:T161)</f>
        <v>0</v>
      </c>
      <c r="AR148" s="190" t="s">
        <v>79</v>
      </c>
      <c r="AT148" s="191" t="s">
        <v>71</v>
      </c>
      <c r="AU148" s="191" t="s">
        <v>79</v>
      </c>
      <c r="AY148" s="190" t="s">
        <v>207</v>
      </c>
      <c r="BK148" s="192">
        <f>SUM(BK149:BK161)</f>
        <v>0</v>
      </c>
    </row>
    <row r="149" spans="1:65" s="2" customFormat="1" ht="48">
      <c r="A149" s="36"/>
      <c r="B149" s="37"/>
      <c r="C149" s="195" t="s">
        <v>330</v>
      </c>
      <c r="D149" s="195" t="s">
        <v>209</v>
      </c>
      <c r="E149" s="196" t="s">
        <v>409</v>
      </c>
      <c r="F149" s="197" t="s">
        <v>410</v>
      </c>
      <c r="G149" s="198" t="s">
        <v>151</v>
      </c>
      <c r="H149" s="199">
        <v>21.732</v>
      </c>
      <c r="I149" s="200"/>
      <c r="J149" s="201">
        <f>ROUND(I149*H149,2)</f>
        <v>0</v>
      </c>
      <c r="K149" s="197" t="s">
        <v>212</v>
      </c>
      <c r="L149" s="41"/>
      <c r="M149" s="202" t="s">
        <v>19</v>
      </c>
      <c r="N149" s="203" t="s">
        <v>43</v>
      </c>
      <c r="O149" s="66"/>
      <c r="P149" s="204">
        <f>O149*H149</f>
        <v>0</v>
      </c>
      <c r="Q149" s="204">
        <v>2.5143</v>
      </c>
      <c r="R149" s="204">
        <f>Q149*H149</f>
        <v>54.6407676</v>
      </c>
      <c r="S149" s="204">
        <v>0</v>
      </c>
      <c r="T149" s="205">
        <f>S149*H149</f>
        <v>0</v>
      </c>
      <c r="U149" s="36"/>
      <c r="V149" s="36"/>
      <c r="W149" s="36"/>
      <c r="X149" s="36"/>
      <c r="Y149" s="36"/>
      <c r="Z149" s="36"/>
      <c r="AA149" s="36"/>
      <c r="AB149" s="36"/>
      <c r="AC149" s="36"/>
      <c r="AD149" s="36"/>
      <c r="AE149" s="36"/>
      <c r="AR149" s="206" t="s">
        <v>213</v>
      </c>
      <c r="AT149" s="206" t="s">
        <v>209</v>
      </c>
      <c r="AU149" s="206" t="s">
        <v>81</v>
      </c>
      <c r="AY149" s="19" t="s">
        <v>207</v>
      </c>
      <c r="BE149" s="207">
        <f>IF(N149="základní",J149,0)</f>
        <v>0</v>
      </c>
      <c r="BF149" s="207">
        <f>IF(N149="snížená",J149,0)</f>
        <v>0</v>
      </c>
      <c r="BG149" s="207">
        <f>IF(N149="zákl. přenesená",J149,0)</f>
        <v>0</v>
      </c>
      <c r="BH149" s="207">
        <f>IF(N149="sníž. přenesená",J149,0)</f>
        <v>0</v>
      </c>
      <c r="BI149" s="207">
        <f>IF(N149="nulová",J149,0)</f>
        <v>0</v>
      </c>
      <c r="BJ149" s="19" t="s">
        <v>79</v>
      </c>
      <c r="BK149" s="207">
        <f>ROUND(I149*H149,2)</f>
        <v>0</v>
      </c>
      <c r="BL149" s="19" t="s">
        <v>213</v>
      </c>
      <c r="BM149" s="206" t="s">
        <v>1903</v>
      </c>
    </row>
    <row r="150" spans="2:51" s="13" customFormat="1" ht="12">
      <c r="B150" s="208"/>
      <c r="C150" s="209"/>
      <c r="D150" s="210" t="s">
        <v>215</v>
      </c>
      <c r="E150" s="211" t="s">
        <v>19</v>
      </c>
      <c r="F150" s="212" t="s">
        <v>1773</v>
      </c>
      <c r="G150" s="209"/>
      <c r="H150" s="213">
        <v>2.52</v>
      </c>
      <c r="I150" s="214"/>
      <c r="J150" s="209"/>
      <c r="K150" s="209"/>
      <c r="L150" s="215"/>
      <c r="M150" s="216"/>
      <c r="N150" s="217"/>
      <c r="O150" s="217"/>
      <c r="P150" s="217"/>
      <c r="Q150" s="217"/>
      <c r="R150" s="217"/>
      <c r="S150" s="217"/>
      <c r="T150" s="218"/>
      <c r="AT150" s="219" t="s">
        <v>215</v>
      </c>
      <c r="AU150" s="219" t="s">
        <v>81</v>
      </c>
      <c r="AV150" s="13" t="s">
        <v>81</v>
      </c>
      <c r="AW150" s="13" t="s">
        <v>33</v>
      </c>
      <c r="AX150" s="13" t="s">
        <v>72</v>
      </c>
      <c r="AY150" s="219" t="s">
        <v>207</v>
      </c>
    </row>
    <row r="151" spans="2:51" s="13" customFormat="1" ht="12">
      <c r="B151" s="208"/>
      <c r="C151" s="209"/>
      <c r="D151" s="210" t="s">
        <v>215</v>
      </c>
      <c r="E151" s="211" t="s">
        <v>19</v>
      </c>
      <c r="F151" s="212" t="s">
        <v>1904</v>
      </c>
      <c r="G151" s="209"/>
      <c r="H151" s="213">
        <v>16.692</v>
      </c>
      <c r="I151" s="214"/>
      <c r="J151" s="209"/>
      <c r="K151" s="209"/>
      <c r="L151" s="215"/>
      <c r="M151" s="216"/>
      <c r="N151" s="217"/>
      <c r="O151" s="217"/>
      <c r="P151" s="217"/>
      <c r="Q151" s="217"/>
      <c r="R151" s="217"/>
      <c r="S151" s="217"/>
      <c r="T151" s="218"/>
      <c r="AT151" s="219" t="s">
        <v>215</v>
      </c>
      <c r="AU151" s="219" t="s">
        <v>81</v>
      </c>
      <c r="AV151" s="13" t="s">
        <v>81</v>
      </c>
      <c r="AW151" s="13" t="s">
        <v>33</v>
      </c>
      <c r="AX151" s="13" t="s">
        <v>72</v>
      </c>
      <c r="AY151" s="219" t="s">
        <v>207</v>
      </c>
    </row>
    <row r="152" spans="2:51" s="13" customFormat="1" ht="12">
      <c r="B152" s="208"/>
      <c r="C152" s="209"/>
      <c r="D152" s="210" t="s">
        <v>215</v>
      </c>
      <c r="E152" s="211" t="s">
        <v>19</v>
      </c>
      <c r="F152" s="212" t="s">
        <v>1775</v>
      </c>
      <c r="G152" s="209"/>
      <c r="H152" s="213">
        <v>2.52</v>
      </c>
      <c r="I152" s="214"/>
      <c r="J152" s="209"/>
      <c r="K152" s="209"/>
      <c r="L152" s="215"/>
      <c r="M152" s="216"/>
      <c r="N152" s="217"/>
      <c r="O152" s="217"/>
      <c r="P152" s="217"/>
      <c r="Q152" s="217"/>
      <c r="R152" s="217"/>
      <c r="S152" s="217"/>
      <c r="T152" s="218"/>
      <c r="AT152" s="219" t="s">
        <v>215</v>
      </c>
      <c r="AU152" s="219" t="s">
        <v>81</v>
      </c>
      <c r="AV152" s="13" t="s">
        <v>81</v>
      </c>
      <c r="AW152" s="13" t="s">
        <v>33</v>
      </c>
      <c r="AX152" s="13" t="s">
        <v>72</v>
      </c>
      <c r="AY152" s="219" t="s">
        <v>207</v>
      </c>
    </row>
    <row r="153" spans="2:51" s="14" customFormat="1" ht="12">
      <c r="B153" s="220"/>
      <c r="C153" s="221"/>
      <c r="D153" s="210" t="s">
        <v>215</v>
      </c>
      <c r="E153" s="222" t="s">
        <v>19</v>
      </c>
      <c r="F153" s="223" t="s">
        <v>228</v>
      </c>
      <c r="G153" s="221"/>
      <c r="H153" s="224">
        <v>21.732</v>
      </c>
      <c r="I153" s="225"/>
      <c r="J153" s="221"/>
      <c r="K153" s="221"/>
      <c r="L153" s="226"/>
      <c r="M153" s="227"/>
      <c r="N153" s="228"/>
      <c r="O153" s="228"/>
      <c r="P153" s="228"/>
      <c r="Q153" s="228"/>
      <c r="R153" s="228"/>
      <c r="S153" s="228"/>
      <c r="T153" s="229"/>
      <c r="AT153" s="230" t="s">
        <v>215</v>
      </c>
      <c r="AU153" s="230" t="s">
        <v>81</v>
      </c>
      <c r="AV153" s="14" t="s">
        <v>213</v>
      </c>
      <c r="AW153" s="14" t="s">
        <v>33</v>
      </c>
      <c r="AX153" s="14" t="s">
        <v>79</v>
      </c>
      <c r="AY153" s="230" t="s">
        <v>207</v>
      </c>
    </row>
    <row r="154" spans="1:65" s="2" customFormat="1" ht="48">
      <c r="A154" s="36"/>
      <c r="B154" s="37"/>
      <c r="C154" s="195" t="s">
        <v>334</v>
      </c>
      <c r="D154" s="195" t="s">
        <v>209</v>
      </c>
      <c r="E154" s="196" t="s">
        <v>423</v>
      </c>
      <c r="F154" s="197" t="s">
        <v>424</v>
      </c>
      <c r="G154" s="198" t="s">
        <v>144</v>
      </c>
      <c r="H154" s="199">
        <v>113.97</v>
      </c>
      <c r="I154" s="200"/>
      <c r="J154" s="201">
        <f>ROUND(I154*H154,2)</f>
        <v>0</v>
      </c>
      <c r="K154" s="197" t="s">
        <v>212</v>
      </c>
      <c r="L154" s="41"/>
      <c r="M154" s="202" t="s">
        <v>19</v>
      </c>
      <c r="N154" s="203" t="s">
        <v>43</v>
      </c>
      <c r="O154" s="66"/>
      <c r="P154" s="204">
        <f>O154*H154</f>
        <v>0</v>
      </c>
      <c r="Q154" s="204">
        <v>0.00432</v>
      </c>
      <c r="R154" s="204">
        <f>Q154*H154</f>
        <v>0.4923504</v>
      </c>
      <c r="S154" s="204">
        <v>0</v>
      </c>
      <c r="T154" s="205">
        <f>S154*H154</f>
        <v>0</v>
      </c>
      <c r="U154" s="36"/>
      <c r="V154" s="36"/>
      <c r="W154" s="36"/>
      <c r="X154" s="36"/>
      <c r="Y154" s="36"/>
      <c r="Z154" s="36"/>
      <c r="AA154" s="36"/>
      <c r="AB154" s="36"/>
      <c r="AC154" s="36"/>
      <c r="AD154" s="36"/>
      <c r="AE154" s="36"/>
      <c r="AR154" s="206" t="s">
        <v>213</v>
      </c>
      <c r="AT154" s="206" t="s">
        <v>209</v>
      </c>
      <c r="AU154" s="206" t="s">
        <v>81</v>
      </c>
      <c r="AY154" s="19" t="s">
        <v>207</v>
      </c>
      <c r="BE154" s="207">
        <f>IF(N154="základní",J154,0)</f>
        <v>0</v>
      </c>
      <c r="BF154" s="207">
        <f>IF(N154="snížená",J154,0)</f>
        <v>0</v>
      </c>
      <c r="BG154" s="207">
        <f>IF(N154="zákl. přenesená",J154,0)</f>
        <v>0</v>
      </c>
      <c r="BH154" s="207">
        <f>IF(N154="sníž. přenesená",J154,0)</f>
        <v>0</v>
      </c>
      <c r="BI154" s="207">
        <f>IF(N154="nulová",J154,0)</f>
        <v>0</v>
      </c>
      <c r="BJ154" s="19" t="s">
        <v>79</v>
      </c>
      <c r="BK154" s="207">
        <f>ROUND(I154*H154,2)</f>
        <v>0</v>
      </c>
      <c r="BL154" s="19" t="s">
        <v>213</v>
      </c>
      <c r="BM154" s="206" t="s">
        <v>1905</v>
      </c>
    </row>
    <row r="155" spans="2:51" s="13" customFormat="1" ht="12">
      <c r="B155" s="208"/>
      <c r="C155" s="209"/>
      <c r="D155" s="210" t="s">
        <v>215</v>
      </c>
      <c r="E155" s="211" t="s">
        <v>19</v>
      </c>
      <c r="F155" s="212" t="s">
        <v>1777</v>
      </c>
      <c r="G155" s="209"/>
      <c r="H155" s="213">
        <v>2.58</v>
      </c>
      <c r="I155" s="214"/>
      <c r="J155" s="209"/>
      <c r="K155" s="209"/>
      <c r="L155" s="215"/>
      <c r="M155" s="216"/>
      <c r="N155" s="217"/>
      <c r="O155" s="217"/>
      <c r="P155" s="217"/>
      <c r="Q155" s="217"/>
      <c r="R155" s="217"/>
      <c r="S155" s="217"/>
      <c r="T155" s="218"/>
      <c r="AT155" s="219" t="s">
        <v>215</v>
      </c>
      <c r="AU155" s="219" t="s">
        <v>81</v>
      </c>
      <c r="AV155" s="13" t="s">
        <v>81</v>
      </c>
      <c r="AW155" s="13" t="s">
        <v>33</v>
      </c>
      <c r="AX155" s="13" t="s">
        <v>72</v>
      </c>
      <c r="AY155" s="219" t="s">
        <v>207</v>
      </c>
    </row>
    <row r="156" spans="2:51" s="13" customFormat="1" ht="12">
      <c r="B156" s="208"/>
      <c r="C156" s="209"/>
      <c r="D156" s="210" t="s">
        <v>215</v>
      </c>
      <c r="E156" s="211" t="s">
        <v>19</v>
      </c>
      <c r="F156" s="212" t="s">
        <v>1906</v>
      </c>
      <c r="G156" s="209"/>
      <c r="H156" s="213">
        <v>99.51</v>
      </c>
      <c r="I156" s="214"/>
      <c r="J156" s="209"/>
      <c r="K156" s="209"/>
      <c r="L156" s="215"/>
      <c r="M156" s="216"/>
      <c r="N156" s="217"/>
      <c r="O156" s="217"/>
      <c r="P156" s="217"/>
      <c r="Q156" s="217"/>
      <c r="R156" s="217"/>
      <c r="S156" s="217"/>
      <c r="T156" s="218"/>
      <c r="AT156" s="219" t="s">
        <v>215</v>
      </c>
      <c r="AU156" s="219" t="s">
        <v>81</v>
      </c>
      <c r="AV156" s="13" t="s">
        <v>81</v>
      </c>
      <c r="AW156" s="13" t="s">
        <v>33</v>
      </c>
      <c r="AX156" s="13" t="s">
        <v>72</v>
      </c>
      <c r="AY156" s="219" t="s">
        <v>207</v>
      </c>
    </row>
    <row r="157" spans="2:51" s="13" customFormat="1" ht="12">
      <c r="B157" s="208"/>
      <c r="C157" s="209"/>
      <c r="D157" s="210" t="s">
        <v>215</v>
      </c>
      <c r="E157" s="211" t="s">
        <v>19</v>
      </c>
      <c r="F157" s="212" t="s">
        <v>1779</v>
      </c>
      <c r="G157" s="209"/>
      <c r="H157" s="213">
        <v>11.88</v>
      </c>
      <c r="I157" s="214"/>
      <c r="J157" s="209"/>
      <c r="K157" s="209"/>
      <c r="L157" s="215"/>
      <c r="M157" s="216"/>
      <c r="N157" s="217"/>
      <c r="O157" s="217"/>
      <c r="P157" s="217"/>
      <c r="Q157" s="217"/>
      <c r="R157" s="217"/>
      <c r="S157" s="217"/>
      <c r="T157" s="218"/>
      <c r="AT157" s="219" t="s">
        <v>215</v>
      </c>
      <c r="AU157" s="219" t="s">
        <v>81</v>
      </c>
      <c r="AV157" s="13" t="s">
        <v>81</v>
      </c>
      <c r="AW157" s="13" t="s">
        <v>33</v>
      </c>
      <c r="AX157" s="13" t="s">
        <v>72</v>
      </c>
      <c r="AY157" s="219" t="s">
        <v>207</v>
      </c>
    </row>
    <row r="158" spans="2:51" s="14" customFormat="1" ht="12">
      <c r="B158" s="220"/>
      <c r="C158" s="221"/>
      <c r="D158" s="210" t="s">
        <v>215</v>
      </c>
      <c r="E158" s="222" t="s">
        <v>19</v>
      </c>
      <c r="F158" s="223" t="s">
        <v>228</v>
      </c>
      <c r="G158" s="221"/>
      <c r="H158" s="224">
        <v>113.97</v>
      </c>
      <c r="I158" s="225"/>
      <c r="J158" s="221"/>
      <c r="K158" s="221"/>
      <c r="L158" s="226"/>
      <c r="M158" s="227"/>
      <c r="N158" s="228"/>
      <c r="O158" s="228"/>
      <c r="P158" s="228"/>
      <c r="Q158" s="228"/>
      <c r="R158" s="228"/>
      <c r="S158" s="228"/>
      <c r="T158" s="229"/>
      <c r="AT158" s="230" t="s">
        <v>215</v>
      </c>
      <c r="AU158" s="230" t="s">
        <v>81</v>
      </c>
      <c r="AV158" s="14" t="s">
        <v>213</v>
      </c>
      <c r="AW158" s="14" t="s">
        <v>33</v>
      </c>
      <c r="AX158" s="14" t="s">
        <v>79</v>
      </c>
      <c r="AY158" s="230" t="s">
        <v>207</v>
      </c>
    </row>
    <row r="159" spans="1:65" s="2" customFormat="1" ht="48">
      <c r="A159" s="36"/>
      <c r="B159" s="37"/>
      <c r="C159" s="195" t="s">
        <v>339</v>
      </c>
      <c r="D159" s="195" t="s">
        <v>209</v>
      </c>
      <c r="E159" s="196" t="s">
        <v>432</v>
      </c>
      <c r="F159" s="197" t="s">
        <v>433</v>
      </c>
      <c r="G159" s="198" t="s">
        <v>144</v>
      </c>
      <c r="H159" s="199">
        <v>113.97</v>
      </c>
      <c r="I159" s="200"/>
      <c r="J159" s="201">
        <f>ROUND(I159*H159,2)</f>
        <v>0</v>
      </c>
      <c r="K159" s="197" t="s">
        <v>212</v>
      </c>
      <c r="L159" s="41"/>
      <c r="M159" s="202" t="s">
        <v>19</v>
      </c>
      <c r="N159" s="203" t="s">
        <v>43</v>
      </c>
      <c r="O159" s="66"/>
      <c r="P159" s="204">
        <f>O159*H159</f>
        <v>0</v>
      </c>
      <c r="Q159" s="204">
        <v>0</v>
      </c>
      <c r="R159" s="204">
        <f>Q159*H159</f>
        <v>0</v>
      </c>
      <c r="S159" s="204">
        <v>0</v>
      </c>
      <c r="T159" s="205">
        <f>S159*H159</f>
        <v>0</v>
      </c>
      <c r="U159" s="36"/>
      <c r="V159" s="36"/>
      <c r="W159" s="36"/>
      <c r="X159" s="36"/>
      <c r="Y159" s="36"/>
      <c r="Z159" s="36"/>
      <c r="AA159" s="36"/>
      <c r="AB159" s="36"/>
      <c r="AC159" s="36"/>
      <c r="AD159" s="36"/>
      <c r="AE159" s="36"/>
      <c r="AR159" s="206" t="s">
        <v>213</v>
      </c>
      <c r="AT159" s="206" t="s">
        <v>209</v>
      </c>
      <c r="AU159" s="206" t="s">
        <v>81</v>
      </c>
      <c r="AY159" s="19" t="s">
        <v>207</v>
      </c>
      <c r="BE159" s="207">
        <f>IF(N159="základní",J159,0)</f>
        <v>0</v>
      </c>
      <c r="BF159" s="207">
        <f>IF(N159="snížená",J159,0)</f>
        <v>0</v>
      </c>
      <c r="BG159" s="207">
        <f>IF(N159="zákl. přenesená",J159,0)</f>
        <v>0</v>
      </c>
      <c r="BH159" s="207">
        <f>IF(N159="sníž. přenesená",J159,0)</f>
        <v>0</v>
      </c>
      <c r="BI159" s="207">
        <f>IF(N159="nulová",J159,0)</f>
        <v>0</v>
      </c>
      <c r="BJ159" s="19" t="s">
        <v>79</v>
      </c>
      <c r="BK159" s="207">
        <f>ROUND(I159*H159,2)</f>
        <v>0</v>
      </c>
      <c r="BL159" s="19" t="s">
        <v>213</v>
      </c>
      <c r="BM159" s="206" t="s">
        <v>1907</v>
      </c>
    </row>
    <row r="160" spans="1:65" s="2" customFormat="1" ht="36">
      <c r="A160" s="36"/>
      <c r="B160" s="37"/>
      <c r="C160" s="195" t="s">
        <v>344</v>
      </c>
      <c r="D160" s="195" t="s">
        <v>209</v>
      </c>
      <c r="E160" s="196" t="s">
        <v>436</v>
      </c>
      <c r="F160" s="197" t="s">
        <v>437</v>
      </c>
      <c r="G160" s="198" t="s">
        <v>252</v>
      </c>
      <c r="H160" s="199">
        <v>2.285</v>
      </c>
      <c r="I160" s="200"/>
      <c r="J160" s="201">
        <f>ROUND(I160*H160,2)</f>
        <v>0</v>
      </c>
      <c r="K160" s="197" t="s">
        <v>212</v>
      </c>
      <c r="L160" s="41"/>
      <c r="M160" s="202" t="s">
        <v>19</v>
      </c>
      <c r="N160" s="203" t="s">
        <v>43</v>
      </c>
      <c r="O160" s="66"/>
      <c r="P160" s="204">
        <f>O160*H160</f>
        <v>0</v>
      </c>
      <c r="Q160" s="204">
        <v>1.10951</v>
      </c>
      <c r="R160" s="204">
        <f>Q160*H160</f>
        <v>2.53523035</v>
      </c>
      <c r="S160" s="204">
        <v>0</v>
      </c>
      <c r="T160" s="205">
        <f>S160*H160</f>
        <v>0</v>
      </c>
      <c r="U160" s="36"/>
      <c r="V160" s="36"/>
      <c r="W160" s="36"/>
      <c r="X160" s="36"/>
      <c r="Y160" s="36"/>
      <c r="Z160" s="36"/>
      <c r="AA160" s="36"/>
      <c r="AB160" s="36"/>
      <c r="AC160" s="36"/>
      <c r="AD160" s="36"/>
      <c r="AE160" s="36"/>
      <c r="AR160" s="206" t="s">
        <v>213</v>
      </c>
      <c r="AT160" s="206" t="s">
        <v>209</v>
      </c>
      <c r="AU160" s="206" t="s">
        <v>81</v>
      </c>
      <c r="AY160" s="19" t="s">
        <v>207</v>
      </c>
      <c r="BE160" s="207">
        <f>IF(N160="základní",J160,0)</f>
        <v>0</v>
      </c>
      <c r="BF160" s="207">
        <f>IF(N160="snížená",J160,0)</f>
        <v>0</v>
      </c>
      <c r="BG160" s="207">
        <f>IF(N160="zákl. přenesená",J160,0)</f>
        <v>0</v>
      </c>
      <c r="BH160" s="207">
        <f>IF(N160="sníž. přenesená",J160,0)</f>
        <v>0</v>
      </c>
      <c r="BI160" s="207">
        <f>IF(N160="nulová",J160,0)</f>
        <v>0</v>
      </c>
      <c r="BJ160" s="19" t="s">
        <v>79</v>
      </c>
      <c r="BK160" s="207">
        <f>ROUND(I160*H160,2)</f>
        <v>0</v>
      </c>
      <c r="BL160" s="19" t="s">
        <v>213</v>
      </c>
      <c r="BM160" s="206" t="s">
        <v>1908</v>
      </c>
    </row>
    <row r="161" spans="2:51" s="13" customFormat="1" ht="12">
      <c r="B161" s="208"/>
      <c r="C161" s="209"/>
      <c r="D161" s="210" t="s">
        <v>215</v>
      </c>
      <c r="E161" s="211" t="s">
        <v>19</v>
      </c>
      <c r="F161" s="212" t="s">
        <v>1909</v>
      </c>
      <c r="G161" s="209"/>
      <c r="H161" s="213">
        <v>2.285</v>
      </c>
      <c r="I161" s="214"/>
      <c r="J161" s="209"/>
      <c r="K161" s="209"/>
      <c r="L161" s="215"/>
      <c r="M161" s="216"/>
      <c r="N161" s="217"/>
      <c r="O161" s="217"/>
      <c r="P161" s="217"/>
      <c r="Q161" s="217"/>
      <c r="R161" s="217"/>
      <c r="S161" s="217"/>
      <c r="T161" s="218"/>
      <c r="AT161" s="219" t="s">
        <v>215</v>
      </c>
      <c r="AU161" s="219" t="s">
        <v>81</v>
      </c>
      <c r="AV161" s="13" t="s">
        <v>81</v>
      </c>
      <c r="AW161" s="13" t="s">
        <v>33</v>
      </c>
      <c r="AX161" s="13" t="s">
        <v>79</v>
      </c>
      <c r="AY161" s="219" t="s">
        <v>207</v>
      </c>
    </row>
    <row r="162" spans="2:63" s="12" customFormat="1" ht="12.75">
      <c r="B162" s="179"/>
      <c r="C162" s="180"/>
      <c r="D162" s="181" t="s">
        <v>71</v>
      </c>
      <c r="E162" s="193" t="s">
        <v>213</v>
      </c>
      <c r="F162" s="193" t="s">
        <v>452</v>
      </c>
      <c r="G162" s="180"/>
      <c r="H162" s="180"/>
      <c r="I162" s="183"/>
      <c r="J162" s="194">
        <f>BK162</f>
        <v>0</v>
      </c>
      <c r="K162" s="180"/>
      <c r="L162" s="185"/>
      <c r="M162" s="186"/>
      <c r="N162" s="187"/>
      <c r="O162" s="187"/>
      <c r="P162" s="188">
        <f>SUM(P163:P170)</f>
        <v>0</v>
      </c>
      <c r="Q162" s="187"/>
      <c r="R162" s="188">
        <f>SUM(R163:R170)</f>
        <v>0.19579000000000002</v>
      </c>
      <c r="S162" s="187"/>
      <c r="T162" s="189">
        <f>SUM(T163:T170)</f>
        <v>0</v>
      </c>
      <c r="AR162" s="190" t="s">
        <v>79</v>
      </c>
      <c r="AT162" s="191" t="s">
        <v>71</v>
      </c>
      <c r="AU162" s="191" t="s">
        <v>79</v>
      </c>
      <c r="AY162" s="190" t="s">
        <v>207</v>
      </c>
      <c r="BK162" s="192">
        <f>SUM(BK163:BK170)</f>
        <v>0</v>
      </c>
    </row>
    <row r="163" spans="1:65" s="2" customFormat="1" ht="36">
      <c r="A163" s="36"/>
      <c r="B163" s="37"/>
      <c r="C163" s="195" t="s">
        <v>349</v>
      </c>
      <c r="D163" s="195" t="s">
        <v>209</v>
      </c>
      <c r="E163" s="196" t="s">
        <v>1783</v>
      </c>
      <c r="F163" s="197" t="s">
        <v>1784</v>
      </c>
      <c r="G163" s="198" t="s">
        <v>264</v>
      </c>
      <c r="H163" s="199">
        <v>2</v>
      </c>
      <c r="I163" s="200"/>
      <c r="J163" s="201">
        <f>ROUND(I163*H163,2)</f>
        <v>0</v>
      </c>
      <c r="K163" s="197" t="s">
        <v>212</v>
      </c>
      <c r="L163" s="41"/>
      <c r="M163" s="202" t="s">
        <v>19</v>
      </c>
      <c r="N163" s="203" t="s">
        <v>43</v>
      </c>
      <c r="O163" s="66"/>
      <c r="P163" s="204">
        <f>O163*H163</f>
        <v>0</v>
      </c>
      <c r="Q163" s="204">
        <v>0.01175</v>
      </c>
      <c r="R163" s="204">
        <f>Q163*H163</f>
        <v>0.0235</v>
      </c>
      <c r="S163" s="204">
        <v>0</v>
      </c>
      <c r="T163" s="205">
        <f>S163*H163</f>
        <v>0</v>
      </c>
      <c r="U163" s="36"/>
      <c r="V163" s="36"/>
      <c r="W163" s="36"/>
      <c r="X163" s="36"/>
      <c r="Y163" s="36"/>
      <c r="Z163" s="36"/>
      <c r="AA163" s="36"/>
      <c r="AB163" s="36"/>
      <c r="AC163" s="36"/>
      <c r="AD163" s="36"/>
      <c r="AE163" s="36"/>
      <c r="AR163" s="206" t="s">
        <v>213</v>
      </c>
      <c r="AT163" s="206" t="s">
        <v>209</v>
      </c>
      <c r="AU163" s="206" t="s">
        <v>81</v>
      </c>
      <c r="AY163" s="19" t="s">
        <v>207</v>
      </c>
      <c r="BE163" s="207">
        <f>IF(N163="základní",J163,0)</f>
        <v>0</v>
      </c>
      <c r="BF163" s="207">
        <f>IF(N163="snížená",J163,0)</f>
        <v>0</v>
      </c>
      <c r="BG163" s="207">
        <f>IF(N163="zákl. přenesená",J163,0)</f>
        <v>0</v>
      </c>
      <c r="BH163" s="207">
        <f>IF(N163="sníž. přenesená",J163,0)</f>
        <v>0</v>
      </c>
      <c r="BI163" s="207">
        <f>IF(N163="nulová",J163,0)</f>
        <v>0</v>
      </c>
      <c r="BJ163" s="19" t="s">
        <v>79</v>
      </c>
      <c r="BK163" s="207">
        <f>ROUND(I163*H163,2)</f>
        <v>0</v>
      </c>
      <c r="BL163" s="19" t="s">
        <v>213</v>
      </c>
      <c r="BM163" s="206" t="s">
        <v>1910</v>
      </c>
    </row>
    <row r="164" spans="2:51" s="13" customFormat="1" ht="12">
      <c r="B164" s="208"/>
      <c r="C164" s="209"/>
      <c r="D164" s="210" t="s">
        <v>215</v>
      </c>
      <c r="E164" s="211" t="s">
        <v>19</v>
      </c>
      <c r="F164" s="212" t="s">
        <v>1911</v>
      </c>
      <c r="G164" s="209"/>
      <c r="H164" s="213">
        <v>1</v>
      </c>
      <c r="I164" s="214"/>
      <c r="J164" s="209"/>
      <c r="K164" s="209"/>
      <c r="L164" s="215"/>
      <c r="M164" s="216"/>
      <c r="N164" s="217"/>
      <c r="O164" s="217"/>
      <c r="P164" s="217"/>
      <c r="Q164" s="217"/>
      <c r="R164" s="217"/>
      <c r="S164" s="217"/>
      <c r="T164" s="218"/>
      <c r="AT164" s="219" t="s">
        <v>215</v>
      </c>
      <c r="AU164" s="219" t="s">
        <v>81</v>
      </c>
      <c r="AV164" s="13" t="s">
        <v>81</v>
      </c>
      <c r="AW164" s="13" t="s">
        <v>33</v>
      </c>
      <c r="AX164" s="13" t="s">
        <v>72</v>
      </c>
      <c r="AY164" s="219" t="s">
        <v>207</v>
      </c>
    </row>
    <row r="165" spans="2:51" s="13" customFormat="1" ht="12">
      <c r="B165" s="208"/>
      <c r="C165" s="209"/>
      <c r="D165" s="210" t="s">
        <v>215</v>
      </c>
      <c r="E165" s="211" t="s">
        <v>19</v>
      </c>
      <c r="F165" s="212" t="s">
        <v>1912</v>
      </c>
      <c r="G165" s="209"/>
      <c r="H165" s="213">
        <v>1</v>
      </c>
      <c r="I165" s="214"/>
      <c r="J165" s="209"/>
      <c r="K165" s="209"/>
      <c r="L165" s="215"/>
      <c r="M165" s="216"/>
      <c r="N165" s="217"/>
      <c r="O165" s="217"/>
      <c r="P165" s="217"/>
      <c r="Q165" s="217"/>
      <c r="R165" s="217"/>
      <c r="S165" s="217"/>
      <c r="T165" s="218"/>
      <c r="AT165" s="219" t="s">
        <v>215</v>
      </c>
      <c r="AU165" s="219" t="s">
        <v>81</v>
      </c>
      <c r="AV165" s="13" t="s">
        <v>81</v>
      </c>
      <c r="AW165" s="13" t="s">
        <v>33</v>
      </c>
      <c r="AX165" s="13" t="s">
        <v>72</v>
      </c>
      <c r="AY165" s="219" t="s">
        <v>207</v>
      </c>
    </row>
    <row r="166" spans="2:51" s="14" customFormat="1" ht="12">
      <c r="B166" s="220"/>
      <c r="C166" s="221"/>
      <c r="D166" s="210" t="s">
        <v>215</v>
      </c>
      <c r="E166" s="222" t="s">
        <v>19</v>
      </c>
      <c r="F166" s="223" t="s">
        <v>228</v>
      </c>
      <c r="G166" s="221"/>
      <c r="H166" s="224">
        <v>2</v>
      </c>
      <c r="I166" s="225"/>
      <c r="J166" s="221"/>
      <c r="K166" s="221"/>
      <c r="L166" s="226"/>
      <c r="M166" s="227"/>
      <c r="N166" s="228"/>
      <c r="O166" s="228"/>
      <c r="P166" s="228"/>
      <c r="Q166" s="228"/>
      <c r="R166" s="228"/>
      <c r="S166" s="228"/>
      <c r="T166" s="229"/>
      <c r="AT166" s="230" t="s">
        <v>215</v>
      </c>
      <c r="AU166" s="230" t="s">
        <v>81</v>
      </c>
      <c r="AV166" s="14" t="s">
        <v>213</v>
      </c>
      <c r="AW166" s="14" t="s">
        <v>33</v>
      </c>
      <c r="AX166" s="14" t="s">
        <v>79</v>
      </c>
      <c r="AY166" s="230" t="s">
        <v>207</v>
      </c>
    </row>
    <row r="167" spans="1:65" s="2" customFormat="1" ht="24">
      <c r="A167" s="36"/>
      <c r="B167" s="37"/>
      <c r="C167" s="231" t="s">
        <v>356</v>
      </c>
      <c r="D167" s="231" t="s">
        <v>249</v>
      </c>
      <c r="E167" s="232" t="s">
        <v>527</v>
      </c>
      <c r="F167" s="233" t="s">
        <v>1788</v>
      </c>
      <c r="G167" s="234" t="s">
        <v>264</v>
      </c>
      <c r="H167" s="235">
        <v>1</v>
      </c>
      <c r="I167" s="236"/>
      <c r="J167" s="237">
        <f>ROUND(I167*H167,2)</f>
        <v>0</v>
      </c>
      <c r="K167" s="233" t="s">
        <v>19</v>
      </c>
      <c r="L167" s="238"/>
      <c r="M167" s="239" t="s">
        <v>19</v>
      </c>
      <c r="N167" s="240" t="s">
        <v>43</v>
      </c>
      <c r="O167" s="66"/>
      <c r="P167" s="204">
        <f>O167*H167</f>
        <v>0</v>
      </c>
      <c r="Q167" s="204">
        <v>0.0823</v>
      </c>
      <c r="R167" s="204">
        <f>Q167*H167</f>
        <v>0.0823</v>
      </c>
      <c r="S167" s="204">
        <v>0</v>
      </c>
      <c r="T167" s="205">
        <f>S167*H167</f>
        <v>0</v>
      </c>
      <c r="U167" s="36"/>
      <c r="V167" s="36"/>
      <c r="W167" s="36"/>
      <c r="X167" s="36"/>
      <c r="Y167" s="36"/>
      <c r="Z167" s="36"/>
      <c r="AA167" s="36"/>
      <c r="AB167" s="36"/>
      <c r="AC167" s="36"/>
      <c r="AD167" s="36"/>
      <c r="AE167" s="36"/>
      <c r="AR167" s="206" t="s">
        <v>248</v>
      </c>
      <c r="AT167" s="206" t="s">
        <v>249</v>
      </c>
      <c r="AU167" s="206" t="s">
        <v>81</v>
      </c>
      <c r="AY167" s="19" t="s">
        <v>207</v>
      </c>
      <c r="BE167" s="207">
        <f>IF(N167="základní",J167,0)</f>
        <v>0</v>
      </c>
      <c r="BF167" s="207">
        <f>IF(N167="snížená",J167,0)</f>
        <v>0</v>
      </c>
      <c r="BG167" s="207">
        <f>IF(N167="zákl. přenesená",J167,0)</f>
        <v>0</v>
      </c>
      <c r="BH167" s="207">
        <f>IF(N167="sníž. přenesená",J167,0)</f>
        <v>0</v>
      </c>
      <c r="BI167" s="207">
        <f>IF(N167="nulová",J167,0)</f>
        <v>0</v>
      </c>
      <c r="BJ167" s="19" t="s">
        <v>79</v>
      </c>
      <c r="BK167" s="207">
        <f>ROUND(I167*H167,2)</f>
        <v>0</v>
      </c>
      <c r="BL167" s="19" t="s">
        <v>213</v>
      </c>
      <c r="BM167" s="206" t="s">
        <v>1913</v>
      </c>
    </row>
    <row r="168" spans="2:51" s="13" customFormat="1" ht="22.5">
      <c r="B168" s="208"/>
      <c r="C168" s="209"/>
      <c r="D168" s="210" t="s">
        <v>215</v>
      </c>
      <c r="E168" s="211" t="s">
        <v>19</v>
      </c>
      <c r="F168" s="212" t="s">
        <v>1914</v>
      </c>
      <c r="G168" s="209"/>
      <c r="H168" s="213">
        <v>1</v>
      </c>
      <c r="I168" s="214"/>
      <c r="J168" s="209"/>
      <c r="K168" s="209"/>
      <c r="L168" s="215"/>
      <c r="M168" s="216"/>
      <c r="N168" s="217"/>
      <c r="O168" s="217"/>
      <c r="P168" s="217"/>
      <c r="Q168" s="217"/>
      <c r="R168" s="217"/>
      <c r="S168" s="217"/>
      <c r="T168" s="218"/>
      <c r="AT168" s="219" t="s">
        <v>215</v>
      </c>
      <c r="AU168" s="219" t="s">
        <v>81</v>
      </c>
      <c r="AV168" s="13" t="s">
        <v>81</v>
      </c>
      <c r="AW168" s="13" t="s">
        <v>33</v>
      </c>
      <c r="AX168" s="13" t="s">
        <v>79</v>
      </c>
      <c r="AY168" s="219" t="s">
        <v>207</v>
      </c>
    </row>
    <row r="169" spans="1:65" s="2" customFormat="1" ht="24">
      <c r="A169" s="36"/>
      <c r="B169" s="37"/>
      <c r="C169" s="231" t="s">
        <v>361</v>
      </c>
      <c r="D169" s="231" t="s">
        <v>249</v>
      </c>
      <c r="E169" s="232" t="s">
        <v>522</v>
      </c>
      <c r="F169" s="233" t="s">
        <v>1791</v>
      </c>
      <c r="G169" s="234" t="s">
        <v>264</v>
      </c>
      <c r="H169" s="235">
        <v>1</v>
      </c>
      <c r="I169" s="236"/>
      <c r="J169" s="237">
        <f>ROUND(I169*H169,2)</f>
        <v>0</v>
      </c>
      <c r="K169" s="233" t="s">
        <v>19</v>
      </c>
      <c r="L169" s="238"/>
      <c r="M169" s="239" t="s">
        <v>19</v>
      </c>
      <c r="N169" s="240" t="s">
        <v>43</v>
      </c>
      <c r="O169" s="66"/>
      <c r="P169" s="204">
        <f>O169*H169</f>
        <v>0</v>
      </c>
      <c r="Q169" s="204">
        <v>0.08999</v>
      </c>
      <c r="R169" s="204">
        <f>Q169*H169</f>
        <v>0.08999</v>
      </c>
      <c r="S169" s="204">
        <v>0</v>
      </c>
      <c r="T169" s="205">
        <f>S169*H169</f>
        <v>0</v>
      </c>
      <c r="U169" s="36"/>
      <c r="V169" s="36"/>
      <c r="W169" s="36"/>
      <c r="X169" s="36"/>
      <c r="Y169" s="36"/>
      <c r="Z169" s="36"/>
      <c r="AA169" s="36"/>
      <c r="AB169" s="36"/>
      <c r="AC169" s="36"/>
      <c r="AD169" s="36"/>
      <c r="AE169" s="36"/>
      <c r="AR169" s="206" t="s">
        <v>248</v>
      </c>
      <c r="AT169" s="206" t="s">
        <v>249</v>
      </c>
      <c r="AU169" s="206" t="s">
        <v>81</v>
      </c>
      <c r="AY169" s="19" t="s">
        <v>207</v>
      </c>
      <c r="BE169" s="207">
        <f>IF(N169="základní",J169,0)</f>
        <v>0</v>
      </c>
      <c r="BF169" s="207">
        <f>IF(N169="snížená",J169,0)</f>
        <v>0</v>
      </c>
      <c r="BG169" s="207">
        <f>IF(N169="zákl. přenesená",J169,0)</f>
        <v>0</v>
      </c>
      <c r="BH169" s="207">
        <f>IF(N169="sníž. přenesená",J169,0)</f>
        <v>0</v>
      </c>
      <c r="BI169" s="207">
        <f>IF(N169="nulová",J169,0)</f>
        <v>0</v>
      </c>
      <c r="BJ169" s="19" t="s">
        <v>79</v>
      </c>
      <c r="BK169" s="207">
        <f>ROUND(I169*H169,2)</f>
        <v>0</v>
      </c>
      <c r="BL169" s="19" t="s">
        <v>213</v>
      </c>
      <c r="BM169" s="206" t="s">
        <v>1915</v>
      </c>
    </row>
    <row r="170" spans="2:51" s="13" customFormat="1" ht="22.5">
      <c r="B170" s="208"/>
      <c r="C170" s="209"/>
      <c r="D170" s="210" t="s">
        <v>215</v>
      </c>
      <c r="E170" s="211" t="s">
        <v>19</v>
      </c>
      <c r="F170" s="212" t="s">
        <v>1916</v>
      </c>
      <c r="G170" s="209"/>
      <c r="H170" s="213">
        <v>1</v>
      </c>
      <c r="I170" s="214"/>
      <c r="J170" s="209"/>
      <c r="K170" s="209"/>
      <c r="L170" s="215"/>
      <c r="M170" s="216"/>
      <c r="N170" s="217"/>
      <c r="O170" s="217"/>
      <c r="P170" s="217"/>
      <c r="Q170" s="217"/>
      <c r="R170" s="217"/>
      <c r="S170" s="217"/>
      <c r="T170" s="218"/>
      <c r="AT170" s="219" t="s">
        <v>215</v>
      </c>
      <c r="AU170" s="219" t="s">
        <v>81</v>
      </c>
      <c r="AV170" s="13" t="s">
        <v>81</v>
      </c>
      <c r="AW170" s="13" t="s">
        <v>33</v>
      </c>
      <c r="AX170" s="13" t="s">
        <v>79</v>
      </c>
      <c r="AY170" s="219" t="s">
        <v>207</v>
      </c>
    </row>
    <row r="171" spans="2:63" s="12" customFormat="1" ht="12.75">
      <c r="B171" s="179"/>
      <c r="C171" s="180"/>
      <c r="D171" s="181" t="s">
        <v>71</v>
      </c>
      <c r="E171" s="193" t="s">
        <v>234</v>
      </c>
      <c r="F171" s="193" t="s">
        <v>1527</v>
      </c>
      <c r="G171" s="180"/>
      <c r="H171" s="180"/>
      <c r="I171" s="183"/>
      <c r="J171" s="194">
        <f>BK171</f>
        <v>0</v>
      </c>
      <c r="K171" s="180"/>
      <c r="L171" s="185"/>
      <c r="M171" s="186"/>
      <c r="N171" s="187"/>
      <c r="O171" s="187"/>
      <c r="P171" s="188">
        <f>SUM(P172:P178)</f>
        <v>0</v>
      </c>
      <c r="Q171" s="187"/>
      <c r="R171" s="188">
        <f>SUM(R172:R178)</f>
        <v>0.26144142</v>
      </c>
      <c r="S171" s="187"/>
      <c r="T171" s="189">
        <f>SUM(T172:T178)</f>
        <v>0</v>
      </c>
      <c r="AR171" s="190" t="s">
        <v>79</v>
      </c>
      <c r="AT171" s="191" t="s">
        <v>71</v>
      </c>
      <c r="AU171" s="191" t="s">
        <v>79</v>
      </c>
      <c r="AY171" s="190" t="s">
        <v>207</v>
      </c>
      <c r="BK171" s="192">
        <f>SUM(BK172:BK178)</f>
        <v>0</v>
      </c>
    </row>
    <row r="172" spans="1:65" s="2" customFormat="1" ht="36">
      <c r="A172" s="36"/>
      <c r="B172" s="37"/>
      <c r="C172" s="195" t="s">
        <v>366</v>
      </c>
      <c r="D172" s="195" t="s">
        <v>209</v>
      </c>
      <c r="E172" s="196" t="s">
        <v>1533</v>
      </c>
      <c r="F172" s="197" t="s">
        <v>1534</v>
      </c>
      <c r="G172" s="198" t="s">
        <v>144</v>
      </c>
      <c r="H172" s="199">
        <v>45.6</v>
      </c>
      <c r="I172" s="200"/>
      <c r="J172" s="201">
        <f>ROUND(I172*H172,2)</f>
        <v>0</v>
      </c>
      <c r="K172" s="197" t="s">
        <v>212</v>
      </c>
      <c r="L172" s="41"/>
      <c r="M172" s="202" t="s">
        <v>19</v>
      </c>
      <c r="N172" s="203" t="s">
        <v>43</v>
      </c>
      <c r="O172" s="66"/>
      <c r="P172" s="204">
        <f>O172*H172</f>
        <v>0</v>
      </c>
      <c r="Q172" s="204">
        <v>0</v>
      </c>
      <c r="R172" s="204">
        <f>Q172*H172</f>
        <v>0</v>
      </c>
      <c r="S172" s="204">
        <v>0</v>
      </c>
      <c r="T172" s="205">
        <f>S172*H172</f>
        <v>0</v>
      </c>
      <c r="U172" s="36"/>
      <c r="V172" s="36"/>
      <c r="W172" s="36"/>
      <c r="X172" s="36"/>
      <c r="Y172" s="36"/>
      <c r="Z172" s="36"/>
      <c r="AA172" s="36"/>
      <c r="AB172" s="36"/>
      <c r="AC172" s="36"/>
      <c r="AD172" s="36"/>
      <c r="AE172" s="36"/>
      <c r="AR172" s="206" t="s">
        <v>213</v>
      </c>
      <c r="AT172" s="206" t="s">
        <v>209</v>
      </c>
      <c r="AU172" s="206" t="s">
        <v>81</v>
      </c>
      <c r="AY172" s="19" t="s">
        <v>207</v>
      </c>
      <c r="BE172" s="207">
        <f>IF(N172="základní",J172,0)</f>
        <v>0</v>
      </c>
      <c r="BF172" s="207">
        <f>IF(N172="snížená",J172,0)</f>
        <v>0</v>
      </c>
      <c r="BG172" s="207">
        <f>IF(N172="zákl. přenesená",J172,0)</f>
        <v>0</v>
      </c>
      <c r="BH172" s="207">
        <f>IF(N172="sníž. přenesená",J172,0)</f>
        <v>0</v>
      </c>
      <c r="BI172" s="207">
        <f>IF(N172="nulová",J172,0)</f>
        <v>0</v>
      </c>
      <c r="BJ172" s="19" t="s">
        <v>79</v>
      </c>
      <c r="BK172" s="207">
        <f>ROUND(I172*H172,2)</f>
        <v>0</v>
      </c>
      <c r="BL172" s="19" t="s">
        <v>213</v>
      </c>
      <c r="BM172" s="206" t="s">
        <v>1917</v>
      </c>
    </row>
    <row r="173" spans="2:51" s="13" customFormat="1" ht="12">
      <c r="B173" s="208"/>
      <c r="C173" s="209"/>
      <c r="D173" s="210" t="s">
        <v>215</v>
      </c>
      <c r="E173" s="211" t="s">
        <v>19</v>
      </c>
      <c r="F173" s="212" t="s">
        <v>1918</v>
      </c>
      <c r="G173" s="209"/>
      <c r="H173" s="213">
        <v>45.6</v>
      </c>
      <c r="I173" s="214"/>
      <c r="J173" s="209"/>
      <c r="K173" s="209"/>
      <c r="L173" s="215"/>
      <c r="M173" s="216"/>
      <c r="N173" s="217"/>
      <c r="O173" s="217"/>
      <c r="P173" s="217"/>
      <c r="Q173" s="217"/>
      <c r="R173" s="217"/>
      <c r="S173" s="217"/>
      <c r="T173" s="218"/>
      <c r="AT173" s="219" t="s">
        <v>215</v>
      </c>
      <c r="AU173" s="219" t="s">
        <v>81</v>
      </c>
      <c r="AV173" s="13" t="s">
        <v>81</v>
      </c>
      <c r="AW173" s="13" t="s">
        <v>33</v>
      </c>
      <c r="AX173" s="13" t="s">
        <v>72</v>
      </c>
      <c r="AY173" s="219" t="s">
        <v>207</v>
      </c>
    </row>
    <row r="174" spans="2:51" s="14" customFormat="1" ht="12">
      <c r="B174" s="220"/>
      <c r="C174" s="221"/>
      <c r="D174" s="210" t="s">
        <v>215</v>
      </c>
      <c r="E174" s="222" t="s">
        <v>19</v>
      </c>
      <c r="F174" s="223" t="s">
        <v>228</v>
      </c>
      <c r="G174" s="221"/>
      <c r="H174" s="224">
        <v>45.6</v>
      </c>
      <c r="I174" s="225"/>
      <c r="J174" s="221"/>
      <c r="K174" s="221"/>
      <c r="L174" s="226"/>
      <c r="M174" s="227"/>
      <c r="N174" s="228"/>
      <c r="O174" s="228"/>
      <c r="P174" s="228"/>
      <c r="Q174" s="228"/>
      <c r="R174" s="228"/>
      <c r="S174" s="228"/>
      <c r="T174" s="229"/>
      <c r="AT174" s="230" t="s">
        <v>215</v>
      </c>
      <c r="AU174" s="230" t="s">
        <v>81</v>
      </c>
      <c r="AV174" s="14" t="s">
        <v>213</v>
      </c>
      <c r="AW174" s="14" t="s">
        <v>33</v>
      </c>
      <c r="AX174" s="14" t="s">
        <v>79</v>
      </c>
      <c r="AY174" s="230" t="s">
        <v>207</v>
      </c>
    </row>
    <row r="175" spans="1:65" s="2" customFormat="1" ht="24">
      <c r="A175" s="36"/>
      <c r="B175" s="37"/>
      <c r="C175" s="195" t="s">
        <v>373</v>
      </c>
      <c r="D175" s="195" t="s">
        <v>209</v>
      </c>
      <c r="E175" s="196" t="s">
        <v>1551</v>
      </c>
      <c r="F175" s="197" t="s">
        <v>1552</v>
      </c>
      <c r="G175" s="198" t="s">
        <v>144</v>
      </c>
      <c r="H175" s="199">
        <v>45.6</v>
      </c>
      <c r="I175" s="200"/>
      <c r="J175" s="201">
        <f>ROUND(I175*H175,2)</f>
        <v>0</v>
      </c>
      <c r="K175" s="197" t="s">
        <v>212</v>
      </c>
      <c r="L175" s="41"/>
      <c r="M175" s="202" t="s">
        <v>19</v>
      </c>
      <c r="N175" s="203" t="s">
        <v>43</v>
      </c>
      <c r="O175" s="66"/>
      <c r="P175" s="204">
        <f>O175*H175</f>
        <v>0</v>
      </c>
      <c r="Q175" s="204">
        <v>0</v>
      </c>
      <c r="R175" s="204">
        <f>Q175*H175</f>
        <v>0</v>
      </c>
      <c r="S175" s="204">
        <v>0</v>
      </c>
      <c r="T175" s="205">
        <f>S175*H175</f>
        <v>0</v>
      </c>
      <c r="U175" s="36"/>
      <c r="V175" s="36"/>
      <c r="W175" s="36"/>
      <c r="X175" s="36"/>
      <c r="Y175" s="36"/>
      <c r="Z175" s="36"/>
      <c r="AA175" s="36"/>
      <c r="AB175" s="36"/>
      <c r="AC175" s="36"/>
      <c r="AD175" s="36"/>
      <c r="AE175" s="36"/>
      <c r="AR175" s="206" t="s">
        <v>213</v>
      </c>
      <c r="AT175" s="206" t="s">
        <v>209</v>
      </c>
      <c r="AU175" s="206" t="s">
        <v>81</v>
      </c>
      <c r="AY175" s="19" t="s">
        <v>207</v>
      </c>
      <c r="BE175" s="207">
        <f>IF(N175="základní",J175,0)</f>
        <v>0</v>
      </c>
      <c r="BF175" s="207">
        <f>IF(N175="snížená",J175,0)</f>
        <v>0</v>
      </c>
      <c r="BG175" s="207">
        <f>IF(N175="zákl. přenesená",J175,0)</f>
        <v>0</v>
      </c>
      <c r="BH175" s="207">
        <f>IF(N175="sníž. přenesená",J175,0)</f>
        <v>0</v>
      </c>
      <c r="BI175" s="207">
        <f>IF(N175="nulová",J175,0)</f>
        <v>0</v>
      </c>
      <c r="BJ175" s="19" t="s">
        <v>79</v>
      </c>
      <c r="BK175" s="207">
        <f>ROUND(I175*H175,2)</f>
        <v>0</v>
      </c>
      <c r="BL175" s="19" t="s">
        <v>213</v>
      </c>
      <c r="BM175" s="206" t="s">
        <v>1919</v>
      </c>
    </row>
    <row r="176" spans="2:51" s="13" customFormat="1" ht="12">
      <c r="B176" s="208"/>
      <c r="C176" s="209"/>
      <c r="D176" s="210" t="s">
        <v>215</v>
      </c>
      <c r="E176" s="211" t="s">
        <v>19</v>
      </c>
      <c r="F176" s="212" t="s">
        <v>1918</v>
      </c>
      <c r="G176" s="209"/>
      <c r="H176" s="213">
        <v>45.6</v>
      </c>
      <c r="I176" s="214"/>
      <c r="J176" s="209"/>
      <c r="K176" s="209"/>
      <c r="L176" s="215"/>
      <c r="M176" s="216"/>
      <c r="N176" s="217"/>
      <c r="O176" s="217"/>
      <c r="P176" s="217"/>
      <c r="Q176" s="217"/>
      <c r="R176" s="217"/>
      <c r="S176" s="217"/>
      <c r="T176" s="218"/>
      <c r="AT176" s="219" t="s">
        <v>215</v>
      </c>
      <c r="AU176" s="219" t="s">
        <v>81</v>
      </c>
      <c r="AV176" s="13" t="s">
        <v>81</v>
      </c>
      <c r="AW176" s="13" t="s">
        <v>33</v>
      </c>
      <c r="AX176" s="13" t="s">
        <v>79</v>
      </c>
      <c r="AY176" s="219" t="s">
        <v>207</v>
      </c>
    </row>
    <row r="177" spans="1:65" s="2" customFormat="1" ht="12">
      <c r="A177" s="36"/>
      <c r="B177" s="37"/>
      <c r="C177" s="195" t="s">
        <v>380</v>
      </c>
      <c r="D177" s="195" t="s">
        <v>209</v>
      </c>
      <c r="E177" s="196" t="s">
        <v>1555</v>
      </c>
      <c r="F177" s="197" t="s">
        <v>1556</v>
      </c>
      <c r="G177" s="198" t="s">
        <v>252</v>
      </c>
      <c r="H177" s="199">
        <v>0.246</v>
      </c>
      <c r="I177" s="200"/>
      <c r="J177" s="201">
        <f>ROUND(I177*H177,2)</f>
        <v>0</v>
      </c>
      <c r="K177" s="197" t="s">
        <v>212</v>
      </c>
      <c r="L177" s="41"/>
      <c r="M177" s="202" t="s">
        <v>19</v>
      </c>
      <c r="N177" s="203" t="s">
        <v>43</v>
      </c>
      <c r="O177" s="66"/>
      <c r="P177" s="204">
        <f>O177*H177</f>
        <v>0</v>
      </c>
      <c r="Q177" s="204">
        <v>1.06277</v>
      </c>
      <c r="R177" s="204">
        <f>Q177*H177</f>
        <v>0.26144142</v>
      </c>
      <c r="S177" s="204">
        <v>0</v>
      </c>
      <c r="T177" s="205">
        <f>S177*H177</f>
        <v>0</v>
      </c>
      <c r="U177" s="36"/>
      <c r="V177" s="36"/>
      <c r="W177" s="36"/>
      <c r="X177" s="36"/>
      <c r="Y177" s="36"/>
      <c r="Z177" s="36"/>
      <c r="AA177" s="36"/>
      <c r="AB177" s="36"/>
      <c r="AC177" s="36"/>
      <c r="AD177" s="36"/>
      <c r="AE177" s="36"/>
      <c r="AR177" s="206" t="s">
        <v>213</v>
      </c>
      <c r="AT177" s="206" t="s">
        <v>209</v>
      </c>
      <c r="AU177" s="206" t="s">
        <v>81</v>
      </c>
      <c r="AY177" s="19" t="s">
        <v>207</v>
      </c>
      <c r="BE177" s="207">
        <f>IF(N177="základní",J177,0)</f>
        <v>0</v>
      </c>
      <c r="BF177" s="207">
        <f>IF(N177="snížená",J177,0)</f>
        <v>0</v>
      </c>
      <c r="BG177" s="207">
        <f>IF(N177="zákl. přenesená",J177,0)</f>
        <v>0</v>
      </c>
      <c r="BH177" s="207">
        <f>IF(N177="sníž. přenesená",J177,0)</f>
        <v>0</v>
      </c>
      <c r="BI177" s="207">
        <f>IF(N177="nulová",J177,0)</f>
        <v>0</v>
      </c>
      <c r="BJ177" s="19" t="s">
        <v>79</v>
      </c>
      <c r="BK177" s="207">
        <f>ROUND(I177*H177,2)</f>
        <v>0</v>
      </c>
      <c r="BL177" s="19" t="s">
        <v>213</v>
      </c>
      <c r="BM177" s="206" t="s">
        <v>1920</v>
      </c>
    </row>
    <row r="178" spans="2:51" s="13" customFormat="1" ht="12">
      <c r="B178" s="208"/>
      <c r="C178" s="209"/>
      <c r="D178" s="210" t="s">
        <v>215</v>
      </c>
      <c r="E178" s="211" t="s">
        <v>19</v>
      </c>
      <c r="F178" s="212" t="s">
        <v>1921</v>
      </c>
      <c r="G178" s="209"/>
      <c r="H178" s="213">
        <v>0.246</v>
      </c>
      <c r="I178" s="214"/>
      <c r="J178" s="209"/>
      <c r="K178" s="209"/>
      <c r="L178" s="215"/>
      <c r="M178" s="216"/>
      <c r="N178" s="217"/>
      <c r="O178" s="217"/>
      <c r="P178" s="217"/>
      <c r="Q178" s="217"/>
      <c r="R178" s="217"/>
      <c r="S178" s="217"/>
      <c r="T178" s="218"/>
      <c r="AT178" s="219" t="s">
        <v>215</v>
      </c>
      <c r="AU178" s="219" t="s">
        <v>81</v>
      </c>
      <c r="AV178" s="13" t="s">
        <v>81</v>
      </c>
      <c r="AW178" s="13" t="s">
        <v>33</v>
      </c>
      <c r="AX178" s="13" t="s">
        <v>79</v>
      </c>
      <c r="AY178" s="219" t="s">
        <v>207</v>
      </c>
    </row>
    <row r="179" spans="2:63" s="12" customFormat="1" ht="12.75">
      <c r="B179" s="179"/>
      <c r="C179" s="180"/>
      <c r="D179" s="181" t="s">
        <v>71</v>
      </c>
      <c r="E179" s="193" t="s">
        <v>238</v>
      </c>
      <c r="F179" s="193" t="s">
        <v>531</v>
      </c>
      <c r="G179" s="180"/>
      <c r="H179" s="180"/>
      <c r="I179" s="183"/>
      <c r="J179" s="194">
        <f>BK179</f>
        <v>0</v>
      </c>
      <c r="K179" s="180"/>
      <c r="L179" s="185"/>
      <c r="M179" s="186"/>
      <c r="N179" s="187"/>
      <c r="O179" s="187"/>
      <c r="P179" s="188">
        <f>SUM(P180:P184)</f>
        <v>0</v>
      </c>
      <c r="Q179" s="187"/>
      <c r="R179" s="188">
        <f>SUM(R180:R184)</f>
        <v>0.77769293</v>
      </c>
      <c r="S179" s="187"/>
      <c r="T179" s="189">
        <f>SUM(T180:T184)</f>
        <v>0</v>
      </c>
      <c r="AR179" s="190" t="s">
        <v>79</v>
      </c>
      <c r="AT179" s="191" t="s">
        <v>71</v>
      </c>
      <c r="AU179" s="191" t="s">
        <v>79</v>
      </c>
      <c r="AY179" s="190" t="s">
        <v>207</v>
      </c>
      <c r="BK179" s="192">
        <f>SUM(BK180:BK184)</f>
        <v>0</v>
      </c>
    </row>
    <row r="180" spans="1:65" s="2" customFormat="1" ht="24">
      <c r="A180" s="36"/>
      <c r="B180" s="37"/>
      <c r="C180" s="195" t="s">
        <v>384</v>
      </c>
      <c r="D180" s="195" t="s">
        <v>209</v>
      </c>
      <c r="E180" s="196" t="s">
        <v>1794</v>
      </c>
      <c r="F180" s="197" t="s">
        <v>1795</v>
      </c>
      <c r="G180" s="198" t="s">
        <v>151</v>
      </c>
      <c r="H180" s="199">
        <v>0.317</v>
      </c>
      <c r="I180" s="200"/>
      <c r="J180" s="201">
        <f>ROUND(I180*H180,2)</f>
        <v>0</v>
      </c>
      <c r="K180" s="197" t="s">
        <v>212</v>
      </c>
      <c r="L180" s="41"/>
      <c r="M180" s="202" t="s">
        <v>19</v>
      </c>
      <c r="N180" s="203" t="s">
        <v>43</v>
      </c>
      <c r="O180" s="66"/>
      <c r="P180" s="204">
        <f>O180*H180</f>
        <v>0</v>
      </c>
      <c r="Q180" s="204">
        <v>2.45329</v>
      </c>
      <c r="R180" s="204">
        <f>Q180*H180</f>
        <v>0.77769293</v>
      </c>
      <c r="S180" s="204">
        <v>0</v>
      </c>
      <c r="T180" s="205">
        <f>S180*H180</f>
        <v>0</v>
      </c>
      <c r="U180" s="36"/>
      <c r="V180" s="36"/>
      <c r="W180" s="36"/>
      <c r="X180" s="36"/>
      <c r="Y180" s="36"/>
      <c r="Z180" s="36"/>
      <c r="AA180" s="36"/>
      <c r="AB180" s="36"/>
      <c r="AC180" s="36"/>
      <c r="AD180" s="36"/>
      <c r="AE180" s="36"/>
      <c r="AR180" s="206" t="s">
        <v>213</v>
      </c>
      <c r="AT180" s="206" t="s">
        <v>209</v>
      </c>
      <c r="AU180" s="206" t="s">
        <v>81</v>
      </c>
      <c r="AY180" s="19" t="s">
        <v>207</v>
      </c>
      <c r="BE180" s="207">
        <f>IF(N180="základní",J180,0)</f>
        <v>0</v>
      </c>
      <c r="BF180" s="207">
        <f>IF(N180="snížená",J180,0)</f>
        <v>0</v>
      </c>
      <c r="BG180" s="207">
        <f>IF(N180="zákl. přenesená",J180,0)</f>
        <v>0</v>
      </c>
      <c r="BH180" s="207">
        <f>IF(N180="sníž. přenesená",J180,0)</f>
        <v>0</v>
      </c>
      <c r="BI180" s="207">
        <f>IF(N180="nulová",J180,0)</f>
        <v>0</v>
      </c>
      <c r="BJ180" s="19" t="s">
        <v>79</v>
      </c>
      <c r="BK180" s="207">
        <f>ROUND(I180*H180,2)</f>
        <v>0</v>
      </c>
      <c r="BL180" s="19" t="s">
        <v>213</v>
      </c>
      <c r="BM180" s="206" t="s">
        <v>1922</v>
      </c>
    </row>
    <row r="181" spans="2:51" s="13" customFormat="1" ht="12">
      <c r="B181" s="208"/>
      <c r="C181" s="209"/>
      <c r="D181" s="210" t="s">
        <v>215</v>
      </c>
      <c r="E181" s="211" t="s">
        <v>19</v>
      </c>
      <c r="F181" s="212" t="s">
        <v>1797</v>
      </c>
      <c r="G181" s="209"/>
      <c r="H181" s="213">
        <v>0.317</v>
      </c>
      <c r="I181" s="214"/>
      <c r="J181" s="209"/>
      <c r="K181" s="209"/>
      <c r="L181" s="215"/>
      <c r="M181" s="216"/>
      <c r="N181" s="217"/>
      <c r="O181" s="217"/>
      <c r="P181" s="217"/>
      <c r="Q181" s="217"/>
      <c r="R181" s="217"/>
      <c r="S181" s="217"/>
      <c r="T181" s="218"/>
      <c r="AT181" s="219" t="s">
        <v>215</v>
      </c>
      <c r="AU181" s="219" t="s">
        <v>81</v>
      </c>
      <c r="AV181" s="13" t="s">
        <v>81</v>
      </c>
      <c r="AW181" s="13" t="s">
        <v>33</v>
      </c>
      <c r="AX181" s="13" t="s">
        <v>79</v>
      </c>
      <c r="AY181" s="219" t="s">
        <v>207</v>
      </c>
    </row>
    <row r="182" spans="1:65" s="2" customFormat="1" ht="36">
      <c r="A182" s="36"/>
      <c r="B182" s="37"/>
      <c r="C182" s="195" t="s">
        <v>389</v>
      </c>
      <c r="D182" s="195" t="s">
        <v>209</v>
      </c>
      <c r="E182" s="196" t="s">
        <v>1798</v>
      </c>
      <c r="F182" s="197" t="s">
        <v>1799</v>
      </c>
      <c r="G182" s="198" t="s">
        <v>151</v>
      </c>
      <c r="H182" s="199">
        <v>0.317</v>
      </c>
      <c r="I182" s="200"/>
      <c r="J182" s="201">
        <f>ROUND(I182*H182,2)</f>
        <v>0</v>
      </c>
      <c r="K182" s="197" t="s">
        <v>212</v>
      </c>
      <c r="L182" s="41"/>
      <c r="M182" s="202" t="s">
        <v>19</v>
      </c>
      <c r="N182" s="203" t="s">
        <v>43</v>
      </c>
      <c r="O182" s="66"/>
      <c r="P182" s="204">
        <f>O182*H182</f>
        <v>0</v>
      </c>
      <c r="Q182" s="204">
        <v>0</v>
      </c>
      <c r="R182" s="204">
        <f>Q182*H182</f>
        <v>0</v>
      </c>
      <c r="S182" s="204">
        <v>0</v>
      </c>
      <c r="T182" s="205">
        <f>S182*H182</f>
        <v>0</v>
      </c>
      <c r="U182" s="36"/>
      <c r="V182" s="36"/>
      <c r="W182" s="36"/>
      <c r="X182" s="36"/>
      <c r="Y182" s="36"/>
      <c r="Z182" s="36"/>
      <c r="AA182" s="36"/>
      <c r="AB182" s="36"/>
      <c r="AC182" s="36"/>
      <c r="AD182" s="36"/>
      <c r="AE182" s="36"/>
      <c r="AR182" s="206" t="s">
        <v>213</v>
      </c>
      <c r="AT182" s="206" t="s">
        <v>209</v>
      </c>
      <c r="AU182" s="206" t="s">
        <v>81</v>
      </c>
      <c r="AY182" s="19" t="s">
        <v>207</v>
      </c>
      <c r="BE182" s="207">
        <f>IF(N182="základní",J182,0)</f>
        <v>0</v>
      </c>
      <c r="BF182" s="207">
        <f>IF(N182="snížená",J182,0)</f>
        <v>0</v>
      </c>
      <c r="BG182" s="207">
        <f>IF(N182="zákl. přenesená",J182,0)</f>
        <v>0</v>
      </c>
      <c r="BH182" s="207">
        <f>IF(N182="sníž. přenesená",J182,0)</f>
        <v>0</v>
      </c>
      <c r="BI182" s="207">
        <f>IF(N182="nulová",J182,0)</f>
        <v>0</v>
      </c>
      <c r="BJ182" s="19" t="s">
        <v>79</v>
      </c>
      <c r="BK182" s="207">
        <f>ROUND(I182*H182,2)</f>
        <v>0</v>
      </c>
      <c r="BL182" s="19" t="s">
        <v>213</v>
      </c>
      <c r="BM182" s="206" t="s">
        <v>1923</v>
      </c>
    </row>
    <row r="183" spans="1:65" s="2" customFormat="1" ht="24">
      <c r="A183" s="36"/>
      <c r="B183" s="37"/>
      <c r="C183" s="195" t="s">
        <v>395</v>
      </c>
      <c r="D183" s="195" t="s">
        <v>209</v>
      </c>
      <c r="E183" s="196" t="s">
        <v>1801</v>
      </c>
      <c r="F183" s="197" t="s">
        <v>1802</v>
      </c>
      <c r="G183" s="198" t="s">
        <v>683</v>
      </c>
      <c r="H183" s="199">
        <v>1</v>
      </c>
      <c r="I183" s="200"/>
      <c r="J183" s="201">
        <f>ROUND(I183*H183,2)</f>
        <v>0</v>
      </c>
      <c r="K183" s="197" t="s">
        <v>19</v>
      </c>
      <c r="L183" s="41"/>
      <c r="M183" s="202" t="s">
        <v>19</v>
      </c>
      <c r="N183" s="203" t="s">
        <v>43</v>
      </c>
      <c r="O183" s="66"/>
      <c r="P183" s="204">
        <f>O183*H183</f>
        <v>0</v>
      </c>
      <c r="Q183" s="204">
        <v>0</v>
      </c>
      <c r="R183" s="204">
        <f>Q183*H183</f>
        <v>0</v>
      </c>
      <c r="S183" s="204">
        <v>0</v>
      </c>
      <c r="T183" s="205">
        <f>S183*H183</f>
        <v>0</v>
      </c>
      <c r="U183" s="36"/>
      <c r="V183" s="36"/>
      <c r="W183" s="36"/>
      <c r="X183" s="36"/>
      <c r="Y183" s="36"/>
      <c r="Z183" s="36"/>
      <c r="AA183" s="36"/>
      <c r="AB183" s="36"/>
      <c r="AC183" s="36"/>
      <c r="AD183" s="36"/>
      <c r="AE183" s="36"/>
      <c r="AR183" s="206" t="s">
        <v>213</v>
      </c>
      <c r="AT183" s="206" t="s">
        <v>209</v>
      </c>
      <c r="AU183" s="206" t="s">
        <v>81</v>
      </c>
      <c r="AY183" s="19" t="s">
        <v>207</v>
      </c>
      <c r="BE183" s="207">
        <f>IF(N183="základní",J183,0)</f>
        <v>0</v>
      </c>
      <c r="BF183" s="207">
        <f>IF(N183="snížená",J183,0)</f>
        <v>0</v>
      </c>
      <c r="BG183" s="207">
        <f>IF(N183="zákl. přenesená",J183,0)</f>
        <v>0</v>
      </c>
      <c r="BH183" s="207">
        <f>IF(N183="sníž. přenesená",J183,0)</f>
        <v>0</v>
      </c>
      <c r="BI183" s="207">
        <f>IF(N183="nulová",J183,0)</f>
        <v>0</v>
      </c>
      <c r="BJ183" s="19" t="s">
        <v>79</v>
      </c>
      <c r="BK183" s="207">
        <f>ROUND(I183*H183,2)</f>
        <v>0</v>
      </c>
      <c r="BL183" s="19" t="s">
        <v>213</v>
      </c>
      <c r="BM183" s="206" t="s">
        <v>1924</v>
      </c>
    </row>
    <row r="184" spans="1:65" s="2" customFormat="1" ht="24">
      <c r="A184" s="36"/>
      <c r="B184" s="37"/>
      <c r="C184" s="195" t="s">
        <v>399</v>
      </c>
      <c r="D184" s="195" t="s">
        <v>209</v>
      </c>
      <c r="E184" s="196" t="s">
        <v>1804</v>
      </c>
      <c r="F184" s="197" t="s">
        <v>1805</v>
      </c>
      <c r="G184" s="198" t="s">
        <v>151</v>
      </c>
      <c r="H184" s="199">
        <v>0.317</v>
      </c>
      <c r="I184" s="200"/>
      <c r="J184" s="201">
        <f>ROUND(I184*H184,2)</f>
        <v>0</v>
      </c>
      <c r="K184" s="197" t="s">
        <v>212</v>
      </c>
      <c r="L184" s="41"/>
      <c r="M184" s="202" t="s">
        <v>19</v>
      </c>
      <c r="N184" s="203" t="s">
        <v>43</v>
      </c>
      <c r="O184" s="66"/>
      <c r="P184" s="204">
        <f>O184*H184</f>
        <v>0</v>
      </c>
      <c r="Q184" s="204">
        <v>0</v>
      </c>
      <c r="R184" s="204">
        <f>Q184*H184</f>
        <v>0</v>
      </c>
      <c r="S184" s="204">
        <v>0</v>
      </c>
      <c r="T184" s="205">
        <f>S184*H184</f>
        <v>0</v>
      </c>
      <c r="U184" s="36"/>
      <c r="V184" s="36"/>
      <c r="W184" s="36"/>
      <c r="X184" s="36"/>
      <c r="Y184" s="36"/>
      <c r="Z184" s="36"/>
      <c r="AA184" s="36"/>
      <c r="AB184" s="36"/>
      <c r="AC184" s="36"/>
      <c r="AD184" s="36"/>
      <c r="AE184" s="36"/>
      <c r="AR184" s="206" t="s">
        <v>213</v>
      </c>
      <c r="AT184" s="206" t="s">
        <v>209</v>
      </c>
      <c r="AU184" s="206" t="s">
        <v>81</v>
      </c>
      <c r="AY184" s="19" t="s">
        <v>207</v>
      </c>
      <c r="BE184" s="207">
        <f>IF(N184="základní",J184,0)</f>
        <v>0</v>
      </c>
      <c r="BF184" s="207">
        <f>IF(N184="snížená",J184,0)</f>
        <v>0</v>
      </c>
      <c r="BG184" s="207">
        <f>IF(N184="zákl. přenesená",J184,0)</f>
        <v>0</v>
      </c>
      <c r="BH184" s="207">
        <f>IF(N184="sníž. přenesená",J184,0)</f>
        <v>0</v>
      </c>
      <c r="BI184" s="207">
        <f>IF(N184="nulová",J184,0)</f>
        <v>0</v>
      </c>
      <c r="BJ184" s="19" t="s">
        <v>79</v>
      </c>
      <c r="BK184" s="207">
        <f>ROUND(I184*H184,2)</f>
        <v>0</v>
      </c>
      <c r="BL184" s="19" t="s">
        <v>213</v>
      </c>
      <c r="BM184" s="206" t="s">
        <v>1925</v>
      </c>
    </row>
    <row r="185" spans="2:63" s="12" customFormat="1" ht="12.75">
      <c r="B185" s="179"/>
      <c r="C185" s="180"/>
      <c r="D185" s="181" t="s">
        <v>71</v>
      </c>
      <c r="E185" s="193" t="s">
        <v>248</v>
      </c>
      <c r="F185" s="193" t="s">
        <v>1559</v>
      </c>
      <c r="G185" s="180"/>
      <c r="H185" s="180"/>
      <c r="I185" s="183"/>
      <c r="J185" s="194">
        <f>BK185</f>
        <v>0</v>
      </c>
      <c r="K185" s="180"/>
      <c r="L185" s="185"/>
      <c r="M185" s="186"/>
      <c r="N185" s="187"/>
      <c r="O185" s="187"/>
      <c r="P185" s="188">
        <f>SUM(P186:P187)</f>
        <v>0</v>
      </c>
      <c r="Q185" s="187"/>
      <c r="R185" s="188">
        <f>SUM(R186:R187)</f>
        <v>0.31934</v>
      </c>
      <c r="S185" s="187"/>
      <c r="T185" s="189">
        <f>SUM(T186:T187)</f>
        <v>0</v>
      </c>
      <c r="AR185" s="190" t="s">
        <v>79</v>
      </c>
      <c r="AT185" s="191" t="s">
        <v>71</v>
      </c>
      <c r="AU185" s="191" t="s">
        <v>79</v>
      </c>
      <c r="AY185" s="190" t="s">
        <v>207</v>
      </c>
      <c r="BK185" s="192">
        <f>SUM(BK186:BK187)</f>
        <v>0</v>
      </c>
    </row>
    <row r="186" spans="1:65" s="2" customFormat="1" ht="24">
      <c r="A186" s="36"/>
      <c r="B186" s="37"/>
      <c r="C186" s="195" t="s">
        <v>404</v>
      </c>
      <c r="D186" s="195" t="s">
        <v>209</v>
      </c>
      <c r="E186" s="196" t="s">
        <v>1660</v>
      </c>
      <c r="F186" s="197" t="s">
        <v>1661</v>
      </c>
      <c r="G186" s="198" t="s">
        <v>264</v>
      </c>
      <c r="H186" s="199">
        <v>1</v>
      </c>
      <c r="I186" s="200"/>
      <c r="J186" s="201">
        <f>ROUND(I186*H186,2)</f>
        <v>0</v>
      </c>
      <c r="K186" s="197" t="s">
        <v>212</v>
      </c>
      <c r="L186" s="41"/>
      <c r="M186" s="202" t="s">
        <v>19</v>
      </c>
      <c r="N186" s="203" t="s">
        <v>43</v>
      </c>
      <c r="O186" s="66"/>
      <c r="P186" s="204">
        <f>O186*H186</f>
        <v>0</v>
      </c>
      <c r="Q186" s="204">
        <v>0.21734</v>
      </c>
      <c r="R186" s="204">
        <f>Q186*H186</f>
        <v>0.21734</v>
      </c>
      <c r="S186" s="204">
        <v>0</v>
      </c>
      <c r="T186" s="205">
        <f>S186*H186</f>
        <v>0</v>
      </c>
      <c r="U186" s="36"/>
      <c r="V186" s="36"/>
      <c r="W186" s="36"/>
      <c r="X186" s="36"/>
      <c r="Y186" s="36"/>
      <c r="Z186" s="36"/>
      <c r="AA186" s="36"/>
      <c r="AB186" s="36"/>
      <c r="AC186" s="36"/>
      <c r="AD186" s="36"/>
      <c r="AE186" s="36"/>
      <c r="AR186" s="206" t="s">
        <v>213</v>
      </c>
      <c r="AT186" s="206" t="s">
        <v>209</v>
      </c>
      <c r="AU186" s="206" t="s">
        <v>81</v>
      </c>
      <c r="AY186" s="19" t="s">
        <v>207</v>
      </c>
      <c r="BE186" s="207">
        <f>IF(N186="základní",J186,0)</f>
        <v>0</v>
      </c>
      <c r="BF186" s="207">
        <f>IF(N186="snížená",J186,0)</f>
        <v>0</v>
      </c>
      <c r="BG186" s="207">
        <f>IF(N186="zákl. přenesená",J186,0)</f>
        <v>0</v>
      </c>
      <c r="BH186" s="207">
        <f>IF(N186="sníž. přenesená",J186,0)</f>
        <v>0</v>
      </c>
      <c r="BI186" s="207">
        <f>IF(N186="nulová",J186,0)</f>
        <v>0</v>
      </c>
      <c r="BJ186" s="19" t="s">
        <v>79</v>
      </c>
      <c r="BK186" s="207">
        <f>ROUND(I186*H186,2)</f>
        <v>0</v>
      </c>
      <c r="BL186" s="19" t="s">
        <v>213</v>
      </c>
      <c r="BM186" s="206" t="s">
        <v>1926</v>
      </c>
    </row>
    <row r="187" spans="1:65" s="2" customFormat="1" ht="24">
      <c r="A187" s="36"/>
      <c r="B187" s="37"/>
      <c r="C187" s="231" t="s">
        <v>408</v>
      </c>
      <c r="D187" s="231" t="s">
        <v>249</v>
      </c>
      <c r="E187" s="232" t="s">
        <v>1808</v>
      </c>
      <c r="F187" s="233" t="s">
        <v>1809</v>
      </c>
      <c r="G187" s="234" t="s">
        <v>264</v>
      </c>
      <c r="H187" s="235">
        <v>1</v>
      </c>
      <c r="I187" s="236"/>
      <c r="J187" s="237">
        <f>ROUND(I187*H187,2)</f>
        <v>0</v>
      </c>
      <c r="K187" s="233" t="s">
        <v>212</v>
      </c>
      <c r="L187" s="238"/>
      <c r="M187" s="239" t="s">
        <v>19</v>
      </c>
      <c r="N187" s="240" t="s">
        <v>43</v>
      </c>
      <c r="O187" s="66"/>
      <c r="P187" s="204">
        <f>O187*H187</f>
        <v>0</v>
      </c>
      <c r="Q187" s="204">
        <v>0.102</v>
      </c>
      <c r="R187" s="204">
        <f>Q187*H187</f>
        <v>0.102</v>
      </c>
      <c r="S187" s="204">
        <v>0</v>
      </c>
      <c r="T187" s="205">
        <f>S187*H187</f>
        <v>0</v>
      </c>
      <c r="U187" s="36"/>
      <c r="V187" s="36"/>
      <c r="W187" s="36"/>
      <c r="X187" s="36"/>
      <c r="Y187" s="36"/>
      <c r="Z187" s="36"/>
      <c r="AA187" s="36"/>
      <c r="AB187" s="36"/>
      <c r="AC187" s="36"/>
      <c r="AD187" s="36"/>
      <c r="AE187" s="36"/>
      <c r="AR187" s="206" t="s">
        <v>248</v>
      </c>
      <c r="AT187" s="206" t="s">
        <v>249</v>
      </c>
      <c r="AU187" s="206" t="s">
        <v>81</v>
      </c>
      <c r="AY187" s="19" t="s">
        <v>207</v>
      </c>
      <c r="BE187" s="207">
        <f>IF(N187="základní",J187,0)</f>
        <v>0</v>
      </c>
      <c r="BF187" s="207">
        <f>IF(N187="snížená",J187,0)</f>
        <v>0</v>
      </c>
      <c r="BG187" s="207">
        <f>IF(N187="zákl. přenesená",J187,0)</f>
        <v>0</v>
      </c>
      <c r="BH187" s="207">
        <f>IF(N187="sníž. přenesená",J187,0)</f>
        <v>0</v>
      </c>
      <c r="BI187" s="207">
        <f>IF(N187="nulová",J187,0)</f>
        <v>0</v>
      </c>
      <c r="BJ187" s="19" t="s">
        <v>79</v>
      </c>
      <c r="BK187" s="207">
        <f>ROUND(I187*H187,2)</f>
        <v>0</v>
      </c>
      <c r="BL187" s="19" t="s">
        <v>213</v>
      </c>
      <c r="BM187" s="206" t="s">
        <v>1927</v>
      </c>
    </row>
    <row r="188" spans="2:63" s="12" customFormat="1" ht="12.75">
      <c r="B188" s="179"/>
      <c r="C188" s="180"/>
      <c r="D188" s="181" t="s">
        <v>71</v>
      </c>
      <c r="E188" s="193" t="s">
        <v>255</v>
      </c>
      <c r="F188" s="193" t="s">
        <v>638</v>
      </c>
      <c r="G188" s="180"/>
      <c r="H188" s="180"/>
      <c r="I188" s="183"/>
      <c r="J188" s="194">
        <f>BK188</f>
        <v>0</v>
      </c>
      <c r="K188" s="180"/>
      <c r="L188" s="185"/>
      <c r="M188" s="186"/>
      <c r="N188" s="187"/>
      <c r="O188" s="187"/>
      <c r="P188" s="188">
        <f>SUM(P189:P204)</f>
        <v>0</v>
      </c>
      <c r="Q188" s="187"/>
      <c r="R188" s="188">
        <f>SUM(R189:R204)</f>
        <v>0.0045448</v>
      </c>
      <c r="S188" s="187"/>
      <c r="T188" s="189">
        <f>SUM(T189:T204)</f>
        <v>0.31400000000000006</v>
      </c>
      <c r="AR188" s="190" t="s">
        <v>79</v>
      </c>
      <c r="AT188" s="191" t="s">
        <v>71</v>
      </c>
      <c r="AU188" s="191" t="s">
        <v>79</v>
      </c>
      <c r="AY188" s="190" t="s">
        <v>207</v>
      </c>
      <c r="BK188" s="192">
        <f>SUM(BK189:BK204)</f>
        <v>0</v>
      </c>
    </row>
    <row r="189" spans="1:65" s="2" customFormat="1" ht="24">
      <c r="A189" s="36"/>
      <c r="B189" s="37"/>
      <c r="C189" s="195" t="s">
        <v>415</v>
      </c>
      <c r="D189" s="195" t="s">
        <v>209</v>
      </c>
      <c r="E189" s="196" t="s">
        <v>1689</v>
      </c>
      <c r="F189" s="197" t="s">
        <v>1690</v>
      </c>
      <c r="G189" s="198" t="s">
        <v>140</v>
      </c>
      <c r="H189" s="199">
        <v>9</v>
      </c>
      <c r="I189" s="200"/>
      <c r="J189" s="201">
        <f>ROUND(I189*H189,2)</f>
        <v>0</v>
      </c>
      <c r="K189" s="197" t="s">
        <v>212</v>
      </c>
      <c r="L189" s="41"/>
      <c r="M189" s="202" t="s">
        <v>19</v>
      </c>
      <c r="N189" s="203" t="s">
        <v>43</v>
      </c>
      <c r="O189" s="66"/>
      <c r="P189" s="204">
        <f>O189*H189</f>
        <v>0</v>
      </c>
      <c r="Q189" s="204">
        <v>8E-05</v>
      </c>
      <c r="R189" s="204">
        <f>Q189*H189</f>
        <v>0.00072</v>
      </c>
      <c r="S189" s="204">
        <v>0</v>
      </c>
      <c r="T189" s="205">
        <f>S189*H189</f>
        <v>0</v>
      </c>
      <c r="U189" s="36"/>
      <c r="V189" s="36"/>
      <c r="W189" s="36"/>
      <c r="X189" s="36"/>
      <c r="Y189" s="36"/>
      <c r="Z189" s="36"/>
      <c r="AA189" s="36"/>
      <c r="AB189" s="36"/>
      <c r="AC189" s="36"/>
      <c r="AD189" s="36"/>
      <c r="AE189" s="36"/>
      <c r="AR189" s="206" t="s">
        <v>213</v>
      </c>
      <c r="AT189" s="206" t="s">
        <v>209</v>
      </c>
      <c r="AU189" s="206" t="s">
        <v>81</v>
      </c>
      <c r="AY189" s="19" t="s">
        <v>207</v>
      </c>
      <c r="BE189" s="207">
        <f>IF(N189="základní",J189,0)</f>
        <v>0</v>
      </c>
      <c r="BF189" s="207">
        <f>IF(N189="snížená",J189,0)</f>
        <v>0</v>
      </c>
      <c r="BG189" s="207">
        <f>IF(N189="zákl. přenesená",J189,0)</f>
        <v>0</v>
      </c>
      <c r="BH189" s="207">
        <f>IF(N189="sníž. přenesená",J189,0)</f>
        <v>0</v>
      </c>
      <c r="BI189" s="207">
        <f>IF(N189="nulová",J189,0)</f>
        <v>0</v>
      </c>
      <c r="BJ189" s="19" t="s">
        <v>79</v>
      </c>
      <c r="BK189" s="207">
        <f>ROUND(I189*H189,2)</f>
        <v>0</v>
      </c>
      <c r="BL189" s="19" t="s">
        <v>213</v>
      </c>
      <c r="BM189" s="206" t="s">
        <v>1928</v>
      </c>
    </row>
    <row r="190" spans="2:51" s="13" customFormat="1" ht="12">
      <c r="B190" s="208"/>
      <c r="C190" s="209"/>
      <c r="D190" s="210" t="s">
        <v>215</v>
      </c>
      <c r="E190" s="211" t="s">
        <v>19</v>
      </c>
      <c r="F190" s="212" t="s">
        <v>1929</v>
      </c>
      <c r="G190" s="209"/>
      <c r="H190" s="213">
        <v>9</v>
      </c>
      <c r="I190" s="214"/>
      <c r="J190" s="209"/>
      <c r="K190" s="209"/>
      <c r="L190" s="215"/>
      <c r="M190" s="216"/>
      <c r="N190" s="217"/>
      <c r="O190" s="217"/>
      <c r="P190" s="217"/>
      <c r="Q190" s="217"/>
      <c r="R190" s="217"/>
      <c r="S190" s="217"/>
      <c r="T190" s="218"/>
      <c r="AT190" s="219" t="s">
        <v>215</v>
      </c>
      <c r="AU190" s="219" t="s">
        <v>81</v>
      </c>
      <c r="AV190" s="13" t="s">
        <v>81</v>
      </c>
      <c r="AW190" s="13" t="s">
        <v>33</v>
      </c>
      <c r="AX190" s="13" t="s">
        <v>79</v>
      </c>
      <c r="AY190" s="219" t="s">
        <v>207</v>
      </c>
    </row>
    <row r="191" spans="1:65" s="2" customFormat="1" ht="48">
      <c r="A191" s="36"/>
      <c r="B191" s="37"/>
      <c r="C191" s="195" t="s">
        <v>422</v>
      </c>
      <c r="D191" s="195" t="s">
        <v>209</v>
      </c>
      <c r="E191" s="196" t="s">
        <v>640</v>
      </c>
      <c r="F191" s="197" t="s">
        <v>641</v>
      </c>
      <c r="G191" s="198" t="s">
        <v>144</v>
      </c>
      <c r="H191" s="199">
        <v>43.46</v>
      </c>
      <c r="I191" s="200"/>
      <c r="J191" s="201">
        <f>ROUND(I191*H191,2)</f>
        <v>0</v>
      </c>
      <c r="K191" s="197" t="s">
        <v>212</v>
      </c>
      <c r="L191" s="41"/>
      <c r="M191" s="202" t="s">
        <v>19</v>
      </c>
      <c r="N191" s="203" t="s">
        <v>43</v>
      </c>
      <c r="O191" s="66"/>
      <c r="P191" s="204">
        <f>O191*H191</f>
        <v>0</v>
      </c>
      <c r="Q191" s="204">
        <v>0</v>
      </c>
      <c r="R191" s="204">
        <f>Q191*H191</f>
        <v>0</v>
      </c>
      <c r="S191" s="204">
        <v>0</v>
      </c>
      <c r="T191" s="205">
        <f>S191*H191</f>
        <v>0</v>
      </c>
      <c r="U191" s="36"/>
      <c r="V191" s="36"/>
      <c r="W191" s="36"/>
      <c r="X191" s="36"/>
      <c r="Y191" s="36"/>
      <c r="Z191" s="36"/>
      <c r="AA191" s="36"/>
      <c r="AB191" s="36"/>
      <c r="AC191" s="36"/>
      <c r="AD191" s="36"/>
      <c r="AE191" s="36"/>
      <c r="AR191" s="206" t="s">
        <v>213</v>
      </c>
      <c r="AT191" s="206" t="s">
        <v>209</v>
      </c>
      <c r="AU191" s="206" t="s">
        <v>81</v>
      </c>
      <c r="AY191" s="19" t="s">
        <v>207</v>
      </c>
      <c r="BE191" s="207">
        <f>IF(N191="základní",J191,0)</f>
        <v>0</v>
      </c>
      <c r="BF191" s="207">
        <f>IF(N191="snížená",J191,0)</f>
        <v>0</v>
      </c>
      <c r="BG191" s="207">
        <f>IF(N191="zákl. přenesená",J191,0)</f>
        <v>0</v>
      </c>
      <c r="BH191" s="207">
        <f>IF(N191="sníž. přenesená",J191,0)</f>
        <v>0</v>
      </c>
      <c r="BI191" s="207">
        <f>IF(N191="nulová",J191,0)</f>
        <v>0</v>
      </c>
      <c r="BJ191" s="19" t="s">
        <v>79</v>
      </c>
      <c r="BK191" s="207">
        <f>ROUND(I191*H191,2)</f>
        <v>0</v>
      </c>
      <c r="BL191" s="19" t="s">
        <v>213</v>
      </c>
      <c r="BM191" s="206" t="s">
        <v>1930</v>
      </c>
    </row>
    <row r="192" spans="2:51" s="13" customFormat="1" ht="12">
      <c r="B192" s="208"/>
      <c r="C192" s="209"/>
      <c r="D192" s="210" t="s">
        <v>215</v>
      </c>
      <c r="E192" s="211" t="s">
        <v>19</v>
      </c>
      <c r="F192" s="212" t="s">
        <v>1931</v>
      </c>
      <c r="G192" s="209"/>
      <c r="H192" s="213">
        <v>43.46</v>
      </c>
      <c r="I192" s="214"/>
      <c r="J192" s="209"/>
      <c r="K192" s="209"/>
      <c r="L192" s="215"/>
      <c r="M192" s="216"/>
      <c r="N192" s="217"/>
      <c r="O192" s="217"/>
      <c r="P192" s="217"/>
      <c r="Q192" s="217"/>
      <c r="R192" s="217"/>
      <c r="S192" s="217"/>
      <c r="T192" s="218"/>
      <c r="AT192" s="219" t="s">
        <v>215</v>
      </c>
      <c r="AU192" s="219" t="s">
        <v>81</v>
      </c>
      <c r="AV192" s="13" t="s">
        <v>81</v>
      </c>
      <c r="AW192" s="13" t="s">
        <v>33</v>
      </c>
      <c r="AX192" s="13" t="s">
        <v>72</v>
      </c>
      <c r="AY192" s="219" t="s">
        <v>207</v>
      </c>
    </row>
    <row r="193" spans="2:51" s="14" customFormat="1" ht="12">
      <c r="B193" s="220"/>
      <c r="C193" s="221"/>
      <c r="D193" s="210" t="s">
        <v>215</v>
      </c>
      <c r="E193" s="222" t="s">
        <v>19</v>
      </c>
      <c r="F193" s="223" t="s">
        <v>228</v>
      </c>
      <c r="G193" s="221"/>
      <c r="H193" s="224">
        <v>43.46</v>
      </c>
      <c r="I193" s="225"/>
      <c r="J193" s="221"/>
      <c r="K193" s="221"/>
      <c r="L193" s="226"/>
      <c r="M193" s="227"/>
      <c r="N193" s="228"/>
      <c r="O193" s="228"/>
      <c r="P193" s="228"/>
      <c r="Q193" s="228"/>
      <c r="R193" s="228"/>
      <c r="S193" s="228"/>
      <c r="T193" s="229"/>
      <c r="AT193" s="230" t="s">
        <v>215</v>
      </c>
      <c r="AU193" s="230" t="s">
        <v>81</v>
      </c>
      <c r="AV193" s="14" t="s">
        <v>213</v>
      </c>
      <c r="AW193" s="14" t="s">
        <v>33</v>
      </c>
      <c r="AX193" s="14" t="s">
        <v>79</v>
      </c>
      <c r="AY193" s="230" t="s">
        <v>207</v>
      </c>
    </row>
    <row r="194" spans="1:65" s="2" customFormat="1" ht="48">
      <c r="A194" s="36"/>
      <c r="B194" s="37"/>
      <c r="C194" s="195" t="s">
        <v>431</v>
      </c>
      <c r="D194" s="195" t="s">
        <v>209</v>
      </c>
      <c r="E194" s="196" t="s">
        <v>646</v>
      </c>
      <c r="F194" s="197" t="s">
        <v>647</v>
      </c>
      <c r="G194" s="198" t="s">
        <v>144</v>
      </c>
      <c r="H194" s="199">
        <v>3911.4</v>
      </c>
      <c r="I194" s="200"/>
      <c r="J194" s="201">
        <f>ROUND(I194*H194,2)</f>
        <v>0</v>
      </c>
      <c r="K194" s="197" t="s">
        <v>212</v>
      </c>
      <c r="L194" s="41"/>
      <c r="M194" s="202" t="s">
        <v>19</v>
      </c>
      <c r="N194" s="203" t="s">
        <v>43</v>
      </c>
      <c r="O194" s="66"/>
      <c r="P194" s="204">
        <f>O194*H194</f>
        <v>0</v>
      </c>
      <c r="Q194" s="204">
        <v>0</v>
      </c>
      <c r="R194" s="204">
        <f>Q194*H194</f>
        <v>0</v>
      </c>
      <c r="S194" s="204">
        <v>0</v>
      </c>
      <c r="T194" s="205">
        <f>S194*H194</f>
        <v>0</v>
      </c>
      <c r="U194" s="36"/>
      <c r="V194" s="36"/>
      <c r="W194" s="36"/>
      <c r="X194" s="36"/>
      <c r="Y194" s="36"/>
      <c r="Z194" s="36"/>
      <c r="AA194" s="36"/>
      <c r="AB194" s="36"/>
      <c r="AC194" s="36"/>
      <c r="AD194" s="36"/>
      <c r="AE194" s="36"/>
      <c r="AR194" s="206" t="s">
        <v>213</v>
      </c>
      <c r="AT194" s="206" t="s">
        <v>209</v>
      </c>
      <c r="AU194" s="206" t="s">
        <v>81</v>
      </c>
      <c r="AY194" s="19" t="s">
        <v>207</v>
      </c>
      <c r="BE194" s="207">
        <f>IF(N194="základní",J194,0)</f>
        <v>0</v>
      </c>
      <c r="BF194" s="207">
        <f>IF(N194="snížená",J194,0)</f>
        <v>0</v>
      </c>
      <c r="BG194" s="207">
        <f>IF(N194="zákl. přenesená",J194,0)</f>
        <v>0</v>
      </c>
      <c r="BH194" s="207">
        <f>IF(N194="sníž. přenesená",J194,0)</f>
        <v>0</v>
      </c>
      <c r="BI194" s="207">
        <f>IF(N194="nulová",J194,0)</f>
        <v>0</v>
      </c>
      <c r="BJ194" s="19" t="s">
        <v>79</v>
      </c>
      <c r="BK194" s="207">
        <f>ROUND(I194*H194,2)</f>
        <v>0</v>
      </c>
      <c r="BL194" s="19" t="s">
        <v>213</v>
      </c>
      <c r="BM194" s="206" t="s">
        <v>1932</v>
      </c>
    </row>
    <row r="195" spans="2:51" s="13" customFormat="1" ht="12">
      <c r="B195" s="208"/>
      <c r="C195" s="209"/>
      <c r="D195" s="210" t="s">
        <v>215</v>
      </c>
      <c r="E195" s="209"/>
      <c r="F195" s="212" t="s">
        <v>1933</v>
      </c>
      <c r="G195" s="209"/>
      <c r="H195" s="213">
        <v>3911.4</v>
      </c>
      <c r="I195" s="214"/>
      <c r="J195" s="209"/>
      <c r="K195" s="209"/>
      <c r="L195" s="215"/>
      <c r="M195" s="216"/>
      <c r="N195" s="217"/>
      <c r="O195" s="217"/>
      <c r="P195" s="217"/>
      <c r="Q195" s="217"/>
      <c r="R195" s="217"/>
      <c r="S195" s="217"/>
      <c r="T195" s="218"/>
      <c r="AT195" s="219" t="s">
        <v>215</v>
      </c>
      <c r="AU195" s="219" t="s">
        <v>81</v>
      </c>
      <c r="AV195" s="13" t="s">
        <v>81</v>
      </c>
      <c r="AW195" s="13" t="s">
        <v>4</v>
      </c>
      <c r="AX195" s="13" t="s">
        <v>79</v>
      </c>
      <c r="AY195" s="219" t="s">
        <v>207</v>
      </c>
    </row>
    <row r="196" spans="1:65" s="2" customFormat="1" ht="48">
      <c r="A196" s="36"/>
      <c r="B196" s="37"/>
      <c r="C196" s="195" t="s">
        <v>435</v>
      </c>
      <c r="D196" s="195" t="s">
        <v>209</v>
      </c>
      <c r="E196" s="196" t="s">
        <v>651</v>
      </c>
      <c r="F196" s="197" t="s">
        <v>652</v>
      </c>
      <c r="G196" s="198" t="s">
        <v>144</v>
      </c>
      <c r="H196" s="199">
        <v>43.46</v>
      </c>
      <c r="I196" s="200"/>
      <c r="J196" s="201">
        <f>ROUND(I196*H196,2)</f>
        <v>0</v>
      </c>
      <c r="K196" s="197" t="s">
        <v>212</v>
      </c>
      <c r="L196" s="41"/>
      <c r="M196" s="202" t="s">
        <v>19</v>
      </c>
      <c r="N196" s="203" t="s">
        <v>43</v>
      </c>
      <c r="O196" s="66"/>
      <c r="P196" s="204">
        <f>O196*H196</f>
        <v>0</v>
      </c>
      <c r="Q196" s="204">
        <v>0</v>
      </c>
      <c r="R196" s="204">
        <f>Q196*H196</f>
        <v>0</v>
      </c>
      <c r="S196" s="204">
        <v>0</v>
      </c>
      <c r="T196" s="205">
        <f>S196*H196</f>
        <v>0</v>
      </c>
      <c r="U196" s="36"/>
      <c r="V196" s="36"/>
      <c r="W196" s="36"/>
      <c r="X196" s="36"/>
      <c r="Y196" s="36"/>
      <c r="Z196" s="36"/>
      <c r="AA196" s="36"/>
      <c r="AB196" s="36"/>
      <c r="AC196" s="36"/>
      <c r="AD196" s="36"/>
      <c r="AE196" s="36"/>
      <c r="AR196" s="206" t="s">
        <v>213</v>
      </c>
      <c r="AT196" s="206" t="s">
        <v>209</v>
      </c>
      <c r="AU196" s="206" t="s">
        <v>81</v>
      </c>
      <c r="AY196" s="19" t="s">
        <v>207</v>
      </c>
      <c r="BE196" s="207">
        <f>IF(N196="základní",J196,0)</f>
        <v>0</v>
      </c>
      <c r="BF196" s="207">
        <f>IF(N196="snížená",J196,0)</f>
        <v>0</v>
      </c>
      <c r="BG196" s="207">
        <f>IF(N196="zákl. přenesená",J196,0)</f>
        <v>0</v>
      </c>
      <c r="BH196" s="207">
        <f>IF(N196="sníž. přenesená",J196,0)</f>
        <v>0</v>
      </c>
      <c r="BI196" s="207">
        <f>IF(N196="nulová",J196,0)</f>
        <v>0</v>
      </c>
      <c r="BJ196" s="19" t="s">
        <v>79</v>
      </c>
      <c r="BK196" s="207">
        <f>ROUND(I196*H196,2)</f>
        <v>0</v>
      </c>
      <c r="BL196" s="19" t="s">
        <v>213</v>
      </c>
      <c r="BM196" s="206" t="s">
        <v>1934</v>
      </c>
    </row>
    <row r="197" spans="1:65" s="2" customFormat="1" ht="24">
      <c r="A197" s="36"/>
      <c r="B197" s="37"/>
      <c r="C197" s="195" t="s">
        <v>444</v>
      </c>
      <c r="D197" s="195" t="s">
        <v>209</v>
      </c>
      <c r="E197" s="196" t="s">
        <v>655</v>
      </c>
      <c r="F197" s="197" t="s">
        <v>656</v>
      </c>
      <c r="G197" s="198" t="s">
        <v>144</v>
      </c>
      <c r="H197" s="199">
        <v>5.28</v>
      </c>
      <c r="I197" s="200"/>
      <c r="J197" s="201">
        <f>ROUND(I197*H197,2)</f>
        <v>0</v>
      </c>
      <c r="K197" s="197" t="s">
        <v>212</v>
      </c>
      <c r="L197" s="41"/>
      <c r="M197" s="202" t="s">
        <v>19</v>
      </c>
      <c r="N197" s="203" t="s">
        <v>43</v>
      </c>
      <c r="O197" s="66"/>
      <c r="P197" s="204">
        <f>O197*H197</f>
        <v>0</v>
      </c>
      <c r="Q197" s="204">
        <v>1E-05</v>
      </c>
      <c r="R197" s="204">
        <f>Q197*H197</f>
        <v>5.280000000000001E-05</v>
      </c>
      <c r="S197" s="204">
        <v>0</v>
      </c>
      <c r="T197" s="205">
        <f>S197*H197</f>
        <v>0</v>
      </c>
      <c r="U197" s="36"/>
      <c r="V197" s="36"/>
      <c r="W197" s="36"/>
      <c r="X197" s="36"/>
      <c r="Y197" s="36"/>
      <c r="Z197" s="36"/>
      <c r="AA197" s="36"/>
      <c r="AB197" s="36"/>
      <c r="AC197" s="36"/>
      <c r="AD197" s="36"/>
      <c r="AE197" s="36"/>
      <c r="AR197" s="206" t="s">
        <v>213</v>
      </c>
      <c r="AT197" s="206" t="s">
        <v>209</v>
      </c>
      <c r="AU197" s="206" t="s">
        <v>81</v>
      </c>
      <c r="AY197" s="19" t="s">
        <v>207</v>
      </c>
      <c r="BE197" s="207">
        <f>IF(N197="základní",J197,0)</f>
        <v>0</v>
      </c>
      <c r="BF197" s="207">
        <f>IF(N197="snížená",J197,0)</f>
        <v>0</v>
      </c>
      <c r="BG197" s="207">
        <f>IF(N197="zákl. přenesená",J197,0)</f>
        <v>0</v>
      </c>
      <c r="BH197" s="207">
        <f>IF(N197="sníž. přenesená",J197,0)</f>
        <v>0</v>
      </c>
      <c r="BI197" s="207">
        <f>IF(N197="nulová",J197,0)</f>
        <v>0</v>
      </c>
      <c r="BJ197" s="19" t="s">
        <v>79</v>
      </c>
      <c r="BK197" s="207">
        <f>ROUND(I197*H197,2)</f>
        <v>0</v>
      </c>
      <c r="BL197" s="19" t="s">
        <v>213</v>
      </c>
      <c r="BM197" s="206" t="s">
        <v>1935</v>
      </c>
    </row>
    <row r="198" spans="2:51" s="13" customFormat="1" ht="12">
      <c r="B198" s="208"/>
      <c r="C198" s="209"/>
      <c r="D198" s="210" t="s">
        <v>215</v>
      </c>
      <c r="E198" s="211" t="s">
        <v>19</v>
      </c>
      <c r="F198" s="212" t="s">
        <v>1817</v>
      </c>
      <c r="G198" s="209"/>
      <c r="H198" s="213">
        <v>5.28</v>
      </c>
      <c r="I198" s="214"/>
      <c r="J198" s="209"/>
      <c r="K198" s="209"/>
      <c r="L198" s="215"/>
      <c r="M198" s="216"/>
      <c r="N198" s="217"/>
      <c r="O198" s="217"/>
      <c r="P198" s="217"/>
      <c r="Q198" s="217"/>
      <c r="R198" s="217"/>
      <c r="S198" s="217"/>
      <c r="T198" s="218"/>
      <c r="AT198" s="219" t="s">
        <v>215</v>
      </c>
      <c r="AU198" s="219" t="s">
        <v>81</v>
      </c>
      <c r="AV198" s="13" t="s">
        <v>81</v>
      </c>
      <c r="AW198" s="13" t="s">
        <v>33</v>
      </c>
      <c r="AX198" s="13" t="s">
        <v>79</v>
      </c>
      <c r="AY198" s="219" t="s">
        <v>207</v>
      </c>
    </row>
    <row r="199" spans="1:65" s="2" customFormat="1" ht="36">
      <c r="A199" s="36"/>
      <c r="B199" s="37"/>
      <c r="C199" s="195" t="s">
        <v>448</v>
      </c>
      <c r="D199" s="195" t="s">
        <v>209</v>
      </c>
      <c r="E199" s="196" t="s">
        <v>660</v>
      </c>
      <c r="F199" s="197" t="s">
        <v>661</v>
      </c>
      <c r="G199" s="198" t="s">
        <v>144</v>
      </c>
      <c r="H199" s="199">
        <v>5.28</v>
      </c>
      <c r="I199" s="200"/>
      <c r="J199" s="201">
        <f>ROUND(I199*H199,2)</f>
        <v>0</v>
      </c>
      <c r="K199" s="197" t="s">
        <v>212</v>
      </c>
      <c r="L199" s="41"/>
      <c r="M199" s="202" t="s">
        <v>19</v>
      </c>
      <c r="N199" s="203" t="s">
        <v>43</v>
      </c>
      <c r="O199" s="66"/>
      <c r="P199" s="204">
        <f>O199*H199</f>
        <v>0</v>
      </c>
      <c r="Q199" s="204">
        <v>0</v>
      </c>
      <c r="R199" s="204">
        <f>Q199*H199</f>
        <v>0</v>
      </c>
      <c r="S199" s="204">
        <v>0</v>
      </c>
      <c r="T199" s="205">
        <f>S199*H199</f>
        <v>0</v>
      </c>
      <c r="U199" s="36"/>
      <c r="V199" s="36"/>
      <c r="W199" s="36"/>
      <c r="X199" s="36"/>
      <c r="Y199" s="36"/>
      <c r="Z199" s="36"/>
      <c r="AA199" s="36"/>
      <c r="AB199" s="36"/>
      <c r="AC199" s="36"/>
      <c r="AD199" s="36"/>
      <c r="AE199" s="36"/>
      <c r="AR199" s="206" t="s">
        <v>213</v>
      </c>
      <c r="AT199" s="206" t="s">
        <v>209</v>
      </c>
      <c r="AU199" s="206" t="s">
        <v>81</v>
      </c>
      <c r="AY199" s="19" t="s">
        <v>207</v>
      </c>
      <c r="BE199" s="207">
        <f>IF(N199="základní",J199,0)</f>
        <v>0</v>
      </c>
      <c r="BF199" s="207">
        <f>IF(N199="snížená",J199,0)</f>
        <v>0</v>
      </c>
      <c r="BG199" s="207">
        <f>IF(N199="zákl. přenesená",J199,0)</f>
        <v>0</v>
      </c>
      <c r="BH199" s="207">
        <f>IF(N199="sníž. přenesená",J199,0)</f>
        <v>0</v>
      </c>
      <c r="BI199" s="207">
        <f>IF(N199="nulová",J199,0)</f>
        <v>0</v>
      </c>
      <c r="BJ199" s="19" t="s">
        <v>79</v>
      </c>
      <c r="BK199" s="207">
        <f>ROUND(I199*H199,2)</f>
        <v>0</v>
      </c>
      <c r="BL199" s="19" t="s">
        <v>213</v>
      </c>
      <c r="BM199" s="206" t="s">
        <v>1936</v>
      </c>
    </row>
    <row r="200" spans="1:65" s="2" customFormat="1" ht="36">
      <c r="A200" s="36"/>
      <c r="B200" s="37"/>
      <c r="C200" s="195" t="s">
        <v>453</v>
      </c>
      <c r="D200" s="195" t="s">
        <v>209</v>
      </c>
      <c r="E200" s="196" t="s">
        <v>1819</v>
      </c>
      <c r="F200" s="197" t="s">
        <v>1820</v>
      </c>
      <c r="G200" s="198" t="s">
        <v>140</v>
      </c>
      <c r="H200" s="199">
        <v>0.4</v>
      </c>
      <c r="I200" s="200"/>
      <c r="J200" s="201">
        <f>ROUND(I200*H200,2)</f>
        <v>0</v>
      </c>
      <c r="K200" s="197" t="s">
        <v>212</v>
      </c>
      <c r="L200" s="41"/>
      <c r="M200" s="202" t="s">
        <v>19</v>
      </c>
      <c r="N200" s="203" t="s">
        <v>43</v>
      </c>
      <c r="O200" s="66"/>
      <c r="P200" s="204">
        <f>O200*H200</f>
        <v>0</v>
      </c>
      <c r="Q200" s="204">
        <v>0.00843</v>
      </c>
      <c r="R200" s="204">
        <f>Q200*H200</f>
        <v>0.003372</v>
      </c>
      <c r="S200" s="204">
        <v>0.785</v>
      </c>
      <c r="T200" s="205">
        <f>S200*H200</f>
        <v>0.31400000000000006</v>
      </c>
      <c r="U200" s="36"/>
      <c r="V200" s="36"/>
      <c r="W200" s="36"/>
      <c r="X200" s="36"/>
      <c r="Y200" s="36"/>
      <c r="Z200" s="36"/>
      <c r="AA200" s="36"/>
      <c r="AB200" s="36"/>
      <c r="AC200" s="36"/>
      <c r="AD200" s="36"/>
      <c r="AE200" s="36"/>
      <c r="AR200" s="206" t="s">
        <v>213</v>
      </c>
      <c r="AT200" s="206" t="s">
        <v>209</v>
      </c>
      <c r="AU200" s="206" t="s">
        <v>81</v>
      </c>
      <c r="AY200" s="19" t="s">
        <v>207</v>
      </c>
      <c r="BE200" s="207">
        <f>IF(N200="základní",J200,0)</f>
        <v>0</v>
      </c>
      <c r="BF200" s="207">
        <f>IF(N200="snížená",J200,0)</f>
        <v>0</v>
      </c>
      <c r="BG200" s="207">
        <f>IF(N200="zákl. přenesená",J200,0)</f>
        <v>0</v>
      </c>
      <c r="BH200" s="207">
        <f>IF(N200="sníž. přenesená",J200,0)</f>
        <v>0</v>
      </c>
      <c r="BI200" s="207">
        <f>IF(N200="nulová",J200,0)</f>
        <v>0</v>
      </c>
      <c r="BJ200" s="19" t="s">
        <v>79</v>
      </c>
      <c r="BK200" s="207">
        <f>ROUND(I200*H200,2)</f>
        <v>0</v>
      </c>
      <c r="BL200" s="19" t="s">
        <v>213</v>
      </c>
      <c r="BM200" s="206" t="s">
        <v>1937</v>
      </c>
    </row>
    <row r="201" spans="2:51" s="13" customFormat="1" ht="12">
      <c r="B201" s="208"/>
      <c r="C201" s="209"/>
      <c r="D201" s="210" t="s">
        <v>215</v>
      </c>
      <c r="E201" s="211" t="s">
        <v>19</v>
      </c>
      <c r="F201" s="212" t="s">
        <v>1938</v>
      </c>
      <c r="G201" s="209"/>
      <c r="H201" s="213">
        <v>0.4</v>
      </c>
      <c r="I201" s="214"/>
      <c r="J201" s="209"/>
      <c r="K201" s="209"/>
      <c r="L201" s="215"/>
      <c r="M201" s="216"/>
      <c r="N201" s="217"/>
      <c r="O201" s="217"/>
      <c r="P201" s="217"/>
      <c r="Q201" s="217"/>
      <c r="R201" s="217"/>
      <c r="S201" s="217"/>
      <c r="T201" s="218"/>
      <c r="AT201" s="219" t="s">
        <v>215</v>
      </c>
      <c r="AU201" s="219" t="s">
        <v>81</v>
      </c>
      <c r="AV201" s="13" t="s">
        <v>81</v>
      </c>
      <c r="AW201" s="13" t="s">
        <v>33</v>
      </c>
      <c r="AX201" s="13" t="s">
        <v>72</v>
      </c>
      <c r="AY201" s="219" t="s">
        <v>207</v>
      </c>
    </row>
    <row r="202" spans="2:51" s="14" customFormat="1" ht="12">
      <c r="B202" s="220"/>
      <c r="C202" s="221"/>
      <c r="D202" s="210" t="s">
        <v>215</v>
      </c>
      <c r="E202" s="222" t="s">
        <v>19</v>
      </c>
      <c r="F202" s="223" t="s">
        <v>228</v>
      </c>
      <c r="G202" s="221"/>
      <c r="H202" s="224">
        <v>0.4</v>
      </c>
      <c r="I202" s="225"/>
      <c r="J202" s="221"/>
      <c r="K202" s="221"/>
      <c r="L202" s="226"/>
      <c r="M202" s="227"/>
      <c r="N202" s="228"/>
      <c r="O202" s="228"/>
      <c r="P202" s="228"/>
      <c r="Q202" s="228"/>
      <c r="R202" s="228"/>
      <c r="S202" s="228"/>
      <c r="T202" s="229"/>
      <c r="AT202" s="230" t="s">
        <v>215</v>
      </c>
      <c r="AU202" s="230" t="s">
        <v>81</v>
      </c>
      <c r="AV202" s="14" t="s">
        <v>213</v>
      </c>
      <c r="AW202" s="14" t="s">
        <v>33</v>
      </c>
      <c r="AX202" s="14" t="s">
        <v>79</v>
      </c>
      <c r="AY202" s="230" t="s">
        <v>207</v>
      </c>
    </row>
    <row r="203" spans="1:65" s="2" customFormat="1" ht="24">
      <c r="A203" s="36"/>
      <c r="B203" s="37"/>
      <c r="C203" s="195" t="s">
        <v>457</v>
      </c>
      <c r="D203" s="195" t="s">
        <v>209</v>
      </c>
      <c r="E203" s="196" t="s">
        <v>681</v>
      </c>
      <c r="F203" s="197" t="s">
        <v>1828</v>
      </c>
      <c r="G203" s="198" t="s">
        <v>683</v>
      </c>
      <c r="H203" s="199">
        <v>1</v>
      </c>
      <c r="I203" s="200"/>
      <c r="J203" s="201">
        <f>ROUND(I203*H203,2)</f>
        <v>0</v>
      </c>
      <c r="K203" s="197" t="s">
        <v>19</v>
      </c>
      <c r="L203" s="41"/>
      <c r="M203" s="202" t="s">
        <v>19</v>
      </c>
      <c r="N203" s="203" t="s">
        <v>43</v>
      </c>
      <c r="O203" s="66"/>
      <c r="P203" s="204">
        <f>O203*H203</f>
        <v>0</v>
      </c>
      <c r="Q203" s="204">
        <v>0.0004</v>
      </c>
      <c r="R203" s="204">
        <f>Q203*H203</f>
        <v>0.0004</v>
      </c>
      <c r="S203" s="204">
        <v>0</v>
      </c>
      <c r="T203" s="205">
        <f>S203*H203</f>
        <v>0</v>
      </c>
      <c r="U203" s="36"/>
      <c r="V203" s="36"/>
      <c r="W203" s="36"/>
      <c r="X203" s="36"/>
      <c r="Y203" s="36"/>
      <c r="Z203" s="36"/>
      <c r="AA203" s="36"/>
      <c r="AB203" s="36"/>
      <c r="AC203" s="36"/>
      <c r="AD203" s="36"/>
      <c r="AE203" s="36"/>
      <c r="AR203" s="206" t="s">
        <v>213</v>
      </c>
      <c r="AT203" s="206" t="s">
        <v>209</v>
      </c>
      <c r="AU203" s="206" t="s">
        <v>81</v>
      </c>
      <c r="AY203" s="19" t="s">
        <v>207</v>
      </c>
      <c r="BE203" s="207">
        <f>IF(N203="základní",J203,0)</f>
        <v>0</v>
      </c>
      <c r="BF203" s="207">
        <f>IF(N203="snížená",J203,0)</f>
        <v>0</v>
      </c>
      <c r="BG203" s="207">
        <f>IF(N203="zákl. přenesená",J203,0)</f>
        <v>0</v>
      </c>
      <c r="BH203" s="207">
        <f>IF(N203="sníž. přenesená",J203,0)</f>
        <v>0</v>
      </c>
      <c r="BI203" s="207">
        <f>IF(N203="nulová",J203,0)</f>
        <v>0</v>
      </c>
      <c r="BJ203" s="19" t="s">
        <v>79</v>
      </c>
      <c r="BK203" s="207">
        <f>ROUND(I203*H203,2)</f>
        <v>0</v>
      </c>
      <c r="BL203" s="19" t="s">
        <v>213</v>
      </c>
      <c r="BM203" s="206" t="s">
        <v>1939</v>
      </c>
    </row>
    <row r="204" spans="2:51" s="13" customFormat="1" ht="12">
      <c r="B204" s="208"/>
      <c r="C204" s="209"/>
      <c r="D204" s="210" t="s">
        <v>215</v>
      </c>
      <c r="E204" s="211" t="s">
        <v>19</v>
      </c>
      <c r="F204" s="212" t="s">
        <v>1940</v>
      </c>
      <c r="G204" s="209"/>
      <c r="H204" s="213">
        <v>1</v>
      </c>
      <c r="I204" s="214"/>
      <c r="J204" s="209"/>
      <c r="K204" s="209"/>
      <c r="L204" s="215"/>
      <c r="M204" s="216"/>
      <c r="N204" s="217"/>
      <c r="O204" s="217"/>
      <c r="P204" s="217"/>
      <c r="Q204" s="217"/>
      <c r="R204" s="217"/>
      <c r="S204" s="217"/>
      <c r="T204" s="218"/>
      <c r="AT204" s="219" t="s">
        <v>215</v>
      </c>
      <c r="AU204" s="219" t="s">
        <v>81</v>
      </c>
      <c r="AV204" s="13" t="s">
        <v>81</v>
      </c>
      <c r="AW204" s="13" t="s">
        <v>33</v>
      </c>
      <c r="AX204" s="13" t="s">
        <v>79</v>
      </c>
      <c r="AY204" s="219" t="s">
        <v>207</v>
      </c>
    </row>
    <row r="205" spans="2:63" s="12" customFormat="1" ht="12.75">
      <c r="B205" s="179"/>
      <c r="C205" s="180"/>
      <c r="D205" s="181" t="s">
        <v>71</v>
      </c>
      <c r="E205" s="193" t="s">
        <v>1698</v>
      </c>
      <c r="F205" s="193" t="s">
        <v>1699</v>
      </c>
      <c r="G205" s="180"/>
      <c r="H205" s="180"/>
      <c r="I205" s="183"/>
      <c r="J205" s="194">
        <f>BK205</f>
        <v>0</v>
      </c>
      <c r="K205" s="180"/>
      <c r="L205" s="185"/>
      <c r="M205" s="186"/>
      <c r="N205" s="187"/>
      <c r="O205" s="187"/>
      <c r="P205" s="188">
        <f>SUM(P206:P211)</f>
        <v>0</v>
      </c>
      <c r="Q205" s="187"/>
      <c r="R205" s="188">
        <f>SUM(R206:R211)</f>
        <v>0</v>
      </c>
      <c r="S205" s="187"/>
      <c r="T205" s="189">
        <f>SUM(T206:T211)</f>
        <v>0</v>
      </c>
      <c r="AR205" s="190" t="s">
        <v>79</v>
      </c>
      <c r="AT205" s="191" t="s">
        <v>71</v>
      </c>
      <c r="AU205" s="191" t="s">
        <v>79</v>
      </c>
      <c r="AY205" s="190" t="s">
        <v>207</v>
      </c>
      <c r="BK205" s="192">
        <f>SUM(BK206:BK211)</f>
        <v>0</v>
      </c>
    </row>
    <row r="206" spans="1:65" s="2" customFormat="1" ht="36">
      <c r="A206" s="36"/>
      <c r="B206" s="37"/>
      <c r="C206" s="195" t="s">
        <v>462</v>
      </c>
      <c r="D206" s="195" t="s">
        <v>209</v>
      </c>
      <c r="E206" s="196" t="s">
        <v>1708</v>
      </c>
      <c r="F206" s="197" t="s">
        <v>1709</v>
      </c>
      <c r="G206" s="198" t="s">
        <v>252</v>
      </c>
      <c r="H206" s="199">
        <v>33.75</v>
      </c>
      <c r="I206" s="200"/>
      <c r="J206" s="201">
        <f>ROUND(I206*H206,2)</f>
        <v>0</v>
      </c>
      <c r="K206" s="197" t="s">
        <v>212</v>
      </c>
      <c r="L206" s="41"/>
      <c r="M206" s="202" t="s">
        <v>19</v>
      </c>
      <c r="N206" s="203" t="s">
        <v>43</v>
      </c>
      <c r="O206" s="66"/>
      <c r="P206" s="204">
        <f>O206*H206</f>
        <v>0</v>
      </c>
      <c r="Q206" s="204">
        <v>0</v>
      </c>
      <c r="R206" s="204">
        <f>Q206*H206</f>
        <v>0</v>
      </c>
      <c r="S206" s="204">
        <v>0</v>
      </c>
      <c r="T206" s="205">
        <f>S206*H206</f>
        <v>0</v>
      </c>
      <c r="U206" s="36"/>
      <c r="V206" s="36"/>
      <c r="W206" s="36"/>
      <c r="X206" s="36"/>
      <c r="Y206" s="36"/>
      <c r="Z206" s="36"/>
      <c r="AA206" s="36"/>
      <c r="AB206" s="36"/>
      <c r="AC206" s="36"/>
      <c r="AD206" s="36"/>
      <c r="AE206" s="36"/>
      <c r="AR206" s="206" t="s">
        <v>213</v>
      </c>
      <c r="AT206" s="206" t="s">
        <v>209</v>
      </c>
      <c r="AU206" s="206" t="s">
        <v>81</v>
      </c>
      <c r="AY206" s="19" t="s">
        <v>207</v>
      </c>
      <c r="BE206" s="207">
        <f>IF(N206="základní",J206,0)</f>
        <v>0</v>
      </c>
      <c r="BF206" s="207">
        <f>IF(N206="snížená",J206,0)</f>
        <v>0</v>
      </c>
      <c r="BG206" s="207">
        <f>IF(N206="zákl. přenesená",J206,0)</f>
        <v>0</v>
      </c>
      <c r="BH206" s="207">
        <f>IF(N206="sníž. přenesená",J206,0)</f>
        <v>0</v>
      </c>
      <c r="BI206" s="207">
        <f>IF(N206="nulová",J206,0)</f>
        <v>0</v>
      </c>
      <c r="BJ206" s="19" t="s">
        <v>79</v>
      </c>
      <c r="BK206" s="207">
        <f>ROUND(I206*H206,2)</f>
        <v>0</v>
      </c>
      <c r="BL206" s="19" t="s">
        <v>213</v>
      </c>
      <c r="BM206" s="206" t="s">
        <v>1941</v>
      </c>
    </row>
    <row r="207" spans="2:51" s="13" customFormat="1" ht="12">
      <c r="B207" s="208"/>
      <c r="C207" s="209"/>
      <c r="D207" s="210" t="s">
        <v>215</v>
      </c>
      <c r="E207" s="211" t="s">
        <v>19</v>
      </c>
      <c r="F207" s="212" t="s">
        <v>1942</v>
      </c>
      <c r="G207" s="209"/>
      <c r="H207" s="213">
        <v>33.75</v>
      </c>
      <c r="I207" s="214"/>
      <c r="J207" s="209"/>
      <c r="K207" s="209"/>
      <c r="L207" s="215"/>
      <c r="M207" s="216"/>
      <c r="N207" s="217"/>
      <c r="O207" s="217"/>
      <c r="P207" s="217"/>
      <c r="Q207" s="217"/>
      <c r="R207" s="217"/>
      <c r="S207" s="217"/>
      <c r="T207" s="218"/>
      <c r="AT207" s="219" t="s">
        <v>215</v>
      </c>
      <c r="AU207" s="219" t="s">
        <v>81</v>
      </c>
      <c r="AV207" s="13" t="s">
        <v>81</v>
      </c>
      <c r="AW207" s="13" t="s">
        <v>33</v>
      </c>
      <c r="AX207" s="13" t="s">
        <v>79</v>
      </c>
      <c r="AY207" s="219" t="s">
        <v>207</v>
      </c>
    </row>
    <row r="208" spans="1:65" s="2" customFormat="1" ht="36">
      <c r="A208" s="36"/>
      <c r="B208" s="37"/>
      <c r="C208" s="195" t="s">
        <v>468</v>
      </c>
      <c r="D208" s="195" t="s">
        <v>209</v>
      </c>
      <c r="E208" s="196" t="s">
        <v>1712</v>
      </c>
      <c r="F208" s="197" t="s">
        <v>1705</v>
      </c>
      <c r="G208" s="198" t="s">
        <v>252</v>
      </c>
      <c r="H208" s="199">
        <v>202.5</v>
      </c>
      <c r="I208" s="200"/>
      <c r="J208" s="201">
        <f>ROUND(I208*H208,2)</f>
        <v>0</v>
      </c>
      <c r="K208" s="197" t="s">
        <v>212</v>
      </c>
      <c r="L208" s="41"/>
      <c r="M208" s="202" t="s">
        <v>19</v>
      </c>
      <c r="N208" s="203" t="s">
        <v>43</v>
      </c>
      <c r="O208" s="66"/>
      <c r="P208" s="204">
        <f>O208*H208</f>
        <v>0</v>
      </c>
      <c r="Q208" s="204">
        <v>0</v>
      </c>
      <c r="R208" s="204">
        <f>Q208*H208</f>
        <v>0</v>
      </c>
      <c r="S208" s="204">
        <v>0</v>
      </c>
      <c r="T208" s="205">
        <f>S208*H208</f>
        <v>0</v>
      </c>
      <c r="U208" s="36"/>
      <c r="V208" s="36"/>
      <c r="W208" s="36"/>
      <c r="X208" s="36"/>
      <c r="Y208" s="36"/>
      <c r="Z208" s="36"/>
      <c r="AA208" s="36"/>
      <c r="AB208" s="36"/>
      <c r="AC208" s="36"/>
      <c r="AD208" s="36"/>
      <c r="AE208" s="36"/>
      <c r="AR208" s="206" t="s">
        <v>213</v>
      </c>
      <c r="AT208" s="206" t="s">
        <v>209</v>
      </c>
      <c r="AU208" s="206" t="s">
        <v>81</v>
      </c>
      <c r="AY208" s="19" t="s">
        <v>207</v>
      </c>
      <c r="BE208" s="207">
        <f>IF(N208="základní",J208,0)</f>
        <v>0</v>
      </c>
      <c r="BF208" s="207">
        <f>IF(N208="snížená",J208,0)</f>
        <v>0</v>
      </c>
      <c r="BG208" s="207">
        <f>IF(N208="zákl. přenesená",J208,0)</f>
        <v>0</v>
      </c>
      <c r="BH208" s="207">
        <f>IF(N208="sníž. přenesená",J208,0)</f>
        <v>0</v>
      </c>
      <c r="BI208" s="207">
        <f>IF(N208="nulová",J208,0)</f>
        <v>0</v>
      </c>
      <c r="BJ208" s="19" t="s">
        <v>79</v>
      </c>
      <c r="BK208" s="207">
        <f>ROUND(I208*H208,2)</f>
        <v>0</v>
      </c>
      <c r="BL208" s="19" t="s">
        <v>213</v>
      </c>
      <c r="BM208" s="206" t="s">
        <v>1943</v>
      </c>
    </row>
    <row r="209" spans="2:51" s="13" customFormat="1" ht="12">
      <c r="B209" s="208"/>
      <c r="C209" s="209"/>
      <c r="D209" s="210" t="s">
        <v>215</v>
      </c>
      <c r="E209" s="209"/>
      <c r="F209" s="212" t="s">
        <v>1944</v>
      </c>
      <c r="G209" s="209"/>
      <c r="H209" s="213">
        <v>202.5</v>
      </c>
      <c r="I209" s="214"/>
      <c r="J209" s="209"/>
      <c r="K209" s="209"/>
      <c r="L209" s="215"/>
      <c r="M209" s="216"/>
      <c r="N209" s="217"/>
      <c r="O209" s="217"/>
      <c r="P209" s="217"/>
      <c r="Q209" s="217"/>
      <c r="R209" s="217"/>
      <c r="S209" s="217"/>
      <c r="T209" s="218"/>
      <c r="AT209" s="219" t="s">
        <v>215</v>
      </c>
      <c r="AU209" s="219" t="s">
        <v>81</v>
      </c>
      <c r="AV209" s="13" t="s">
        <v>81</v>
      </c>
      <c r="AW209" s="13" t="s">
        <v>4</v>
      </c>
      <c r="AX209" s="13" t="s">
        <v>79</v>
      </c>
      <c r="AY209" s="219" t="s">
        <v>207</v>
      </c>
    </row>
    <row r="210" spans="1:65" s="2" customFormat="1" ht="36">
      <c r="A210" s="36"/>
      <c r="B210" s="37"/>
      <c r="C210" s="195" t="s">
        <v>474</v>
      </c>
      <c r="D210" s="195" t="s">
        <v>209</v>
      </c>
      <c r="E210" s="196" t="s">
        <v>1719</v>
      </c>
      <c r="F210" s="197" t="s">
        <v>1720</v>
      </c>
      <c r="G210" s="198" t="s">
        <v>252</v>
      </c>
      <c r="H210" s="199">
        <v>33.75</v>
      </c>
      <c r="I210" s="200"/>
      <c r="J210" s="201">
        <f>ROUND(I210*H210,2)</f>
        <v>0</v>
      </c>
      <c r="K210" s="197" t="s">
        <v>212</v>
      </c>
      <c r="L210" s="41"/>
      <c r="M210" s="202" t="s">
        <v>19</v>
      </c>
      <c r="N210" s="203" t="s">
        <v>43</v>
      </c>
      <c r="O210" s="66"/>
      <c r="P210" s="204">
        <f>O210*H210</f>
        <v>0</v>
      </c>
      <c r="Q210" s="204">
        <v>0</v>
      </c>
      <c r="R210" s="204">
        <f>Q210*H210</f>
        <v>0</v>
      </c>
      <c r="S210" s="204">
        <v>0</v>
      </c>
      <c r="T210" s="205">
        <f>S210*H210</f>
        <v>0</v>
      </c>
      <c r="U210" s="36"/>
      <c r="V210" s="36"/>
      <c r="W210" s="36"/>
      <c r="X210" s="36"/>
      <c r="Y210" s="36"/>
      <c r="Z210" s="36"/>
      <c r="AA210" s="36"/>
      <c r="AB210" s="36"/>
      <c r="AC210" s="36"/>
      <c r="AD210" s="36"/>
      <c r="AE210" s="36"/>
      <c r="AR210" s="206" t="s">
        <v>213</v>
      </c>
      <c r="AT210" s="206" t="s">
        <v>209</v>
      </c>
      <c r="AU210" s="206" t="s">
        <v>81</v>
      </c>
      <c r="AY210" s="19" t="s">
        <v>207</v>
      </c>
      <c r="BE210" s="207">
        <f>IF(N210="základní",J210,0)</f>
        <v>0</v>
      </c>
      <c r="BF210" s="207">
        <f>IF(N210="snížená",J210,0)</f>
        <v>0</v>
      </c>
      <c r="BG210" s="207">
        <f>IF(N210="zákl. přenesená",J210,0)</f>
        <v>0</v>
      </c>
      <c r="BH210" s="207">
        <f>IF(N210="sníž. přenesená",J210,0)</f>
        <v>0</v>
      </c>
      <c r="BI210" s="207">
        <f>IF(N210="nulová",J210,0)</f>
        <v>0</v>
      </c>
      <c r="BJ210" s="19" t="s">
        <v>79</v>
      </c>
      <c r="BK210" s="207">
        <f>ROUND(I210*H210,2)</f>
        <v>0</v>
      </c>
      <c r="BL210" s="19" t="s">
        <v>213</v>
      </c>
      <c r="BM210" s="206" t="s">
        <v>1945</v>
      </c>
    </row>
    <row r="211" spans="2:51" s="13" customFormat="1" ht="12">
      <c r="B211" s="208"/>
      <c r="C211" s="209"/>
      <c r="D211" s="210" t="s">
        <v>215</v>
      </c>
      <c r="E211" s="211" t="s">
        <v>19</v>
      </c>
      <c r="F211" s="212" t="s">
        <v>1946</v>
      </c>
      <c r="G211" s="209"/>
      <c r="H211" s="213">
        <v>33.75</v>
      </c>
      <c r="I211" s="214"/>
      <c r="J211" s="209"/>
      <c r="K211" s="209"/>
      <c r="L211" s="215"/>
      <c r="M211" s="216"/>
      <c r="N211" s="217"/>
      <c r="O211" s="217"/>
      <c r="P211" s="217"/>
      <c r="Q211" s="217"/>
      <c r="R211" s="217"/>
      <c r="S211" s="217"/>
      <c r="T211" s="218"/>
      <c r="AT211" s="219" t="s">
        <v>215</v>
      </c>
      <c r="AU211" s="219" t="s">
        <v>81</v>
      </c>
      <c r="AV211" s="13" t="s">
        <v>81</v>
      </c>
      <c r="AW211" s="13" t="s">
        <v>33</v>
      </c>
      <c r="AX211" s="13" t="s">
        <v>79</v>
      </c>
      <c r="AY211" s="219" t="s">
        <v>207</v>
      </c>
    </row>
    <row r="212" spans="2:63" s="12" customFormat="1" ht="12.75">
      <c r="B212" s="179"/>
      <c r="C212" s="180"/>
      <c r="D212" s="181" t="s">
        <v>71</v>
      </c>
      <c r="E212" s="193" t="s">
        <v>686</v>
      </c>
      <c r="F212" s="193" t="s">
        <v>687</v>
      </c>
      <c r="G212" s="180"/>
      <c r="H212" s="180"/>
      <c r="I212" s="183"/>
      <c r="J212" s="194">
        <f>BK212</f>
        <v>0</v>
      </c>
      <c r="K212" s="180"/>
      <c r="L212" s="185"/>
      <c r="M212" s="186"/>
      <c r="N212" s="187"/>
      <c r="O212" s="187"/>
      <c r="P212" s="188">
        <f>P213</f>
        <v>0</v>
      </c>
      <c r="Q212" s="187"/>
      <c r="R212" s="188">
        <f>R213</f>
        <v>0</v>
      </c>
      <c r="S212" s="187"/>
      <c r="T212" s="189">
        <f>T213</f>
        <v>0</v>
      </c>
      <c r="AR212" s="190" t="s">
        <v>79</v>
      </c>
      <c r="AT212" s="191" t="s">
        <v>71</v>
      </c>
      <c r="AU212" s="191" t="s">
        <v>79</v>
      </c>
      <c r="AY212" s="190" t="s">
        <v>207</v>
      </c>
      <c r="BK212" s="192">
        <f>BK213</f>
        <v>0</v>
      </c>
    </row>
    <row r="213" spans="1:65" s="2" customFormat="1" ht="60">
      <c r="A213" s="36"/>
      <c r="B213" s="37"/>
      <c r="C213" s="195" t="s">
        <v>478</v>
      </c>
      <c r="D213" s="195" t="s">
        <v>209</v>
      </c>
      <c r="E213" s="196" t="s">
        <v>689</v>
      </c>
      <c r="F213" s="197" t="s">
        <v>690</v>
      </c>
      <c r="G213" s="198" t="s">
        <v>252</v>
      </c>
      <c r="H213" s="199">
        <v>64.553</v>
      </c>
      <c r="I213" s="200"/>
      <c r="J213" s="201">
        <f>ROUND(I213*H213,2)</f>
        <v>0</v>
      </c>
      <c r="K213" s="197" t="s">
        <v>212</v>
      </c>
      <c r="L213" s="41"/>
      <c r="M213" s="202" t="s">
        <v>19</v>
      </c>
      <c r="N213" s="203" t="s">
        <v>43</v>
      </c>
      <c r="O213" s="66"/>
      <c r="P213" s="204">
        <f>O213*H213</f>
        <v>0</v>
      </c>
      <c r="Q213" s="204">
        <v>0</v>
      </c>
      <c r="R213" s="204">
        <f>Q213*H213</f>
        <v>0</v>
      </c>
      <c r="S213" s="204">
        <v>0</v>
      </c>
      <c r="T213" s="205">
        <f>S213*H213</f>
        <v>0</v>
      </c>
      <c r="U213" s="36"/>
      <c r="V213" s="36"/>
      <c r="W213" s="36"/>
      <c r="X213" s="36"/>
      <c r="Y213" s="36"/>
      <c r="Z213" s="36"/>
      <c r="AA213" s="36"/>
      <c r="AB213" s="36"/>
      <c r="AC213" s="36"/>
      <c r="AD213" s="36"/>
      <c r="AE213" s="36"/>
      <c r="AR213" s="206" t="s">
        <v>213</v>
      </c>
      <c r="AT213" s="206" t="s">
        <v>209</v>
      </c>
      <c r="AU213" s="206" t="s">
        <v>81</v>
      </c>
      <c r="AY213" s="19" t="s">
        <v>207</v>
      </c>
      <c r="BE213" s="207">
        <f>IF(N213="základní",J213,0)</f>
        <v>0</v>
      </c>
      <c r="BF213" s="207">
        <f>IF(N213="snížená",J213,0)</f>
        <v>0</v>
      </c>
      <c r="BG213" s="207">
        <f>IF(N213="zákl. přenesená",J213,0)</f>
        <v>0</v>
      </c>
      <c r="BH213" s="207">
        <f>IF(N213="sníž. přenesená",J213,0)</f>
        <v>0</v>
      </c>
      <c r="BI213" s="207">
        <f>IF(N213="nulová",J213,0)</f>
        <v>0</v>
      </c>
      <c r="BJ213" s="19" t="s">
        <v>79</v>
      </c>
      <c r="BK213" s="207">
        <f>ROUND(I213*H213,2)</f>
        <v>0</v>
      </c>
      <c r="BL213" s="19" t="s">
        <v>213</v>
      </c>
      <c r="BM213" s="206" t="s">
        <v>1947</v>
      </c>
    </row>
    <row r="214" spans="2:63" s="12" customFormat="1" ht="15">
      <c r="B214" s="179"/>
      <c r="C214" s="180"/>
      <c r="D214" s="181" t="s">
        <v>71</v>
      </c>
      <c r="E214" s="182" t="s">
        <v>692</v>
      </c>
      <c r="F214" s="182" t="s">
        <v>693</v>
      </c>
      <c r="G214" s="180"/>
      <c r="H214" s="180"/>
      <c r="I214" s="183"/>
      <c r="J214" s="184">
        <f>BK214</f>
        <v>0</v>
      </c>
      <c r="K214" s="180"/>
      <c r="L214" s="185"/>
      <c r="M214" s="186"/>
      <c r="N214" s="187"/>
      <c r="O214" s="187"/>
      <c r="P214" s="188">
        <f>P215+P239</f>
        <v>0</v>
      </c>
      <c r="Q214" s="187"/>
      <c r="R214" s="188">
        <f>R215+R239</f>
        <v>0.44652223999999996</v>
      </c>
      <c r="S214" s="187"/>
      <c r="T214" s="189">
        <f>T215+T239</f>
        <v>0</v>
      </c>
      <c r="AR214" s="190" t="s">
        <v>81</v>
      </c>
      <c r="AT214" s="191" t="s">
        <v>71</v>
      </c>
      <c r="AU214" s="191" t="s">
        <v>72</v>
      </c>
      <c r="AY214" s="190" t="s">
        <v>207</v>
      </c>
      <c r="BK214" s="192">
        <f>BK215+BK239</f>
        <v>0</v>
      </c>
    </row>
    <row r="215" spans="2:63" s="12" customFormat="1" ht="12.75">
      <c r="B215" s="179"/>
      <c r="C215" s="180"/>
      <c r="D215" s="181" t="s">
        <v>71</v>
      </c>
      <c r="E215" s="193" t="s">
        <v>795</v>
      </c>
      <c r="F215" s="193" t="s">
        <v>796</v>
      </c>
      <c r="G215" s="180"/>
      <c r="H215" s="180"/>
      <c r="I215" s="183"/>
      <c r="J215" s="194">
        <f>BK215</f>
        <v>0</v>
      </c>
      <c r="K215" s="180"/>
      <c r="L215" s="185"/>
      <c r="M215" s="186"/>
      <c r="N215" s="187"/>
      <c r="O215" s="187"/>
      <c r="P215" s="188">
        <f>SUM(P216:P238)</f>
        <v>0</v>
      </c>
      <c r="Q215" s="187"/>
      <c r="R215" s="188">
        <f>SUM(R216:R238)</f>
        <v>0.43132223999999997</v>
      </c>
      <c r="S215" s="187"/>
      <c r="T215" s="189">
        <f>SUM(T216:T238)</f>
        <v>0</v>
      </c>
      <c r="AR215" s="190" t="s">
        <v>81</v>
      </c>
      <c r="AT215" s="191" t="s">
        <v>71</v>
      </c>
      <c r="AU215" s="191" t="s">
        <v>79</v>
      </c>
      <c r="AY215" s="190" t="s">
        <v>207</v>
      </c>
      <c r="BK215" s="192">
        <f>SUM(BK216:BK238)</f>
        <v>0</v>
      </c>
    </row>
    <row r="216" spans="1:65" s="2" customFormat="1" ht="36">
      <c r="A216" s="36"/>
      <c r="B216" s="37"/>
      <c r="C216" s="195" t="s">
        <v>485</v>
      </c>
      <c r="D216" s="195" t="s">
        <v>209</v>
      </c>
      <c r="E216" s="196" t="s">
        <v>798</v>
      </c>
      <c r="F216" s="197" t="s">
        <v>799</v>
      </c>
      <c r="G216" s="198" t="s">
        <v>144</v>
      </c>
      <c r="H216" s="199">
        <v>9.6</v>
      </c>
      <c r="I216" s="200"/>
      <c r="J216" s="201">
        <f>ROUND(I216*H216,2)</f>
        <v>0</v>
      </c>
      <c r="K216" s="197" t="s">
        <v>212</v>
      </c>
      <c r="L216" s="41"/>
      <c r="M216" s="202" t="s">
        <v>19</v>
      </c>
      <c r="N216" s="203" t="s">
        <v>43</v>
      </c>
      <c r="O216" s="66"/>
      <c r="P216" s="204">
        <f>O216*H216</f>
        <v>0</v>
      </c>
      <c r="Q216" s="204">
        <v>0</v>
      </c>
      <c r="R216" s="204">
        <f>Q216*H216</f>
        <v>0</v>
      </c>
      <c r="S216" s="204">
        <v>0</v>
      </c>
      <c r="T216" s="205">
        <f>S216*H216</f>
        <v>0</v>
      </c>
      <c r="U216" s="36"/>
      <c r="V216" s="36"/>
      <c r="W216" s="36"/>
      <c r="X216" s="36"/>
      <c r="Y216" s="36"/>
      <c r="Z216" s="36"/>
      <c r="AA216" s="36"/>
      <c r="AB216" s="36"/>
      <c r="AC216" s="36"/>
      <c r="AD216" s="36"/>
      <c r="AE216" s="36"/>
      <c r="AR216" s="206" t="s">
        <v>292</v>
      </c>
      <c r="AT216" s="206" t="s">
        <v>209</v>
      </c>
      <c r="AU216" s="206" t="s">
        <v>81</v>
      </c>
      <c r="AY216" s="19" t="s">
        <v>207</v>
      </c>
      <c r="BE216" s="207">
        <f>IF(N216="základní",J216,0)</f>
        <v>0</v>
      </c>
      <c r="BF216" s="207">
        <f>IF(N216="snížená",J216,0)</f>
        <v>0</v>
      </c>
      <c r="BG216" s="207">
        <f>IF(N216="zákl. přenesená",J216,0)</f>
        <v>0</v>
      </c>
      <c r="BH216" s="207">
        <f>IF(N216="sníž. přenesená",J216,0)</f>
        <v>0</v>
      </c>
      <c r="BI216" s="207">
        <f>IF(N216="nulová",J216,0)</f>
        <v>0</v>
      </c>
      <c r="BJ216" s="19" t="s">
        <v>79</v>
      </c>
      <c r="BK216" s="207">
        <f>ROUND(I216*H216,2)</f>
        <v>0</v>
      </c>
      <c r="BL216" s="19" t="s">
        <v>292</v>
      </c>
      <c r="BM216" s="206" t="s">
        <v>1948</v>
      </c>
    </row>
    <row r="217" spans="2:51" s="13" customFormat="1" ht="12">
      <c r="B217" s="208"/>
      <c r="C217" s="209"/>
      <c r="D217" s="210" t="s">
        <v>215</v>
      </c>
      <c r="E217" s="211" t="s">
        <v>19</v>
      </c>
      <c r="F217" s="212" t="s">
        <v>1833</v>
      </c>
      <c r="G217" s="209"/>
      <c r="H217" s="213">
        <v>9.6</v>
      </c>
      <c r="I217" s="214"/>
      <c r="J217" s="209"/>
      <c r="K217" s="209"/>
      <c r="L217" s="215"/>
      <c r="M217" s="216"/>
      <c r="N217" s="217"/>
      <c r="O217" s="217"/>
      <c r="P217" s="217"/>
      <c r="Q217" s="217"/>
      <c r="R217" s="217"/>
      <c r="S217" s="217"/>
      <c r="T217" s="218"/>
      <c r="AT217" s="219" t="s">
        <v>215</v>
      </c>
      <c r="AU217" s="219" t="s">
        <v>81</v>
      </c>
      <c r="AV217" s="13" t="s">
        <v>81</v>
      </c>
      <c r="AW217" s="13" t="s">
        <v>33</v>
      </c>
      <c r="AX217" s="13" t="s">
        <v>79</v>
      </c>
      <c r="AY217" s="219" t="s">
        <v>207</v>
      </c>
    </row>
    <row r="218" spans="1:65" s="2" customFormat="1" ht="36">
      <c r="A218" s="36"/>
      <c r="B218" s="37"/>
      <c r="C218" s="195" t="s">
        <v>490</v>
      </c>
      <c r="D218" s="195" t="s">
        <v>209</v>
      </c>
      <c r="E218" s="196" t="s">
        <v>803</v>
      </c>
      <c r="F218" s="197" t="s">
        <v>804</v>
      </c>
      <c r="G218" s="198" t="s">
        <v>144</v>
      </c>
      <c r="H218" s="199">
        <v>44.28</v>
      </c>
      <c r="I218" s="200"/>
      <c r="J218" s="201">
        <f>ROUND(I218*H218,2)</f>
        <v>0</v>
      </c>
      <c r="K218" s="197" t="s">
        <v>212</v>
      </c>
      <c r="L218" s="41"/>
      <c r="M218" s="202" t="s">
        <v>19</v>
      </c>
      <c r="N218" s="203" t="s">
        <v>43</v>
      </c>
      <c r="O218" s="66"/>
      <c r="P218" s="204">
        <f>O218*H218</f>
        <v>0</v>
      </c>
      <c r="Q218" s="204">
        <v>0</v>
      </c>
      <c r="R218" s="204">
        <f>Q218*H218</f>
        <v>0</v>
      </c>
      <c r="S218" s="204">
        <v>0</v>
      </c>
      <c r="T218" s="205">
        <f>S218*H218</f>
        <v>0</v>
      </c>
      <c r="U218" s="36"/>
      <c r="V218" s="36"/>
      <c r="W218" s="36"/>
      <c r="X218" s="36"/>
      <c r="Y218" s="36"/>
      <c r="Z218" s="36"/>
      <c r="AA218" s="36"/>
      <c r="AB218" s="36"/>
      <c r="AC218" s="36"/>
      <c r="AD218" s="36"/>
      <c r="AE218" s="36"/>
      <c r="AR218" s="206" t="s">
        <v>292</v>
      </c>
      <c r="AT218" s="206" t="s">
        <v>209</v>
      </c>
      <c r="AU218" s="206" t="s">
        <v>81</v>
      </c>
      <c r="AY218" s="19" t="s">
        <v>207</v>
      </c>
      <c r="BE218" s="207">
        <f>IF(N218="základní",J218,0)</f>
        <v>0</v>
      </c>
      <c r="BF218" s="207">
        <f>IF(N218="snížená",J218,0)</f>
        <v>0</v>
      </c>
      <c r="BG218" s="207">
        <f>IF(N218="zákl. přenesená",J218,0)</f>
        <v>0</v>
      </c>
      <c r="BH218" s="207">
        <f>IF(N218="sníž. přenesená",J218,0)</f>
        <v>0</v>
      </c>
      <c r="BI218" s="207">
        <f>IF(N218="nulová",J218,0)</f>
        <v>0</v>
      </c>
      <c r="BJ218" s="19" t="s">
        <v>79</v>
      </c>
      <c r="BK218" s="207">
        <f>ROUND(I218*H218,2)</f>
        <v>0</v>
      </c>
      <c r="BL218" s="19" t="s">
        <v>292</v>
      </c>
      <c r="BM218" s="206" t="s">
        <v>1949</v>
      </c>
    </row>
    <row r="219" spans="2:51" s="13" customFormat="1" ht="12">
      <c r="B219" s="208"/>
      <c r="C219" s="209"/>
      <c r="D219" s="210" t="s">
        <v>215</v>
      </c>
      <c r="E219" s="211" t="s">
        <v>19</v>
      </c>
      <c r="F219" s="212" t="s">
        <v>1950</v>
      </c>
      <c r="G219" s="209"/>
      <c r="H219" s="213">
        <v>44.28</v>
      </c>
      <c r="I219" s="214"/>
      <c r="J219" s="209"/>
      <c r="K219" s="209"/>
      <c r="L219" s="215"/>
      <c r="M219" s="216"/>
      <c r="N219" s="217"/>
      <c r="O219" s="217"/>
      <c r="P219" s="217"/>
      <c r="Q219" s="217"/>
      <c r="R219" s="217"/>
      <c r="S219" s="217"/>
      <c r="T219" s="218"/>
      <c r="AT219" s="219" t="s">
        <v>215</v>
      </c>
      <c r="AU219" s="219" t="s">
        <v>81</v>
      </c>
      <c r="AV219" s="13" t="s">
        <v>81</v>
      </c>
      <c r="AW219" s="13" t="s">
        <v>33</v>
      </c>
      <c r="AX219" s="13" t="s">
        <v>79</v>
      </c>
      <c r="AY219" s="219" t="s">
        <v>207</v>
      </c>
    </row>
    <row r="220" spans="1:65" s="2" customFormat="1" ht="24">
      <c r="A220" s="36"/>
      <c r="B220" s="37"/>
      <c r="C220" s="231" t="s">
        <v>495</v>
      </c>
      <c r="D220" s="231" t="s">
        <v>249</v>
      </c>
      <c r="E220" s="232" t="s">
        <v>808</v>
      </c>
      <c r="F220" s="233" t="s">
        <v>809</v>
      </c>
      <c r="G220" s="234" t="s">
        <v>810</v>
      </c>
      <c r="H220" s="235">
        <v>80.82</v>
      </c>
      <c r="I220" s="236"/>
      <c r="J220" s="237">
        <f>ROUND(I220*H220,2)</f>
        <v>0</v>
      </c>
      <c r="K220" s="233" t="s">
        <v>212</v>
      </c>
      <c r="L220" s="238"/>
      <c r="M220" s="239" t="s">
        <v>19</v>
      </c>
      <c r="N220" s="240" t="s">
        <v>43</v>
      </c>
      <c r="O220" s="66"/>
      <c r="P220" s="204">
        <f>O220*H220</f>
        <v>0</v>
      </c>
      <c r="Q220" s="204">
        <v>0.001</v>
      </c>
      <c r="R220" s="204">
        <f>Q220*H220</f>
        <v>0.08081999999999999</v>
      </c>
      <c r="S220" s="204">
        <v>0</v>
      </c>
      <c r="T220" s="205">
        <f>S220*H220</f>
        <v>0</v>
      </c>
      <c r="U220" s="36"/>
      <c r="V220" s="36"/>
      <c r="W220" s="36"/>
      <c r="X220" s="36"/>
      <c r="Y220" s="36"/>
      <c r="Z220" s="36"/>
      <c r="AA220" s="36"/>
      <c r="AB220" s="36"/>
      <c r="AC220" s="36"/>
      <c r="AD220" s="36"/>
      <c r="AE220" s="36"/>
      <c r="AR220" s="206" t="s">
        <v>380</v>
      </c>
      <c r="AT220" s="206" t="s">
        <v>249</v>
      </c>
      <c r="AU220" s="206" t="s">
        <v>81</v>
      </c>
      <c r="AY220" s="19" t="s">
        <v>207</v>
      </c>
      <c r="BE220" s="207">
        <f>IF(N220="základní",J220,0)</f>
        <v>0</v>
      </c>
      <c r="BF220" s="207">
        <f>IF(N220="snížená",J220,0)</f>
        <v>0</v>
      </c>
      <c r="BG220" s="207">
        <f>IF(N220="zákl. přenesená",J220,0)</f>
        <v>0</v>
      </c>
      <c r="BH220" s="207">
        <f>IF(N220="sníž. přenesená",J220,0)</f>
        <v>0</v>
      </c>
      <c r="BI220" s="207">
        <f>IF(N220="nulová",J220,0)</f>
        <v>0</v>
      </c>
      <c r="BJ220" s="19" t="s">
        <v>79</v>
      </c>
      <c r="BK220" s="207">
        <f>ROUND(I220*H220,2)</f>
        <v>0</v>
      </c>
      <c r="BL220" s="19" t="s">
        <v>292</v>
      </c>
      <c r="BM220" s="206" t="s">
        <v>1951</v>
      </c>
    </row>
    <row r="221" spans="2:51" s="13" customFormat="1" ht="12">
      <c r="B221" s="208"/>
      <c r="C221" s="209"/>
      <c r="D221" s="210" t="s">
        <v>215</v>
      </c>
      <c r="E221" s="209"/>
      <c r="F221" s="212" t="s">
        <v>1952</v>
      </c>
      <c r="G221" s="209"/>
      <c r="H221" s="213">
        <v>80.82</v>
      </c>
      <c r="I221" s="214"/>
      <c r="J221" s="209"/>
      <c r="K221" s="209"/>
      <c r="L221" s="215"/>
      <c r="M221" s="216"/>
      <c r="N221" s="217"/>
      <c r="O221" s="217"/>
      <c r="P221" s="217"/>
      <c r="Q221" s="217"/>
      <c r="R221" s="217"/>
      <c r="S221" s="217"/>
      <c r="T221" s="218"/>
      <c r="AT221" s="219" t="s">
        <v>215</v>
      </c>
      <c r="AU221" s="219" t="s">
        <v>81</v>
      </c>
      <c r="AV221" s="13" t="s">
        <v>81</v>
      </c>
      <c r="AW221" s="13" t="s">
        <v>4</v>
      </c>
      <c r="AX221" s="13" t="s">
        <v>79</v>
      </c>
      <c r="AY221" s="219" t="s">
        <v>207</v>
      </c>
    </row>
    <row r="222" spans="1:65" s="2" customFormat="1" ht="24">
      <c r="A222" s="36"/>
      <c r="B222" s="37"/>
      <c r="C222" s="195" t="s">
        <v>500</v>
      </c>
      <c r="D222" s="195" t="s">
        <v>209</v>
      </c>
      <c r="E222" s="196" t="s">
        <v>833</v>
      </c>
      <c r="F222" s="197" t="s">
        <v>834</v>
      </c>
      <c r="G222" s="198" t="s">
        <v>144</v>
      </c>
      <c r="H222" s="199">
        <v>5.28</v>
      </c>
      <c r="I222" s="200"/>
      <c r="J222" s="201">
        <f>ROUND(I222*H222,2)</f>
        <v>0</v>
      </c>
      <c r="K222" s="197" t="s">
        <v>212</v>
      </c>
      <c r="L222" s="41"/>
      <c r="M222" s="202" t="s">
        <v>19</v>
      </c>
      <c r="N222" s="203" t="s">
        <v>43</v>
      </c>
      <c r="O222" s="66"/>
      <c r="P222" s="204">
        <f>O222*H222</f>
        <v>0</v>
      </c>
      <c r="Q222" s="204">
        <v>0</v>
      </c>
      <c r="R222" s="204">
        <f>Q222*H222</f>
        <v>0</v>
      </c>
      <c r="S222" s="204">
        <v>0</v>
      </c>
      <c r="T222" s="205">
        <f>S222*H222</f>
        <v>0</v>
      </c>
      <c r="U222" s="36"/>
      <c r="V222" s="36"/>
      <c r="W222" s="36"/>
      <c r="X222" s="36"/>
      <c r="Y222" s="36"/>
      <c r="Z222" s="36"/>
      <c r="AA222" s="36"/>
      <c r="AB222" s="36"/>
      <c r="AC222" s="36"/>
      <c r="AD222" s="36"/>
      <c r="AE222" s="36"/>
      <c r="AR222" s="206" t="s">
        <v>292</v>
      </c>
      <c r="AT222" s="206" t="s">
        <v>209</v>
      </c>
      <c r="AU222" s="206" t="s">
        <v>81</v>
      </c>
      <c r="AY222" s="19" t="s">
        <v>207</v>
      </c>
      <c r="BE222" s="207">
        <f>IF(N222="základní",J222,0)</f>
        <v>0</v>
      </c>
      <c r="BF222" s="207">
        <f>IF(N222="snížená",J222,0)</f>
        <v>0</v>
      </c>
      <c r="BG222" s="207">
        <f>IF(N222="zákl. přenesená",J222,0)</f>
        <v>0</v>
      </c>
      <c r="BH222" s="207">
        <f>IF(N222="sníž. přenesená",J222,0)</f>
        <v>0</v>
      </c>
      <c r="BI222" s="207">
        <f>IF(N222="nulová",J222,0)</f>
        <v>0</v>
      </c>
      <c r="BJ222" s="19" t="s">
        <v>79</v>
      </c>
      <c r="BK222" s="207">
        <f>ROUND(I222*H222,2)</f>
        <v>0</v>
      </c>
      <c r="BL222" s="19" t="s">
        <v>292</v>
      </c>
      <c r="BM222" s="206" t="s">
        <v>1953</v>
      </c>
    </row>
    <row r="223" spans="2:51" s="13" customFormat="1" ht="12">
      <c r="B223" s="208"/>
      <c r="C223" s="209"/>
      <c r="D223" s="210" t="s">
        <v>215</v>
      </c>
      <c r="E223" s="211" t="s">
        <v>19</v>
      </c>
      <c r="F223" s="212" t="s">
        <v>1839</v>
      </c>
      <c r="G223" s="209"/>
      <c r="H223" s="213">
        <v>5.28</v>
      </c>
      <c r="I223" s="214"/>
      <c r="J223" s="209"/>
      <c r="K223" s="209"/>
      <c r="L223" s="215"/>
      <c r="M223" s="216"/>
      <c r="N223" s="217"/>
      <c r="O223" s="217"/>
      <c r="P223" s="217"/>
      <c r="Q223" s="217"/>
      <c r="R223" s="217"/>
      <c r="S223" s="217"/>
      <c r="T223" s="218"/>
      <c r="AT223" s="219" t="s">
        <v>215</v>
      </c>
      <c r="AU223" s="219" t="s">
        <v>81</v>
      </c>
      <c r="AV223" s="13" t="s">
        <v>81</v>
      </c>
      <c r="AW223" s="13" t="s">
        <v>33</v>
      </c>
      <c r="AX223" s="13" t="s">
        <v>72</v>
      </c>
      <c r="AY223" s="219" t="s">
        <v>207</v>
      </c>
    </row>
    <row r="224" spans="2:51" s="14" customFormat="1" ht="12">
      <c r="B224" s="220"/>
      <c r="C224" s="221"/>
      <c r="D224" s="210" t="s">
        <v>215</v>
      </c>
      <c r="E224" s="222" t="s">
        <v>19</v>
      </c>
      <c r="F224" s="223" t="s">
        <v>228</v>
      </c>
      <c r="G224" s="221"/>
      <c r="H224" s="224">
        <v>5.28</v>
      </c>
      <c r="I224" s="225"/>
      <c r="J224" s="221"/>
      <c r="K224" s="221"/>
      <c r="L224" s="226"/>
      <c r="M224" s="227"/>
      <c r="N224" s="228"/>
      <c r="O224" s="228"/>
      <c r="P224" s="228"/>
      <c r="Q224" s="228"/>
      <c r="R224" s="228"/>
      <c r="S224" s="228"/>
      <c r="T224" s="229"/>
      <c r="AT224" s="230" t="s">
        <v>215</v>
      </c>
      <c r="AU224" s="230" t="s">
        <v>81</v>
      </c>
      <c r="AV224" s="14" t="s">
        <v>213</v>
      </c>
      <c r="AW224" s="14" t="s">
        <v>33</v>
      </c>
      <c r="AX224" s="14" t="s">
        <v>79</v>
      </c>
      <c r="AY224" s="230" t="s">
        <v>207</v>
      </c>
    </row>
    <row r="225" spans="1:65" s="2" customFormat="1" ht="24">
      <c r="A225" s="36"/>
      <c r="B225" s="37"/>
      <c r="C225" s="231" t="s">
        <v>505</v>
      </c>
      <c r="D225" s="231" t="s">
        <v>249</v>
      </c>
      <c r="E225" s="232" t="s">
        <v>844</v>
      </c>
      <c r="F225" s="233" t="s">
        <v>845</v>
      </c>
      <c r="G225" s="234" t="s">
        <v>144</v>
      </c>
      <c r="H225" s="235">
        <v>6.336</v>
      </c>
      <c r="I225" s="236"/>
      <c r="J225" s="237">
        <f>ROUND(I225*H225,2)</f>
        <v>0</v>
      </c>
      <c r="K225" s="233" t="s">
        <v>212</v>
      </c>
      <c r="L225" s="238"/>
      <c r="M225" s="239" t="s">
        <v>19</v>
      </c>
      <c r="N225" s="240" t="s">
        <v>43</v>
      </c>
      <c r="O225" s="66"/>
      <c r="P225" s="204">
        <f>O225*H225</f>
        <v>0</v>
      </c>
      <c r="Q225" s="204">
        <v>0.00064</v>
      </c>
      <c r="R225" s="204">
        <f>Q225*H225</f>
        <v>0.00405504</v>
      </c>
      <c r="S225" s="204">
        <v>0</v>
      </c>
      <c r="T225" s="205">
        <f>S225*H225</f>
        <v>0</v>
      </c>
      <c r="U225" s="36"/>
      <c r="V225" s="36"/>
      <c r="W225" s="36"/>
      <c r="X225" s="36"/>
      <c r="Y225" s="36"/>
      <c r="Z225" s="36"/>
      <c r="AA225" s="36"/>
      <c r="AB225" s="36"/>
      <c r="AC225" s="36"/>
      <c r="AD225" s="36"/>
      <c r="AE225" s="36"/>
      <c r="AR225" s="206" t="s">
        <v>380</v>
      </c>
      <c r="AT225" s="206" t="s">
        <v>249</v>
      </c>
      <c r="AU225" s="206" t="s">
        <v>81</v>
      </c>
      <c r="AY225" s="19" t="s">
        <v>207</v>
      </c>
      <c r="BE225" s="207">
        <f>IF(N225="základní",J225,0)</f>
        <v>0</v>
      </c>
      <c r="BF225" s="207">
        <f>IF(N225="snížená",J225,0)</f>
        <v>0</v>
      </c>
      <c r="BG225" s="207">
        <f>IF(N225="zákl. přenesená",J225,0)</f>
        <v>0</v>
      </c>
      <c r="BH225" s="207">
        <f>IF(N225="sníž. přenesená",J225,0)</f>
        <v>0</v>
      </c>
      <c r="BI225" s="207">
        <f>IF(N225="nulová",J225,0)</f>
        <v>0</v>
      </c>
      <c r="BJ225" s="19" t="s">
        <v>79</v>
      </c>
      <c r="BK225" s="207">
        <f>ROUND(I225*H225,2)</f>
        <v>0</v>
      </c>
      <c r="BL225" s="19" t="s">
        <v>292</v>
      </c>
      <c r="BM225" s="206" t="s">
        <v>1954</v>
      </c>
    </row>
    <row r="226" spans="2:51" s="13" customFormat="1" ht="12">
      <c r="B226" s="208"/>
      <c r="C226" s="209"/>
      <c r="D226" s="210" t="s">
        <v>215</v>
      </c>
      <c r="E226" s="209"/>
      <c r="F226" s="212" t="s">
        <v>1841</v>
      </c>
      <c r="G226" s="209"/>
      <c r="H226" s="213">
        <v>6.336</v>
      </c>
      <c r="I226" s="214"/>
      <c r="J226" s="209"/>
      <c r="K226" s="209"/>
      <c r="L226" s="215"/>
      <c r="M226" s="216"/>
      <c r="N226" s="217"/>
      <c r="O226" s="217"/>
      <c r="P226" s="217"/>
      <c r="Q226" s="217"/>
      <c r="R226" s="217"/>
      <c r="S226" s="217"/>
      <c r="T226" s="218"/>
      <c r="AT226" s="219" t="s">
        <v>215</v>
      </c>
      <c r="AU226" s="219" t="s">
        <v>81</v>
      </c>
      <c r="AV226" s="13" t="s">
        <v>81</v>
      </c>
      <c r="AW226" s="13" t="s">
        <v>4</v>
      </c>
      <c r="AX226" s="13" t="s">
        <v>79</v>
      </c>
      <c r="AY226" s="219" t="s">
        <v>207</v>
      </c>
    </row>
    <row r="227" spans="1:65" s="2" customFormat="1" ht="24">
      <c r="A227" s="36"/>
      <c r="B227" s="37"/>
      <c r="C227" s="195" t="s">
        <v>510</v>
      </c>
      <c r="D227" s="195" t="s">
        <v>209</v>
      </c>
      <c r="E227" s="196" t="s">
        <v>814</v>
      </c>
      <c r="F227" s="197" t="s">
        <v>815</v>
      </c>
      <c r="G227" s="198" t="s">
        <v>144</v>
      </c>
      <c r="H227" s="199">
        <v>9.6</v>
      </c>
      <c r="I227" s="200"/>
      <c r="J227" s="201">
        <f>ROUND(I227*H227,2)</f>
        <v>0</v>
      </c>
      <c r="K227" s="197" t="s">
        <v>212</v>
      </c>
      <c r="L227" s="41"/>
      <c r="M227" s="202" t="s">
        <v>19</v>
      </c>
      <c r="N227" s="203" t="s">
        <v>43</v>
      </c>
      <c r="O227" s="66"/>
      <c r="P227" s="204">
        <f>O227*H227</f>
        <v>0</v>
      </c>
      <c r="Q227" s="204">
        <v>0.0004</v>
      </c>
      <c r="R227" s="204">
        <f>Q227*H227</f>
        <v>0.00384</v>
      </c>
      <c r="S227" s="204">
        <v>0</v>
      </c>
      <c r="T227" s="205">
        <f>S227*H227</f>
        <v>0</v>
      </c>
      <c r="U227" s="36"/>
      <c r="V227" s="36"/>
      <c r="W227" s="36"/>
      <c r="X227" s="36"/>
      <c r="Y227" s="36"/>
      <c r="Z227" s="36"/>
      <c r="AA227" s="36"/>
      <c r="AB227" s="36"/>
      <c r="AC227" s="36"/>
      <c r="AD227" s="36"/>
      <c r="AE227" s="36"/>
      <c r="AR227" s="206" t="s">
        <v>292</v>
      </c>
      <c r="AT227" s="206" t="s">
        <v>209</v>
      </c>
      <c r="AU227" s="206" t="s">
        <v>81</v>
      </c>
      <c r="AY227" s="19" t="s">
        <v>207</v>
      </c>
      <c r="BE227" s="207">
        <f>IF(N227="základní",J227,0)</f>
        <v>0</v>
      </c>
      <c r="BF227" s="207">
        <f>IF(N227="snížená",J227,0)</f>
        <v>0</v>
      </c>
      <c r="BG227" s="207">
        <f>IF(N227="zákl. přenesená",J227,0)</f>
        <v>0</v>
      </c>
      <c r="BH227" s="207">
        <f>IF(N227="sníž. přenesená",J227,0)</f>
        <v>0</v>
      </c>
      <c r="BI227" s="207">
        <f>IF(N227="nulová",J227,0)</f>
        <v>0</v>
      </c>
      <c r="BJ227" s="19" t="s">
        <v>79</v>
      </c>
      <c r="BK227" s="207">
        <f>ROUND(I227*H227,2)</f>
        <v>0</v>
      </c>
      <c r="BL227" s="19" t="s">
        <v>292</v>
      </c>
      <c r="BM227" s="206" t="s">
        <v>1955</v>
      </c>
    </row>
    <row r="228" spans="2:51" s="13" customFormat="1" ht="12">
      <c r="B228" s="208"/>
      <c r="C228" s="209"/>
      <c r="D228" s="210" t="s">
        <v>215</v>
      </c>
      <c r="E228" s="211" t="s">
        <v>19</v>
      </c>
      <c r="F228" s="212" t="s">
        <v>1833</v>
      </c>
      <c r="G228" s="209"/>
      <c r="H228" s="213">
        <v>9.6</v>
      </c>
      <c r="I228" s="214"/>
      <c r="J228" s="209"/>
      <c r="K228" s="209"/>
      <c r="L228" s="215"/>
      <c r="M228" s="216"/>
      <c r="N228" s="217"/>
      <c r="O228" s="217"/>
      <c r="P228" s="217"/>
      <c r="Q228" s="217"/>
      <c r="R228" s="217"/>
      <c r="S228" s="217"/>
      <c r="T228" s="218"/>
      <c r="AT228" s="219" t="s">
        <v>215</v>
      </c>
      <c r="AU228" s="219" t="s">
        <v>81</v>
      </c>
      <c r="AV228" s="13" t="s">
        <v>81</v>
      </c>
      <c r="AW228" s="13" t="s">
        <v>33</v>
      </c>
      <c r="AX228" s="13" t="s">
        <v>79</v>
      </c>
      <c r="AY228" s="219" t="s">
        <v>207</v>
      </c>
    </row>
    <row r="229" spans="1:65" s="2" customFormat="1" ht="48">
      <c r="A229" s="36"/>
      <c r="B229" s="37"/>
      <c r="C229" s="231" t="s">
        <v>516</v>
      </c>
      <c r="D229" s="231" t="s">
        <v>249</v>
      </c>
      <c r="E229" s="232" t="s">
        <v>818</v>
      </c>
      <c r="F229" s="233" t="s">
        <v>819</v>
      </c>
      <c r="G229" s="234" t="s">
        <v>144</v>
      </c>
      <c r="H229" s="235">
        <v>10.56</v>
      </c>
      <c r="I229" s="236"/>
      <c r="J229" s="237">
        <f>ROUND(I229*H229,2)</f>
        <v>0</v>
      </c>
      <c r="K229" s="233" t="s">
        <v>212</v>
      </c>
      <c r="L229" s="238"/>
      <c r="M229" s="239" t="s">
        <v>19</v>
      </c>
      <c r="N229" s="240" t="s">
        <v>43</v>
      </c>
      <c r="O229" s="66"/>
      <c r="P229" s="204">
        <f>O229*H229</f>
        <v>0</v>
      </c>
      <c r="Q229" s="204">
        <v>0.0047</v>
      </c>
      <c r="R229" s="204">
        <f>Q229*H229</f>
        <v>0.049632</v>
      </c>
      <c r="S229" s="204">
        <v>0</v>
      </c>
      <c r="T229" s="205">
        <f>S229*H229</f>
        <v>0</v>
      </c>
      <c r="U229" s="36"/>
      <c r="V229" s="36"/>
      <c r="W229" s="36"/>
      <c r="X229" s="36"/>
      <c r="Y229" s="36"/>
      <c r="Z229" s="36"/>
      <c r="AA229" s="36"/>
      <c r="AB229" s="36"/>
      <c r="AC229" s="36"/>
      <c r="AD229" s="36"/>
      <c r="AE229" s="36"/>
      <c r="AR229" s="206" t="s">
        <v>380</v>
      </c>
      <c r="AT229" s="206" t="s">
        <v>249</v>
      </c>
      <c r="AU229" s="206" t="s">
        <v>81</v>
      </c>
      <c r="AY229" s="19" t="s">
        <v>207</v>
      </c>
      <c r="BE229" s="207">
        <f>IF(N229="základní",J229,0)</f>
        <v>0</v>
      </c>
      <c r="BF229" s="207">
        <f>IF(N229="snížená",J229,0)</f>
        <v>0</v>
      </c>
      <c r="BG229" s="207">
        <f>IF(N229="zákl. přenesená",J229,0)</f>
        <v>0</v>
      </c>
      <c r="BH229" s="207">
        <f>IF(N229="sníž. přenesená",J229,0)</f>
        <v>0</v>
      </c>
      <c r="BI229" s="207">
        <f>IF(N229="nulová",J229,0)</f>
        <v>0</v>
      </c>
      <c r="BJ229" s="19" t="s">
        <v>79</v>
      </c>
      <c r="BK229" s="207">
        <f>ROUND(I229*H229,2)</f>
        <v>0</v>
      </c>
      <c r="BL229" s="19" t="s">
        <v>292</v>
      </c>
      <c r="BM229" s="206" t="s">
        <v>1956</v>
      </c>
    </row>
    <row r="230" spans="2:51" s="13" customFormat="1" ht="12">
      <c r="B230" s="208"/>
      <c r="C230" s="209"/>
      <c r="D230" s="210" t="s">
        <v>215</v>
      </c>
      <c r="E230" s="209"/>
      <c r="F230" s="212" t="s">
        <v>1844</v>
      </c>
      <c r="G230" s="209"/>
      <c r="H230" s="213">
        <v>10.56</v>
      </c>
      <c r="I230" s="214"/>
      <c r="J230" s="209"/>
      <c r="K230" s="209"/>
      <c r="L230" s="215"/>
      <c r="M230" s="216"/>
      <c r="N230" s="217"/>
      <c r="O230" s="217"/>
      <c r="P230" s="217"/>
      <c r="Q230" s="217"/>
      <c r="R230" s="217"/>
      <c r="S230" s="217"/>
      <c r="T230" s="218"/>
      <c r="AT230" s="219" t="s">
        <v>215</v>
      </c>
      <c r="AU230" s="219" t="s">
        <v>81</v>
      </c>
      <c r="AV230" s="13" t="s">
        <v>81</v>
      </c>
      <c r="AW230" s="13" t="s">
        <v>4</v>
      </c>
      <c r="AX230" s="13" t="s">
        <v>79</v>
      </c>
      <c r="AY230" s="219" t="s">
        <v>207</v>
      </c>
    </row>
    <row r="231" spans="1:65" s="2" customFormat="1" ht="24">
      <c r="A231" s="36"/>
      <c r="B231" s="37"/>
      <c r="C231" s="195" t="s">
        <v>521</v>
      </c>
      <c r="D231" s="195" t="s">
        <v>209</v>
      </c>
      <c r="E231" s="196" t="s">
        <v>823</v>
      </c>
      <c r="F231" s="197" t="s">
        <v>824</v>
      </c>
      <c r="G231" s="198" t="s">
        <v>144</v>
      </c>
      <c r="H231" s="199">
        <v>44.28</v>
      </c>
      <c r="I231" s="200"/>
      <c r="J231" s="201">
        <f>ROUND(I231*H231,2)</f>
        <v>0</v>
      </c>
      <c r="K231" s="197" t="s">
        <v>212</v>
      </c>
      <c r="L231" s="41"/>
      <c r="M231" s="202" t="s">
        <v>19</v>
      </c>
      <c r="N231" s="203" t="s">
        <v>43</v>
      </c>
      <c r="O231" s="66"/>
      <c r="P231" s="204">
        <f>O231*H231</f>
        <v>0</v>
      </c>
      <c r="Q231" s="204">
        <v>0.0004</v>
      </c>
      <c r="R231" s="204">
        <f>Q231*H231</f>
        <v>0.017712000000000002</v>
      </c>
      <c r="S231" s="204">
        <v>0</v>
      </c>
      <c r="T231" s="205">
        <f>S231*H231</f>
        <v>0</v>
      </c>
      <c r="U231" s="36"/>
      <c r="V231" s="36"/>
      <c r="W231" s="36"/>
      <c r="X231" s="36"/>
      <c r="Y231" s="36"/>
      <c r="Z231" s="36"/>
      <c r="AA231" s="36"/>
      <c r="AB231" s="36"/>
      <c r="AC231" s="36"/>
      <c r="AD231" s="36"/>
      <c r="AE231" s="36"/>
      <c r="AR231" s="206" t="s">
        <v>292</v>
      </c>
      <c r="AT231" s="206" t="s">
        <v>209</v>
      </c>
      <c r="AU231" s="206" t="s">
        <v>81</v>
      </c>
      <c r="AY231" s="19" t="s">
        <v>207</v>
      </c>
      <c r="BE231" s="207">
        <f>IF(N231="základní",J231,0)</f>
        <v>0</v>
      </c>
      <c r="BF231" s="207">
        <f>IF(N231="snížená",J231,0)</f>
        <v>0</v>
      </c>
      <c r="BG231" s="207">
        <f>IF(N231="zákl. přenesená",J231,0)</f>
        <v>0</v>
      </c>
      <c r="BH231" s="207">
        <f>IF(N231="sníž. přenesená",J231,0)</f>
        <v>0</v>
      </c>
      <c r="BI231" s="207">
        <f>IF(N231="nulová",J231,0)</f>
        <v>0</v>
      </c>
      <c r="BJ231" s="19" t="s">
        <v>79</v>
      </c>
      <c r="BK231" s="207">
        <f>ROUND(I231*H231,2)</f>
        <v>0</v>
      </c>
      <c r="BL231" s="19" t="s">
        <v>292</v>
      </c>
      <c r="BM231" s="206" t="s">
        <v>1957</v>
      </c>
    </row>
    <row r="232" spans="2:51" s="13" customFormat="1" ht="12">
      <c r="B232" s="208"/>
      <c r="C232" s="209"/>
      <c r="D232" s="210" t="s">
        <v>215</v>
      </c>
      <c r="E232" s="211" t="s">
        <v>19</v>
      </c>
      <c r="F232" s="212" t="s">
        <v>1958</v>
      </c>
      <c r="G232" s="209"/>
      <c r="H232" s="213">
        <v>44.28</v>
      </c>
      <c r="I232" s="214"/>
      <c r="J232" s="209"/>
      <c r="K232" s="209"/>
      <c r="L232" s="215"/>
      <c r="M232" s="216"/>
      <c r="N232" s="217"/>
      <c r="O232" s="217"/>
      <c r="P232" s="217"/>
      <c r="Q232" s="217"/>
      <c r="R232" s="217"/>
      <c r="S232" s="217"/>
      <c r="T232" s="218"/>
      <c r="AT232" s="219" t="s">
        <v>215</v>
      </c>
      <c r="AU232" s="219" t="s">
        <v>81</v>
      </c>
      <c r="AV232" s="13" t="s">
        <v>81</v>
      </c>
      <c r="AW232" s="13" t="s">
        <v>33</v>
      </c>
      <c r="AX232" s="13" t="s">
        <v>79</v>
      </c>
      <c r="AY232" s="219" t="s">
        <v>207</v>
      </c>
    </row>
    <row r="233" spans="1:65" s="2" customFormat="1" ht="48">
      <c r="A233" s="36"/>
      <c r="B233" s="37"/>
      <c r="C233" s="231" t="s">
        <v>526</v>
      </c>
      <c r="D233" s="231" t="s">
        <v>249</v>
      </c>
      <c r="E233" s="232" t="s">
        <v>828</v>
      </c>
      <c r="F233" s="233" t="s">
        <v>829</v>
      </c>
      <c r="G233" s="234" t="s">
        <v>144</v>
      </c>
      <c r="H233" s="235">
        <v>48.708</v>
      </c>
      <c r="I233" s="236"/>
      <c r="J233" s="237">
        <f>ROUND(I233*H233,2)</f>
        <v>0</v>
      </c>
      <c r="K233" s="233" t="s">
        <v>212</v>
      </c>
      <c r="L233" s="238"/>
      <c r="M233" s="239" t="s">
        <v>19</v>
      </c>
      <c r="N233" s="240" t="s">
        <v>43</v>
      </c>
      <c r="O233" s="66"/>
      <c r="P233" s="204">
        <f>O233*H233</f>
        <v>0</v>
      </c>
      <c r="Q233" s="204">
        <v>0.0054</v>
      </c>
      <c r="R233" s="204">
        <f>Q233*H233</f>
        <v>0.2630232</v>
      </c>
      <c r="S233" s="204">
        <v>0</v>
      </c>
      <c r="T233" s="205">
        <f>S233*H233</f>
        <v>0</v>
      </c>
      <c r="U233" s="36"/>
      <c r="V233" s="36"/>
      <c r="W233" s="36"/>
      <c r="X233" s="36"/>
      <c r="Y233" s="36"/>
      <c r="Z233" s="36"/>
      <c r="AA233" s="36"/>
      <c r="AB233" s="36"/>
      <c r="AC233" s="36"/>
      <c r="AD233" s="36"/>
      <c r="AE233" s="36"/>
      <c r="AR233" s="206" t="s">
        <v>380</v>
      </c>
      <c r="AT233" s="206" t="s">
        <v>249</v>
      </c>
      <c r="AU233" s="206" t="s">
        <v>81</v>
      </c>
      <c r="AY233" s="19" t="s">
        <v>207</v>
      </c>
      <c r="BE233" s="207">
        <f>IF(N233="základní",J233,0)</f>
        <v>0</v>
      </c>
      <c r="BF233" s="207">
        <f>IF(N233="snížená",J233,0)</f>
        <v>0</v>
      </c>
      <c r="BG233" s="207">
        <f>IF(N233="zákl. přenesená",J233,0)</f>
        <v>0</v>
      </c>
      <c r="BH233" s="207">
        <f>IF(N233="sníž. přenesená",J233,0)</f>
        <v>0</v>
      </c>
      <c r="BI233" s="207">
        <f>IF(N233="nulová",J233,0)</f>
        <v>0</v>
      </c>
      <c r="BJ233" s="19" t="s">
        <v>79</v>
      </c>
      <c r="BK233" s="207">
        <f>ROUND(I233*H233,2)</f>
        <v>0</v>
      </c>
      <c r="BL233" s="19" t="s">
        <v>292</v>
      </c>
      <c r="BM233" s="206" t="s">
        <v>1959</v>
      </c>
    </row>
    <row r="234" spans="2:51" s="13" customFormat="1" ht="12">
      <c r="B234" s="208"/>
      <c r="C234" s="209"/>
      <c r="D234" s="210" t="s">
        <v>215</v>
      </c>
      <c r="E234" s="209"/>
      <c r="F234" s="212" t="s">
        <v>1960</v>
      </c>
      <c r="G234" s="209"/>
      <c r="H234" s="213">
        <v>48.708</v>
      </c>
      <c r="I234" s="214"/>
      <c r="J234" s="209"/>
      <c r="K234" s="209"/>
      <c r="L234" s="215"/>
      <c r="M234" s="216"/>
      <c r="N234" s="217"/>
      <c r="O234" s="217"/>
      <c r="P234" s="217"/>
      <c r="Q234" s="217"/>
      <c r="R234" s="217"/>
      <c r="S234" s="217"/>
      <c r="T234" s="218"/>
      <c r="AT234" s="219" t="s">
        <v>215</v>
      </c>
      <c r="AU234" s="219" t="s">
        <v>81</v>
      </c>
      <c r="AV234" s="13" t="s">
        <v>81</v>
      </c>
      <c r="AW234" s="13" t="s">
        <v>4</v>
      </c>
      <c r="AX234" s="13" t="s">
        <v>79</v>
      </c>
      <c r="AY234" s="219" t="s">
        <v>207</v>
      </c>
    </row>
    <row r="235" spans="1:65" s="2" customFormat="1" ht="24">
      <c r="A235" s="36"/>
      <c r="B235" s="37"/>
      <c r="C235" s="195" t="s">
        <v>532</v>
      </c>
      <c r="D235" s="195" t="s">
        <v>209</v>
      </c>
      <c r="E235" s="196" t="s">
        <v>1848</v>
      </c>
      <c r="F235" s="197" t="s">
        <v>1849</v>
      </c>
      <c r="G235" s="198" t="s">
        <v>144</v>
      </c>
      <c r="H235" s="199">
        <v>12.24</v>
      </c>
      <c r="I235" s="200"/>
      <c r="J235" s="201">
        <f>ROUND(I235*H235,2)</f>
        <v>0</v>
      </c>
      <c r="K235" s="197" t="s">
        <v>212</v>
      </c>
      <c r="L235" s="41"/>
      <c r="M235" s="202" t="s">
        <v>19</v>
      </c>
      <c r="N235" s="203" t="s">
        <v>43</v>
      </c>
      <c r="O235" s="66"/>
      <c r="P235" s="204">
        <f>O235*H235</f>
        <v>0</v>
      </c>
      <c r="Q235" s="204">
        <v>0</v>
      </c>
      <c r="R235" s="204">
        <f>Q235*H235</f>
        <v>0</v>
      </c>
      <c r="S235" s="204">
        <v>0</v>
      </c>
      <c r="T235" s="205">
        <f>S235*H235</f>
        <v>0</v>
      </c>
      <c r="U235" s="36"/>
      <c r="V235" s="36"/>
      <c r="W235" s="36"/>
      <c r="X235" s="36"/>
      <c r="Y235" s="36"/>
      <c r="Z235" s="36"/>
      <c r="AA235" s="36"/>
      <c r="AB235" s="36"/>
      <c r="AC235" s="36"/>
      <c r="AD235" s="36"/>
      <c r="AE235" s="36"/>
      <c r="AR235" s="206" t="s">
        <v>292</v>
      </c>
      <c r="AT235" s="206" t="s">
        <v>209</v>
      </c>
      <c r="AU235" s="206" t="s">
        <v>81</v>
      </c>
      <c r="AY235" s="19" t="s">
        <v>207</v>
      </c>
      <c r="BE235" s="207">
        <f>IF(N235="základní",J235,0)</f>
        <v>0</v>
      </c>
      <c r="BF235" s="207">
        <f>IF(N235="snížená",J235,0)</f>
        <v>0</v>
      </c>
      <c r="BG235" s="207">
        <f>IF(N235="zákl. přenesená",J235,0)</f>
        <v>0</v>
      </c>
      <c r="BH235" s="207">
        <f>IF(N235="sníž. přenesená",J235,0)</f>
        <v>0</v>
      </c>
      <c r="BI235" s="207">
        <f>IF(N235="nulová",J235,0)</f>
        <v>0</v>
      </c>
      <c r="BJ235" s="19" t="s">
        <v>79</v>
      </c>
      <c r="BK235" s="207">
        <f>ROUND(I235*H235,2)</f>
        <v>0</v>
      </c>
      <c r="BL235" s="19" t="s">
        <v>292</v>
      </c>
      <c r="BM235" s="206" t="s">
        <v>1961</v>
      </c>
    </row>
    <row r="236" spans="2:51" s="13" customFormat="1" ht="12">
      <c r="B236" s="208"/>
      <c r="C236" s="209"/>
      <c r="D236" s="210" t="s">
        <v>215</v>
      </c>
      <c r="E236" s="211" t="s">
        <v>19</v>
      </c>
      <c r="F236" s="212" t="s">
        <v>1851</v>
      </c>
      <c r="G236" s="209"/>
      <c r="H236" s="213">
        <v>12.24</v>
      </c>
      <c r="I236" s="214"/>
      <c r="J236" s="209"/>
      <c r="K236" s="209"/>
      <c r="L236" s="215"/>
      <c r="M236" s="216"/>
      <c r="N236" s="217"/>
      <c r="O236" s="217"/>
      <c r="P236" s="217"/>
      <c r="Q236" s="217"/>
      <c r="R236" s="217"/>
      <c r="S236" s="217"/>
      <c r="T236" s="218"/>
      <c r="AT236" s="219" t="s">
        <v>215</v>
      </c>
      <c r="AU236" s="219" t="s">
        <v>81</v>
      </c>
      <c r="AV236" s="13" t="s">
        <v>81</v>
      </c>
      <c r="AW236" s="13" t="s">
        <v>33</v>
      </c>
      <c r="AX236" s="13" t="s">
        <v>79</v>
      </c>
      <c r="AY236" s="219" t="s">
        <v>207</v>
      </c>
    </row>
    <row r="237" spans="1:65" s="2" customFormat="1" ht="24">
      <c r="A237" s="36"/>
      <c r="B237" s="37"/>
      <c r="C237" s="231" t="s">
        <v>537</v>
      </c>
      <c r="D237" s="231" t="s">
        <v>249</v>
      </c>
      <c r="E237" s="232" t="s">
        <v>1852</v>
      </c>
      <c r="F237" s="233" t="s">
        <v>1853</v>
      </c>
      <c r="G237" s="234" t="s">
        <v>810</v>
      </c>
      <c r="H237" s="235">
        <v>12.24</v>
      </c>
      <c r="I237" s="236"/>
      <c r="J237" s="237">
        <f>ROUND(I237*H237,2)</f>
        <v>0</v>
      </c>
      <c r="K237" s="233" t="s">
        <v>212</v>
      </c>
      <c r="L237" s="238"/>
      <c r="M237" s="239" t="s">
        <v>19</v>
      </c>
      <c r="N237" s="240" t="s">
        <v>43</v>
      </c>
      <c r="O237" s="66"/>
      <c r="P237" s="204">
        <f>O237*H237</f>
        <v>0</v>
      </c>
      <c r="Q237" s="204">
        <v>0.001</v>
      </c>
      <c r="R237" s="204">
        <f>Q237*H237</f>
        <v>0.012240000000000001</v>
      </c>
      <c r="S237" s="204">
        <v>0</v>
      </c>
      <c r="T237" s="205">
        <f>S237*H237</f>
        <v>0</v>
      </c>
      <c r="U237" s="36"/>
      <c r="V237" s="36"/>
      <c r="W237" s="36"/>
      <c r="X237" s="36"/>
      <c r="Y237" s="36"/>
      <c r="Z237" s="36"/>
      <c r="AA237" s="36"/>
      <c r="AB237" s="36"/>
      <c r="AC237" s="36"/>
      <c r="AD237" s="36"/>
      <c r="AE237" s="36"/>
      <c r="AR237" s="206" t="s">
        <v>380</v>
      </c>
      <c r="AT237" s="206" t="s">
        <v>249</v>
      </c>
      <c r="AU237" s="206" t="s">
        <v>81</v>
      </c>
      <c r="AY237" s="19" t="s">
        <v>207</v>
      </c>
      <c r="BE237" s="207">
        <f>IF(N237="základní",J237,0)</f>
        <v>0</v>
      </c>
      <c r="BF237" s="207">
        <f>IF(N237="snížená",J237,0)</f>
        <v>0</v>
      </c>
      <c r="BG237" s="207">
        <f>IF(N237="zákl. přenesená",J237,0)</f>
        <v>0</v>
      </c>
      <c r="BH237" s="207">
        <f>IF(N237="sníž. přenesená",J237,0)</f>
        <v>0</v>
      </c>
      <c r="BI237" s="207">
        <f>IF(N237="nulová",J237,0)</f>
        <v>0</v>
      </c>
      <c r="BJ237" s="19" t="s">
        <v>79</v>
      </c>
      <c r="BK237" s="207">
        <f>ROUND(I237*H237,2)</f>
        <v>0</v>
      </c>
      <c r="BL237" s="19" t="s">
        <v>292</v>
      </c>
      <c r="BM237" s="206" t="s">
        <v>1962</v>
      </c>
    </row>
    <row r="238" spans="1:65" s="2" customFormat="1" ht="48">
      <c r="A238" s="36"/>
      <c r="B238" s="37"/>
      <c r="C238" s="195" t="s">
        <v>541</v>
      </c>
      <c r="D238" s="195" t="s">
        <v>209</v>
      </c>
      <c r="E238" s="196" t="s">
        <v>1855</v>
      </c>
      <c r="F238" s="197" t="s">
        <v>1856</v>
      </c>
      <c r="G238" s="198" t="s">
        <v>734</v>
      </c>
      <c r="H238" s="254"/>
      <c r="I238" s="200"/>
      <c r="J238" s="201">
        <f>ROUND(I238*H238,2)</f>
        <v>0</v>
      </c>
      <c r="K238" s="197" t="s">
        <v>212</v>
      </c>
      <c r="L238" s="41"/>
      <c r="M238" s="202" t="s">
        <v>19</v>
      </c>
      <c r="N238" s="203" t="s">
        <v>43</v>
      </c>
      <c r="O238" s="66"/>
      <c r="P238" s="204">
        <f>O238*H238</f>
        <v>0</v>
      </c>
      <c r="Q238" s="204">
        <v>0</v>
      </c>
      <c r="R238" s="204">
        <f>Q238*H238</f>
        <v>0</v>
      </c>
      <c r="S238" s="204">
        <v>0</v>
      </c>
      <c r="T238" s="205">
        <f>S238*H238</f>
        <v>0</v>
      </c>
      <c r="U238" s="36"/>
      <c r="V238" s="36"/>
      <c r="W238" s="36"/>
      <c r="X238" s="36"/>
      <c r="Y238" s="36"/>
      <c r="Z238" s="36"/>
      <c r="AA238" s="36"/>
      <c r="AB238" s="36"/>
      <c r="AC238" s="36"/>
      <c r="AD238" s="36"/>
      <c r="AE238" s="36"/>
      <c r="AR238" s="206" t="s">
        <v>292</v>
      </c>
      <c r="AT238" s="206" t="s">
        <v>209</v>
      </c>
      <c r="AU238" s="206" t="s">
        <v>81</v>
      </c>
      <c r="AY238" s="19" t="s">
        <v>207</v>
      </c>
      <c r="BE238" s="207">
        <f>IF(N238="základní",J238,0)</f>
        <v>0</v>
      </c>
      <c r="BF238" s="207">
        <f>IF(N238="snížená",J238,0)</f>
        <v>0</v>
      </c>
      <c r="BG238" s="207">
        <f>IF(N238="zákl. přenesená",J238,0)</f>
        <v>0</v>
      </c>
      <c r="BH238" s="207">
        <f>IF(N238="sníž. přenesená",J238,0)</f>
        <v>0</v>
      </c>
      <c r="BI238" s="207">
        <f>IF(N238="nulová",J238,0)</f>
        <v>0</v>
      </c>
      <c r="BJ238" s="19" t="s">
        <v>79</v>
      </c>
      <c r="BK238" s="207">
        <f>ROUND(I238*H238,2)</f>
        <v>0</v>
      </c>
      <c r="BL238" s="19" t="s">
        <v>292</v>
      </c>
      <c r="BM238" s="206" t="s">
        <v>1963</v>
      </c>
    </row>
    <row r="239" spans="2:63" s="12" customFormat="1" ht="12.75">
      <c r="B239" s="179"/>
      <c r="C239" s="180"/>
      <c r="D239" s="181" t="s">
        <v>71</v>
      </c>
      <c r="E239" s="193" t="s">
        <v>1125</v>
      </c>
      <c r="F239" s="193" t="s">
        <v>1126</v>
      </c>
      <c r="G239" s="180"/>
      <c r="H239" s="180"/>
      <c r="I239" s="183"/>
      <c r="J239" s="194">
        <f>BK239</f>
        <v>0</v>
      </c>
      <c r="K239" s="180"/>
      <c r="L239" s="185"/>
      <c r="M239" s="186"/>
      <c r="N239" s="187"/>
      <c r="O239" s="187"/>
      <c r="P239" s="188">
        <f>SUM(P240:P244)</f>
        <v>0</v>
      </c>
      <c r="Q239" s="187"/>
      <c r="R239" s="188">
        <f>SUM(R240:R244)</f>
        <v>0.0152</v>
      </c>
      <c r="S239" s="187"/>
      <c r="T239" s="189">
        <f>SUM(T240:T244)</f>
        <v>0</v>
      </c>
      <c r="AR239" s="190" t="s">
        <v>81</v>
      </c>
      <c r="AT239" s="191" t="s">
        <v>71</v>
      </c>
      <c r="AU239" s="191" t="s">
        <v>79</v>
      </c>
      <c r="AY239" s="190" t="s">
        <v>207</v>
      </c>
      <c r="BK239" s="192">
        <f>SUM(BK240:BK244)</f>
        <v>0</v>
      </c>
    </row>
    <row r="240" spans="1:65" s="2" customFormat="1" ht="24">
      <c r="A240" s="36"/>
      <c r="B240" s="37"/>
      <c r="C240" s="195" t="s">
        <v>545</v>
      </c>
      <c r="D240" s="195" t="s">
        <v>209</v>
      </c>
      <c r="E240" s="196" t="s">
        <v>1858</v>
      </c>
      <c r="F240" s="197" t="s">
        <v>1964</v>
      </c>
      <c r="G240" s="198" t="s">
        <v>264</v>
      </c>
      <c r="H240" s="199">
        <v>1</v>
      </c>
      <c r="I240" s="200"/>
      <c r="J240" s="201">
        <f>ROUND(I240*H240,2)</f>
        <v>0</v>
      </c>
      <c r="K240" s="197" t="s">
        <v>212</v>
      </c>
      <c r="L240" s="41"/>
      <c r="M240" s="202" t="s">
        <v>19</v>
      </c>
      <c r="N240" s="203" t="s">
        <v>43</v>
      </c>
      <c r="O240" s="66"/>
      <c r="P240" s="204">
        <f>O240*H240</f>
        <v>0</v>
      </c>
      <c r="Q240" s="204">
        <v>0</v>
      </c>
      <c r="R240" s="204">
        <f>Q240*H240</f>
        <v>0</v>
      </c>
      <c r="S240" s="204">
        <v>0</v>
      </c>
      <c r="T240" s="205">
        <f>S240*H240</f>
        <v>0</v>
      </c>
      <c r="U240" s="36"/>
      <c r="V240" s="36"/>
      <c r="W240" s="36"/>
      <c r="X240" s="36"/>
      <c r="Y240" s="36"/>
      <c r="Z240" s="36"/>
      <c r="AA240" s="36"/>
      <c r="AB240" s="36"/>
      <c r="AC240" s="36"/>
      <c r="AD240" s="36"/>
      <c r="AE240" s="36"/>
      <c r="AR240" s="206" t="s">
        <v>292</v>
      </c>
      <c r="AT240" s="206" t="s">
        <v>209</v>
      </c>
      <c r="AU240" s="206" t="s">
        <v>81</v>
      </c>
      <c r="AY240" s="19" t="s">
        <v>207</v>
      </c>
      <c r="BE240" s="207">
        <f>IF(N240="základní",J240,0)</f>
        <v>0</v>
      </c>
      <c r="BF240" s="207">
        <f>IF(N240="snížená",J240,0)</f>
        <v>0</v>
      </c>
      <c r="BG240" s="207">
        <f>IF(N240="zákl. přenesená",J240,0)</f>
        <v>0</v>
      </c>
      <c r="BH240" s="207">
        <f>IF(N240="sníž. přenesená",J240,0)</f>
        <v>0</v>
      </c>
      <c r="BI240" s="207">
        <f>IF(N240="nulová",J240,0)</f>
        <v>0</v>
      </c>
      <c r="BJ240" s="19" t="s">
        <v>79</v>
      </c>
      <c r="BK240" s="207">
        <f>ROUND(I240*H240,2)</f>
        <v>0</v>
      </c>
      <c r="BL240" s="19" t="s">
        <v>292</v>
      </c>
      <c r="BM240" s="206" t="s">
        <v>1965</v>
      </c>
    </row>
    <row r="241" spans="1:65" s="2" customFormat="1" ht="12">
      <c r="A241" s="36"/>
      <c r="B241" s="37"/>
      <c r="C241" s="231" t="s">
        <v>550</v>
      </c>
      <c r="D241" s="231" t="s">
        <v>249</v>
      </c>
      <c r="E241" s="232" t="s">
        <v>1861</v>
      </c>
      <c r="F241" s="233" t="s">
        <v>1966</v>
      </c>
      <c r="G241" s="234" t="s">
        <v>264</v>
      </c>
      <c r="H241" s="235">
        <v>1</v>
      </c>
      <c r="I241" s="236"/>
      <c r="J241" s="237">
        <f>ROUND(I241*H241,2)</f>
        <v>0</v>
      </c>
      <c r="K241" s="233" t="s">
        <v>212</v>
      </c>
      <c r="L241" s="238"/>
      <c r="M241" s="239" t="s">
        <v>19</v>
      </c>
      <c r="N241" s="240" t="s">
        <v>43</v>
      </c>
      <c r="O241" s="66"/>
      <c r="P241" s="204">
        <f>O241*H241</f>
        <v>0</v>
      </c>
      <c r="Q241" s="204">
        <v>0.0152</v>
      </c>
      <c r="R241" s="204">
        <f>Q241*H241</f>
        <v>0.0152</v>
      </c>
      <c r="S241" s="204">
        <v>0</v>
      </c>
      <c r="T241" s="205">
        <f>S241*H241</f>
        <v>0</v>
      </c>
      <c r="U241" s="36"/>
      <c r="V241" s="36"/>
      <c r="W241" s="36"/>
      <c r="X241" s="36"/>
      <c r="Y241" s="36"/>
      <c r="Z241" s="36"/>
      <c r="AA241" s="36"/>
      <c r="AB241" s="36"/>
      <c r="AC241" s="36"/>
      <c r="AD241" s="36"/>
      <c r="AE241" s="36"/>
      <c r="AR241" s="206" t="s">
        <v>380</v>
      </c>
      <c r="AT241" s="206" t="s">
        <v>249</v>
      </c>
      <c r="AU241" s="206" t="s">
        <v>81</v>
      </c>
      <c r="AY241" s="19" t="s">
        <v>207</v>
      </c>
      <c r="BE241" s="207">
        <f>IF(N241="základní",J241,0)</f>
        <v>0</v>
      </c>
      <c r="BF241" s="207">
        <f>IF(N241="snížená",J241,0)</f>
        <v>0</v>
      </c>
      <c r="BG241" s="207">
        <f>IF(N241="zákl. přenesená",J241,0)</f>
        <v>0</v>
      </c>
      <c r="BH241" s="207">
        <f>IF(N241="sníž. přenesená",J241,0)</f>
        <v>0</v>
      </c>
      <c r="BI241" s="207">
        <f>IF(N241="nulová",J241,0)</f>
        <v>0</v>
      </c>
      <c r="BJ241" s="19" t="s">
        <v>79</v>
      </c>
      <c r="BK241" s="207">
        <f>ROUND(I241*H241,2)</f>
        <v>0</v>
      </c>
      <c r="BL241" s="19" t="s">
        <v>292</v>
      </c>
      <c r="BM241" s="206" t="s">
        <v>1967</v>
      </c>
    </row>
    <row r="242" spans="2:51" s="13" customFormat="1" ht="12">
      <c r="B242" s="208"/>
      <c r="C242" s="209"/>
      <c r="D242" s="210" t="s">
        <v>215</v>
      </c>
      <c r="E242" s="211" t="s">
        <v>19</v>
      </c>
      <c r="F242" s="212" t="s">
        <v>1968</v>
      </c>
      <c r="G242" s="209"/>
      <c r="H242" s="213">
        <v>1</v>
      </c>
      <c r="I242" s="214"/>
      <c r="J242" s="209"/>
      <c r="K242" s="209"/>
      <c r="L242" s="215"/>
      <c r="M242" s="216"/>
      <c r="N242" s="217"/>
      <c r="O242" s="217"/>
      <c r="P242" s="217"/>
      <c r="Q242" s="217"/>
      <c r="R242" s="217"/>
      <c r="S242" s="217"/>
      <c r="T242" s="218"/>
      <c r="AT242" s="219" t="s">
        <v>215</v>
      </c>
      <c r="AU242" s="219" t="s">
        <v>81</v>
      </c>
      <c r="AV242" s="13" t="s">
        <v>81</v>
      </c>
      <c r="AW242" s="13" t="s">
        <v>33</v>
      </c>
      <c r="AX242" s="13" t="s">
        <v>79</v>
      </c>
      <c r="AY242" s="219" t="s">
        <v>207</v>
      </c>
    </row>
    <row r="243" spans="1:65" s="2" customFormat="1" ht="36">
      <c r="A243" s="36"/>
      <c r="B243" s="37"/>
      <c r="C243" s="195" t="s">
        <v>556</v>
      </c>
      <c r="D243" s="195" t="s">
        <v>209</v>
      </c>
      <c r="E243" s="196" t="s">
        <v>1969</v>
      </c>
      <c r="F243" s="197" t="s">
        <v>1970</v>
      </c>
      <c r="G243" s="198" t="s">
        <v>140</v>
      </c>
      <c r="H243" s="199">
        <v>2</v>
      </c>
      <c r="I243" s="200"/>
      <c r="J243" s="201">
        <f>ROUND(I243*H243,2)</f>
        <v>0</v>
      </c>
      <c r="K243" s="197" t="s">
        <v>212</v>
      </c>
      <c r="L243" s="41"/>
      <c r="M243" s="202" t="s">
        <v>19</v>
      </c>
      <c r="N243" s="203" t="s">
        <v>43</v>
      </c>
      <c r="O243" s="66"/>
      <c r="P243" s="204">
        <f>O243*H243</f>
        <v>0</v>
      </c>
      <c r="Q243" s="204">
        <v>0</v>
      </c>
      <c r="R243" s="204">
        <f>Q243*H243</f>
        <v>0</v>
      </c>
      <c r="S243" s="204">
        <v>0</v>
      </c>
      <c r="T243" s="205">
        <f>S243*H243</f>
        <v>0</v>
      </c>
      <c r="U243" s="36"/>
      <c r="V243" s="36"/>
      <c r="W243" s="36"/>
      <c r="X243" s="36"/>
      <c r="Y243" s="36"/>
      <c r="Z243" s="36"/>
      <c r="AA243" s="36"/>
      <c r="AB243" s="36"/>
      <c r="AC243" s="36"/>
      <c r="AD243" s="36"/>
      <c r="AE243" s="36"/>
      <c r="AR243" s="206" t="s">
        <v>292</v>
      </c>
      <c r="AT243" s="206" t="s">
        <v>209</v>
      </c>
      <c r="AU243" s="206" t="s">
        <v>81</v>
      </c>
      <c r="AY243" s="19" t="s">
        <v>207</v>
      </c>
      <c r="BE243" s="207">
        <f>IF(N243="základní",J243,0)</f>
        <v>0</v>
      </c>
      <c r="BF243" s="207">
        <f>IF(N243="snížená",J243,0)</f>
        <v>0</v>
      </c>
      <c r="BG243" s="207">
        <f>IF(N243="zákl. přenesená",J243,0)</f>
        <v>0</v>
      </c>
      <c r="BH243" s="207">
        <f>IF(N243="sníž. přenesená",J243,0)</f>
        <v>0</v>
      </c>
      <c r="BI243" s="207">
        <f>IF(N243="nulová",J243,0)</f>
        <v>0</v>
      </c>
      <c r="BJ243" s="19" t="s">
        <v>79</v>
      </c>
      <c r="BK243" s="207">
        <f>ROUND(I243*H243,2)</f>
        <v>0</v>
      </c>
      <c r="BL243" s="19" t="s">
        <v>292</v>
      </c>
      <c r="BM243" s="206" t="s">
        <v>1971</v>
      </c>
    </row>
    <row r="244" spans="1:65" s="2" customFormat="1" ht="36">
      <c r="A244" s="36"/>
      <c r="B244" s="37"/>
      <c r="C244" s="195" t="s">
        <v>560</v>
      </c>
      <c r="D244" s="195" t="s">
        <v>209</v>
      </c>
      <c r="E244" s="196" t="s">
        <v>1865</v>
      </c>
      <c r="F244" s="197" t="s">
        <v>1866</v>
      </c>
      <c r="G244" s="198" t="s">
        <v>734</v>
      </c>
      <c r="H244" s="254"/>
      <c r="I244" s="200"/>
      <c r="J244" s="201">
        <f>ROUND(I244*H244,2)</f>
        <v>0</v>
      </c>
      <c r="K244" s="197" t="s">
        <v>212</v>
      </c>
      <c r="L244" s="41"/>
      <c r="M244" s="258" t="s">
        <v>19</v>
      </c>
      <c r="N244" s="259" t="s">
        <v>43</v>
      </c>
      <c r="O244" s="260"/>
      <c r="P244" s="261">
        <f>O244*H244</f>
        <v>0</v>
      </c>
      <c r="Q244" s="261">
        <v>0</v>
      </c>
      <c r="R244" s="261">
        <f>Q244*H244</f>
        <v>0</v>
      </c>
      <c r="S244" s="261">
        <v>0</v>
      </c>
      <c r="T244" s="262">
        <f>S244*H244</f>
        <v>0</v>
      </c>
      <c r="U244" s="36"/>
      <c r="V244" s="36"/>
      <c r="W244" s="36"/>
      <c r="X244" s="36"/>
      <c r="Y244" s="36"/>
      <c r="Z244" s="36"/>
      <c r="AA244" s="36"/>
      <c r="AB244" s="36"/>
      <c r="AC244" s="36"/>
      <c r="AD244" s="36"/>
      <c r="AE244" s="36"/>
      <c r="AR244" s="206" t="s">
        <v>292</v>
      </c>
      <c r="AT244" s="206" t="s">
        <v>209</v>
      </c>
      <c r="AU244" s="206" t="s">
        <v>81</v>
      </c>
      <c r="AY244" s="19" t="s">
        <v>207</v>
      </c>
      <c r="BE244" s="207">
        <f>IF(N244="základní",J244,0)</f>
        <v>0</v>
      </c>
      <c r="BF244" s="207">
        <f>IF(N244="snížená",J244,0)</f>
        <v>0</v>
      </c>
      <c r="BG244" s="207">
        <f>IF(N244="zákl. přenesená",J244,0)</f>
        <v>0</v>
      </c>
      <c r="BH244" s="207">
        <f>IF(N244="sníž. přenesená",J244,0)</f>
        <v>0</v>
      </c>
      <c r="BI244" s="207">
        <f>IF(N244="nulová",J244,0)</f>
        <v>0</v>
      </c>
      <c r="BJ244" s="19" t="s">
        <v>79</v>
      </c>
      <c r="BK244" s="207">
        <f>ROUND(I244*H244,2)</f>
        <v>0</v>
      </c>
      <c r="BL244" s="19" t="s">
        <v>292</v>
      </c>
      <c r="BM244" s="206" t="s">
        <v>1972</v>
      </c>
    </row>
    <row r="245" spans="1:31" s="2" customFormat="1" ht="12">
      <c r="A245" s="36"/>
      <c r="B245" s="49"/>
      <c r="C245" s="50"/>
      <c r="D245" s="50"/>
      <c r="E245" s="50"/>
      <c r="F245" s="50"/>
      <c r="G245" s="50"/>
      <c r="H245" s="50"/>
      <c r="I245" s="145"/>
      <c r="J245" s="50"/>
      <c r="K245" s="50"/>
      <c r="L245" s="41"/>
      <c r="M245" s="36"/>
      <c r="O245" s="36"/>
      <c r="P245" s="36"/>
      <c r="Q245" s="36"/>
      <c r="R245" s="36"/>
      <c r="S245" s="36"/>
      <c r="T245" s="36"/>
      <c r="U245" s="36"/>
      <c r="V245" s="36"/>
      <c r="W245" s="36"/>
      <c r="X245" s="36"/>
      <c r="Y245" s="36"/>
      <c r="Z245" s="36"/>
      <c r="AA245" s="36"/>
      <c r="AB245" s="36"/>
      <c r="AC245" s="36"/>
      <c r="AD245" s="36"/>
      <c r="AE245" s="36"/>
    </row>
  </sheetData>
  <sheetProtection algorithmName="SHA-512" hashValue="JmB/oO0pdV17aDiTu7yvfuY5Cb52hsK7KqqsADSHBIPkmeeiQViLj1+qeSBeV6drJDoSZ6Qqg2WjsWndIeZ5gw==" saltValue="MkZiwcuef/Z6qUkJMrqcZP+kU9ZVtxLJTwRoJNLNRcWI0LcT02Z/a0ljU4A/t552eZrHs4Qqdy13lnaLOc1ObQ==" spinCount="100000" sheet="1" objects="1" scenarios="1" formatColumns="0" formatRows="0" autoFilter="0"/>
  <autoFilter ref="C92:K244"/>
  <mergeCells count="9">
    <mergeCell ref="E50:H50"/>
    <mergeCell ref="E83:H83"/>
    <mergeCell ref="E85:H85"/>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BM147"/>
  <sheetViews>
    <sheetView showGridLines="0" workbookViewId="0" topLeftCell="A124">
      <selection activeCell="J8" sqref="J8"/>
    </sheetView>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1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12">
      <c r="I2" s="110"/>
      <c r="L2" s="384"/>
      <c r="M2" s="384"/>
      <c r="N2" s="384"/>
      <c r="O2" s="384"/>
      <c r="P2" s="384"/>
      <c r="Q2" s="384"/>
      <c r="R2" s="384"/>
      <c r="S2" s="384"/>
      <c r="T2" s="384"/>
      <c r="U2" s="384"/>
      <c r="V2" s="384"/>
      <c r="AT2" s="19" t="s">
        <v>99</v>
      </c>
    </row>
    <row r="3" spans="2:46" s="1" customFormat="1" ht="12">
      <c r="B3" s="112"/>
      <c r="C3" s="113"/>
      <c r="D3" s="113"/>
      <c r="E3" s="113"/>
      <c r="F3" s="113"/>
      <c r="G3" s="113"/>
      <c r="H3" s="113"/>
      <c r="I3" s="114"/>
      <c r="J3" s="113"/>
      <c r="K3" s="113"/>
      <c r="L3" s="22"/>
      <c r="AT3" s="19" t="s">
        <v>81</v>
      </c>
    </row>
    <row r="4" spans="2:46" s="1" customFormat="1" ht="18">
      <c r="B4" s="22"/>
      <c r="D4" s="115" t="s">
        <v>146</v>
      </c>
      <c r="I4" s="110"/>
      <c r="L4" s="22"/>
      <c r="M4" s="116" t="s">
        <v>10</v>
      </c>
      <c r="AT4" s="19" t="s">
        <v>4</v>
      </c>
    </row>
    <row r="5" spans="2:12" s="1" customFormat="1" ht="12">
      <c r="B5" s="22"/>
      <c r="I5" s="110"/>
      <c r="L5" s="22"/>
    </row>
    <row r="6" spans="2:12" s="1" customFormat="1" ht="12.75">
      <c r="B6" s="22"/>
      <c r="D6" s="117" t="s">
        <v>16</v>
      </c>
      <c r="I6" s="110"/>
      <c r="L6" s="22"/>
    </row>
    <row r="7" spans="2:12" s="1" customFormat="1" ht="12.75">
      <c r="B7" s="22"/>
      <c r="E7" s="417" t="str">
        <f>'Rekapitulace stavby'!K6</f>
        <v>HULICE - ČERPACÍ STANICE PEVAK</v>
      </c>
      <c r="F7" s="418"/>
      <c r="G7" s="418"/>
      <c r="H7" s="418"/>
      <c r="I7" s="110"/>
      <c r="L7" s="22"/>
    </row>
    <row r="8" spans="1:31" s="2" customFormat="1" ht="12.75">
      <c r="A8" s="36"/>
      <c r="B8" s="41"/>
      <c r="C8" s="36"/>
      <c r="D8" s="117" t="s">
        <v>159</v>
      </c>
      <c r="E8" s="36"/>
      <c r="F8" s="36"/>
      <c r="G8" s="36"/>
      <c r="H8" s="36"/>
      <c r="I8" s="118"/>
      <c r="J8" s="36"/>
      <c r="K8" s="36"/>
      <c r="L8" s="119"/>
      <c r="S8" s="36"/>
      <c r="T8" s="36"/>
      <c r="U8" s="36"/>
      <c r="V8" s="36"/>
      <c r="W8" s="36"/>
      <c r="X8" s="36"/>
      <c r="Y8" s="36"/>
      <c r="Z8" s="36"/>
      <c r="AA8" s="36"/>
      <c r="AB8" s="36"/>
      <c r="AC8" s="36"/>
      <c r="AD8" s="36"/>
      <c r="AE8" s="36"/>
    </row>
    <row r="9" spans="1:31" s="2" customFormat="1" ht="12">
      <c r="A9" s="36"/>
      <c r="B9" s="41"/>
      <c r="C9" s="36"/>
      <c r="D9" s="36"/>
      <c r="E9" s="420" t="s">
        <v>1973</v>
      </c>
      <c r="F9" s="419"/>
      <c r="G9" s="419"/>
      <c r="H9" s="419"/>
      <c r="I9" s="118"/>
      <c r="J9" s="36"/>
      <c r="K9" s="36"/>
      <c r="L9" s="119"/>
      <c r="S9" s="36"/>
      <c r="T9" s="36"/>
      <c r="U9" s="36"/>
      <c r="V9" s="36"/>
      <c r="W9" s="36"/>
      <c r="X9" s="36"/>
      <c r="Y9" s="36"/>
      <c r="Z9" s="36"/>
      <c r="AA9" s="36"/>
      <c r="AB9" s="36"/>
      <c r="AC9" s="36"/>
      <c r="AD9" s="36"/>
      <c r="AE9" s="36"/>
    </row>
    <row r="10" spans="1:31" s="2" customFormat="1" ht="12">
      <c r="A10" s="36"/>
      <c r="B10" s="41"/>
      <c r="C10" s="36"/>
      <c r="D10" s="36"/>
      <c r="E10" s="36"/>
      <c r="F10" s="36"/>
      <c r="G10" s="36"/>
      <c r="H10" s="36"/>
      <c r="I10" s="118"/>
      <c r="J10" s="36"/>
      <c r="K10" s="36"/>
      <c r="L10" s="119"/>
      <c r="S10" s="36"/>
      <c r="T10" s="36"/>
      <c r="U10" s="36"/>
      <c r="V10" s="36"/>
      <c r="W10" s="36"/>
      <c r="X10" s="36"/>
      <c r="Y10" s="36"/>
      <c r="Z10" s="36"/>
      <c r="AA10" s="36"/>
      <c r="AB10" s="36"/>
      <c r="AC10" s="36"/>
      <c r="AD10" s="36"/>
      <c r="AE10" s="36"/>
    </row>
    <row r="11" spans="1:31" s="2" customFormat="1" ht="12.75">
      <c r="A11" s="36"/>
      <c r="B11" s="41"/>
      <c r="C11" s="36"/>
      <c r="D11" s="117" t="s">
        <v>18</v>
      </c>
      <c r="E11" s="36"/>
      <c r="F11" s="105" t="s">
        <v>19</v>
      </c>
      <c r="G11" s="36"/>
      <c r="H11" s="36"/>
      <c r="I11" s="120" t="s">
        <v>20</v>
      </c>
      <c r="J11" s="105" t="s">
        <v>19</v>
      </c>
      <c r="K11" s="36"/>
      <c r="L11" s="119"/>
      <c r="S11" s="36"/>
      <c r="T11" s="36"/>
      <c r="U11" s="36"/>
      <c r="V11" s="36"/>
      <c r="W11" s="36"/>
      <c r="X11" s="36"/>
      <c r="Y11" s="36"/>
      <c r="Z11" s="36"/>
      <c r="AA11" s="36"/>
      <c r="AB11" s="36"/>
      <c r="AC11" s="36"/>
      <c r="AD11" s="36"/>
      <c r="AE11" s="36"/>
    </row>
    <row r="12" spans="1:31" s="2" customFormat="1" ht="12.75">
      <c r="A12" s="36"/>
      <c r="B12" s="41"/>
      <c r="C12" s="36"/>
      <c r="D12" s="117" t="s">
        <v>21</v>
      </c>
      <c r="E12" s="36"/>
      <c r="F12" s="105" t="s">
        <v>22</v>
      </c>
      <c r="G12" s="36"/>
      <c r="H12" s="36"/>
      <c r="I12" s="120" t="s">
        <v>23</v>
      </c>
      <c r="J12" s="121" t="str">
        <f>'Rekapitulace stavby'!AN8</f>
        <v>12. 5. 2020</v>
      </c>
      <c r="K12" s="36"/>
      <c r="L12" s="119"/>
      <c r="S12" s="36"/>
      <c r="T12" s="36"/>
      <c r="U12" s="36"/>
      <c r="V12" s="36"/>
      <c r="W12" s="36"/>
      <c r="X12" s="36"/>
      <c r="Y12" s="36"/>
      <c r="Z12" s="36"/>
      <c r="AA12" s="36"/>
      <c r="AB12" s="36"/>
      <c r="AC12" s="36"/>
      <c r="AD12" s="36"/>
      <c r="AE12" s="36"/>
    </row>
    <row r="13" spans="1:31" s="2" customFormat="1" ht="12">
      <c r="A13" s="36"/>
      <c r="B13" s="41"/>
      <c r="C13" s="36"/>
      <c r="D13" s="36"/>
      <c r="E13" s="36"/>
      <c r="F13" s="36"/>
      <c r="G13" s="36"/>
      <c r="H13" s="36"/>
      <c r="I13" s="118"/>
      <c r="J13" s="36"/>
      <c r="K13" s="36"/>
      <c r="L13" s="119"/>
      <c r="S13" s="36"/>
      <c r="T13" s="36"/>
      <c r="U13" s="36"/>
      <c r="V13" s="36"/>
      <c r="W13" s="36"/>
      <c r="X13" s="36"/>
      <c r="Y13" s="36"/>
      <c r="Z13" s="36"/>
      <c r="AA13" s="36"/>
      <c r="AB13" s="36"/>
      <c r="AC13" s="36"/>
      <c r="AD13" s="36"/>
      <c r="AE13" s="36"/>
    </row>
    <row r="14" spans="1:31" s="2" customFormat="1" ht="12.75">
      <c r="A14" s="36"/>
      <c r="B14" s="41"/>
      <c r="C14" s="36"/>
      <c r="D14" s="117" t="s">
        <v>25</v>
      </c>
      <c r="E14" s="36"/>
      <c r="F14" s="36"/>
      <c r="G14" s="36"/>
      <c r="H14" s="36"/>
      <c r="I14" s="120" t="s">
        <v>26</v>
      </c>
      <c r="J14" s="105" t="s">
        <v>19</v>
      </c>
      <c r="K14" s="36"/>
      <c r="L14" s="119"/>
      <c r="S14" s="36"/>
      <c r="T14" s="36"/>
      <c r="U14" s="36"/>
      <c r="V14" s="36"/>
      <c r="W14" s="36"/>
      <c r="X14" s="36"/>
      <c r="Y14" s="36"/>
      <c r="Z14" s="36"/>
      <c r="AA14" s="36"/>
      <c r="AB14" s="36"/>
      <c r="AC14" s="36"/>
      <c r="AD14" s="36"/>
      <c r="AE14" s="36"/>
    </row>
    <row r="15" spans="1:31" s="2" customFormat="1" ht="12.75">
      <c r="A15" s="36"/>
      <c r="B15" s="41"/>
      <c r="C15" s="36"/>
      <c r="D15" s="36"/>
      <c r="E15" s="105" t="s">
        <v>27</v>
      </c>
      <c r="F15" s="36"/>
      <c r="G15" s="36"/>
      <c r="H15" s="36"/>
      <c r="I15" s="120" t="s">
        <v>28</v>
      </c>
      <c r="J15" s="105" t="s">
        <v>19</v>
      </c>
      <c r="K15" s="36"/>
      <c r="L15" s="119"/>
      <c r="S15" s="36"/>
      <c r="T15" s="36"/>
      <c r="U15" s="36"/>
      <c r="V15" s="36"/>
      <c r="W15" s="36"/>
      <c r="X15" s="36"/>
      <c r="Y15" s="36"/>
      <c r="Z15" s="36"/>
      <c r="AA15" s="36"/>
      <c r="AB15" s="36"/>
      <c r="AC15" s="36"/>
      <c r="AD15" s="36"/>
      <c r="AE15" s="36"/>
    </row>
    <row r="16" spans="1:31" s="2" customFormat="1" ht="12">
      <c r="A16" s="36"/>
      <c r="B16" s="41"/>
      <c r="C16" s="36"/>
      <c r="D16" s="36"/>
      <c r="E16" s="36"/>
      <c r="F16" s="36"/>
      <c r="G16" s="36"/>
      <c r="H16" s="36"/>
      <c r="I16" s="118"/>
      <c r="J16" s="36"/>
      <c r="K16" s="36"/>
      <c r="L16" s="119"/>
      <c r="S16" s="36"/>
      <c r="T16" s="36"/>
      <c r="U16" s="36"/>
      <c r="V16" s="36"/>
      <c r="W16" s="36"/>
      <c r="X16" s="36"/>
      <c r="Y16" s="36"/>
      <c r="Z16" s="36"/>
      <c r="AA16" s="36"/>
      <c r="AB16" s="36"/>
      <c r="AC16" s="36"/>
      <c r="AD16" s="36"/>
      <c r="AE16" s="36"/>
    </row>
    <row r="17" spans="1:31" s="2" customFormat="1" ht="12.75">
      <c r="A17" s="36"/>
      <c r="B17" s="41"/>
      <c r="C17" s="36"/>
      <c r="D17" s="117" t="s">
        <v>29</v>
      </c>
      <c r="E17" s="36"/>
      <c r="F17" s="36"/>
      <c r="G17" s="36"/>
      <c r="H17" s="36"/>
      <c r="I17" s="120" t="s">
        <v>26</v>
      </c>
      <c r="J17" s="32" t="str">
        <f>'Rekapitulace stavby'!AN13</f>
        <v>Vyplň údaj</v>
      </c>
      <c r="K17" s="36"/>
      <c r="L17" s="119"/>
      <c r="S17" s="36"/>
      <c r="T17" s="36"/>
      <c r="U17" s="36"/>
      <c r="V17" s="36"/>
      <c r="W17" s="36"/>
      <c r="X17" s="36"/>
      <c r="Y17" s="36"/>
      <c r="Z17" s="36"/>
      <c r="AA17" s="36"/>
      <c r="AB17" s="36"/>
      <c r="AC17" s="36"/>
      <c r="AD17" s="36"/>
      <c r="AE17" s="36"/>
    </row>
    <row r="18" spans="1:31" s="2" customFormat="1" ht="12.75">
      <c r="A18" s="36"/>
      <c r="B18" s="41"/>
      <c r="C18" s="36"/>
      <c r="D18" s="36"/>
      <c r="E18" s="421" t="str">
        <f>'Rekapitulace stavby'!E14</f>
        <v>Vyplň údaj</v>
      </c>
      <c r="F18" s="422"/>
      <c r="G18" s="422"/>
      <c r="H18" s="422"/>
      <c r="I18" s="120" t="s">
        <v>28</v>
      </c>
      <c r="J18" s="32" t="str">
        <f>'Rekapitulace stavby'!AN14</f>
        <v>Vyplň údaj</v>
      </c>
      <c r="K18" s="36"/>
      <c r="L18" s="119"/>
      <c r="S18" s="36"/>
      <c r="T18" s="36"/>
      <c r="U18" s="36"/>
      <c r="V18" s="36"/>
      <c r="W18" s="36"/>
      <c r="X18" s="36"/>
      <c r="Y18" s="36"/>
      <c r="Z18" s="36"/>
      <c r="AA18" s="36"/>
      <c r="AB18" s="36"/>
      <c r="AC18" s="36"/>
      <c r="AD18" s="36"/>
      <c r="AE18" s="36"/>
    </row>
    <row r="19" spans="1:31" s="2" customFormat="1" ht="12">
      <c r="A19" s="36"/>
      <c r="B19" s="41"/>
      <c r="C19" s="36"/>
      <c r="D19" s="36"/>
      <c r="E19" s="36"/>
      <c r="F19" s="36"/>
      <c r="G19" s="36"/>
      <c r="H19" s="36"/>
      <c r="I19" s="118"/>
      <c r="J19" s="36"/>
      <c r="K19" s="36"/>
      <c r="L19" s="119"/>
      <c r="S19" s="36"/>
      <c r="T19" s="36"/>
      <c r="U19" s="36"/>
      <c r="V19" s="36"/>
      <c r="W19" s="36"/>
      <c r="X19" s="36"/>
      <c r="Y19" s="36"/>
      <c r="Z19" s="36"/>
      <c r="AA19" s="36"/>
      <c r="AB19" s="36"/>
      <c r="AC19" s="36"/>
      <c r="AD19" s="36"/>
      <c r="AE19" s="36"/>
    </row>
    <row r="20" spans="1:31" s="2" customFormat="1" ht="12.75">
      <c r="A20" s="36"/>
      <c r="B20" s="41"/>
      <c r="C20" s="36"/>
      <c r="D20" s="117" t="s">
        <v>31</v>
      </c>
      <c r="E20" s="36"/>
      <c r="F20" s="36"/>
      <c r="G20" s="36"/>
      <c r="H20" s="36"/>
      <c r="I20" s="120" t="s">
        <v>26</v>
      </c>
      <c r="J20" s="105" t="s">
        <v>19</v>
      </c>
      <c r="K20" s="36"/>
      <c r="L20" s="119"/>
      <c r="S20" s="36"/>
      <c r="T20" s="36"/>
      <c r="U20" s="36"/>
      <c r="V20" s="36"/>
      <c r="W20" s="36"/>
      <c r="X20" s="36"/>
      <c r="Y20" s="36"/>
      <c r="Z20" s="36"/>
      <c r="AA20" s="36"/>
      <c r="AB20" s="36"/>
      <c r="AC20" s="36"/>
      <c r="AD20" s="36"/>
      <c r="AE20" s="36"/>
    </row>
    <row r="21" spans="1:31" s="2" customFormat="1" ht="12.75">
      <c r="A21" s="36"/>
      <c r="B21" s="41"/>
      <c r="C21" s="36"/>
      <c r="D21" s="36"/>
      <c r="E21" s="105" t="s">
        <v>32</v>
      </c>
      <c r="F21" s="36"/>
      <c r="G21" s="36"/>
      <c r="H21" s="36"/>
      <c r="I21" s="120" t="s">
        <v>28</v>
      </c>
      <c r="J21" s="105" t="s">
        <v>19</v>
      </c>
      <c r="K21" s="36"/>
      <c r="L21" s="119"/>
      <c r="S21" s="36"/>
      <c r="T21" s="36"/>
      <c r="U21" s="36"/>
      <c r="V21" s="36"/>
      <c r="W21" s="36"/>
      <c r="X21" s="36"/>
      <c r="Y21" s="36"/>
      <c r="Z21" s="36"/>
      <c r="AA21" s="36"/>
      <c r="AB21" s="36"/>
      <c r="AC21" s="36"/>
      <c r="AD21" s="36"/>
      <c r="AE21" s="36"/>
    </row>
    <row r="22" spans="1:31" s="2" customFormat="1" ht="12">
      <c r="A22" s="36"/>
      <c r="B22" s="41"/>
      <c r="C22" s="36"/>
      <c r="D22" s="36"/>
      <c r="E22" s="36"/>
      <c r="F22" s="36"/>
      <c r="G22" s="36"/>
      <c r="H22" s="36"/>
      <c r="I22" s="118"/>
      <c r="J22" s="36"/>
      <c r="K22" s="36"/>
      <c r="L22" s="119"/>
      <c r="S22" s="36"/>
      <c r="T22" s="36"/>
      <c r="U22" s="36"/>
      <c r="V22" s="36"/>
      <c r="W22" s="36"/>
      <c r="X22" s="36"/>
      <c r="Y22" s="36"/>
      <c r="Z22" s="36"/>
      <c r="AA22" s="36"/>
      <c r="AB22" s="36"/>
      <c r="AC22" s="36"/>
      <c r="AD22" s="36"/>
      <c r="AE22" s="36"/>
    </row>
    <row r="23" spans="1:31" s="2" customFormat="1" ht="12.75">
      <c r="A23" s="36"/>
      <c r="B23" s="41"/>
      <c r="C23" s="36"/>
      <c r="D23" s="117" t="s">
        <v>34</v>
      </c>
      <c r="E23" s="36"/>
      <c r="F23" s="36"/>
      <c r="G23" s="36"/>
      <c r="H23" s="36"/>
      <c r="I23" s="120" t="s">
        <v>26</v>
      </c>
      <c r="J23" s="105" t="s">
        <v>19</v>
      </c>
      <c r="K23" s="36"/>
      <c r="L23" s="119"/>
      <c r="S23" s="36"/>
      <c r="T23" s="36"/>
      <c r="U23" s="36"/>
      <c r="V23" s="36"/>
      <c r="W23" s="36"/>
      <c r="X23" s="36"/>
      <c r="Y23" s="36"/>
      <c r="Z23" s="36"/>
      <c r="AA23" s="36"/>
      <c r="AB23" s="36"/>
      <c r="AC23" s="36"/>
      <c r="AD23" s="36"/>
      <c r="AE23" s="36"/>
    </row>
    <row r="24" spans="1:31" s="2" customFormat="1" ht="12.75">
      <c r="A24" s="36"/>
      <c r="B24" s="41"/>
      <c r="C24" s="36"/>
      <c r="D24" s="36"/>
      <c r="E24" s="105" t="s">
        <v>1974</v>
      </c>
      <c r="F24" s="36"/>
      <c r="G24" s="36"/>
      <c r="H24" s="36"/>
      <c r="I24" s="120" t="s">
        <v>28</v>
      </c>
      <c r="J24" s="105" t="s">
        <v>19</v>
      </c>
      <c r="K24" s="36"/>
      <c r="L24" s="119"/>
      <c r="S24" s="36"/>
      <c r="T24" s="36"/>
      <c r="U24" s="36"/>
      <c r="V24" s="36"/>
      <c r="W24" s="36"/>
      <c r="X24" s="36"/>
      <c r="Y24" s="36"/>
      <c r="Z24" s="36"/>
      <c r="AA24" s="36"/>
      <c r="AB24" s="36"/>
      <c r="AC24" s="36"/>
      <c r="AD24" s="36"/>
      <c r="AE24" s="36"/>
    </row>
    <row r="25" spans="1:31" s="2" customFormat="1" ht="12">
      <c r="A25" s="36"/>
      <c r="B25" s="41"/>
      <c r="C25" s="36"/>
      <c r="D25" s="36"/>
      <c r="E25" s="36"/>
      <c r="F25" s="36"/>
      <c r="G25" s="36"/>
      <c r="H25" s="36"/>
      <c r="I25" s="118"/>
      <c r="J25" s="36"/>
      <c r="K25" s="36"/>
      <c r="L25" s="119"/>
      <c r="S25" s="36"/>
      <c r="T25" s="36"/>
      <c r="U25" s="36"/>
      <c r="V25" s="36"/>
      <c r="W25" s="36"/>
      <c r="X25" s="36"/>
      <c r="Y25" s="36"/>
      <c r="Z25" s="36"/>
      <c r="AA25" s="36"/>
      <c r="AB25" s="36"/>
      <c r="AC25" s="36"/>
      <c r="AD25" s="36"/>
      <c r="AE25" s="36"/>
    </row>
    <row r="26" spans="1:31" s="2" customFormat="1" ht="12.75">
      <c r="A26" s="36"/>
      <c r="B26" s="41"/>
      <c r="C26" s="36"/>
      <c r="D26" s="117" t="s">
        <v>36</v>
      </c>
      <c r="E26" s="36"/>
      <c r="F26" s="36"/>
      <c r="G26" s="36"/>
      <c r="H26" s="36"/>
      <c r="I26" s="118"/>
      <c r="J26" s="36"/>
      <c r="K26" s="36"/>
      <c r="L26" s="119"/>
      <c r="S26" s="36"/>
      <c r="T26" s="36"/>
      <c r="U26" s="36"/>
      <c r="V26" s="36"/>
      <c r="W26" s="36"/>
      <c r="X26" s="36"/>
      <c r="Y26" s="36"/>
      <c r="Z26" s="36"/>
      <c r="AA26" s="36"/>
      <c r="AB26" s="36"/>
      <c r="AC26" s="36"/>
      <c r="AD26" s="36"/>
      <c r="AE26" s="36"/>
    </row>
    <row r="27" spans="1:31" s="8" customFormat="1" ht="12.75">
      <c r="A27" s="122"/>
      <c r="B27" s="123"/>
      <c r="C27" s="122"/>
      <c r="D27" s="122"/>
      <c r="E27" s="423" t="s">
        <v>19</v>
      </c>
      <c r="F27" s="423"/>
      <c r="G27" s="423"/>
      <c r="H27" s="423"/>
      <c r="I27" s="124"/>
      <c r="J27" s="122"/>
      <c r="K27" s="122"/>
      <c r="L27" s="125"/>
      <c r="S27" s="122"/>
      <c r="T27" s="122"/>
      <c r="U27" s="122"/>
      <c r="V27" s="122"/>
      <c r="W27" s="122"/>
      <c r="X27" s="122"/>
      <c r="Y27" s="122"/>
      <c r="Z27" s="122"/>
      <c r="AA27" s="122"/>
      <c r="AB27" s="122"/>
      <c r="AC27" s="122"/>
      <c r="AD27" s="122"/>
      <c r="AE27" s="122"/>
    </row>
    <row r="28" spans="1:31" s="2" customFormat="1" ht="12">
      <c r="A28" s="36"/>
      <c r="B28" s="41"/>
      <c r="C28" s="36"/>
      <c r="D28" s="36"/>
      <c r="E28" s="36"/>
      <c r="F28" s="36"/>
      <c r="G28" s="36"/>
      <c r="H28" s="36"/>
      <c r="I28" s="118"/>
      <c r="J28" s="36"/>
      <c r="K28" s="36"/>
      <c r="L28" s="119"/>
      <c r="S28" s="36"/>
      <c r="T28" s="36"/>
      <c r="U28" s="36"/>
      <c r="V28" s="36"/>
      <c r="W28" s="36"/>
      <c r="X28" s="36"/>
      <c r="Y28" s="36"/>
      <c r="Z28" s="36"/>
      <c r="AA28" s="36"/>
      <c r="AB28" s="36"/>
      <c r="AC28" s="36"/>
      <c r="AD28" s="36"/>
      <c r="AE28" s="36"/>
    </row>
    <row r="29" spans="1:31" s="2" customFormat="1" ht="12">
      <c r="A29" s="36"/>
      <c r="B29" s="41"/>
      <c r="C29" s="36"/>
      <c r="D29" s="126"/>
      <c r="E29" s="126"/>
      <c r="F29" s="126"/>
      <c r="G29" s="126"/>
      <c r="H29" s="126"/>
      <c r="I29" s="127"/>
      <c r="J29" s="126"/>
      <c r="K29" s="126"/>
      <c r="L29" s="119"/>
      <c r="S29" s="36"/>
      <c r="T29" s="36"/>
      <c r="U29" s="36"/>
      <c r="V29" s="36"/>
      <c r="W29" s="36"/>
      <c r="X29" s="36"/>
      <c r="Y29" s="36"/>
      <c r="Z29" s="36"/>
      <c r="AA29" s="36"/>
      <c r="AB29" s="36"/>
      <c r="AC29" s="36"/>
      <c r="AD29" s="36"/>
      <c r="AE29" s="36"/>
    </row>
    <row r="30" spans="1:31" s="2" customFormat="1" ht="15.75">
      <c r="A30" s="36"/>
      <c r="B30" s="41"/>
      <c r="C30" s="36"/>
      <c r="D30" s="128" t="s">
        <v>38</v>
      </c>
      <c r="E30" s="36"/>
      <c r="F30" s="36"/>
      <c r="G30" s="36"/>
      <c r="H30" s="36"/>
      <c r="I30" s="118"/>
      <c r="J30" s="129">
        <f>ROUND(J89,2)</f>
        <v>0</v>
      </c>
      <c r="K30" s="36"/>
      <c r="L30" s="119"/>
      <c r="S30" s="36"/>
      <c r="T30" s="36"/>
      <c r="U30" s="36"/>
      <c r="V30" s="36"/>
      <c r="W30" s="36"/>
      <c r="X30" s="36"/>
      <c r="Y30" s="36"/>
      <c r="Z30" s="36"/>
      <c r="AA30" s="36"/>
      <c r="AB30" s="36"/>
      <c r="AC30" s="36"/>
      <c r="AD30" s="36"/>
      <c r="AE30" s="36"/>
    </row>
    <row r="31" spans="1:31" s="2" customFormat="1" ht="12">
      <c r="A31" s="36"/>
      <c r="B31" s="41"/>
      <c r="C31" s="36"/>
      <c r="D31" s="126"/>
      <c r="E31" s="126"/>
      <c r="F31" s="126"/>
      <c r="G31" s="126"/>
      <c r="H31" s="126"/>
      <c r="I31" s="127"/>
      <c r="J31" s="126"/>
      <c r="K31" s="126"/>
      <c r="L31" s="119"/>
      <c r="S31" s="36"/>
      <c r="T31" s="36"/>
      <c r="U31" s="36"/>
      <c r="V31" s="36"/>
      <c r="W31" s="36"/>
      <c r="X31" s="36"/>
      <c r="Y31" s="36"/>
      <c r="Z31" s="36"/>
      <c r="AA31" s="36"/>
      <c r="AB31" s="36"/>
      <c r="AC31" s="36"/>
      <c r="AD31" s="36"/>
      <c r="AE31" s="36"/>
    </row>
    <row r="32" spans="1:31" s="2" customFormat="1" ht="12.75">
      <c r="A32" s="36"/>
      <c r="B32" s="41"/>
      <c r="C32" s="36"/>
      <c r="D32" s="36"/>
      <c r="E32" s="36"/>
      <c r="F32" s="130" t="s">
        <v>40</v>
      </c>
      <c r="G32" s="36"/>
      <c r="H32" s="36"/>
      <c r="I32" s="131" t="s">
        <v>39</v>
      </c>
      <c r="J32" s="130" t="s">
        <v>41</v>
      </c>
      <c r="K32" s="36"/>
      <c r="L32" s="119"/>
      <c r="S32" s="36"/>
      <c r="T32" s="36"/>
      <c r="U32" s="36"/>
      <c r="V32" s="36"/>
      <c r="W32" s="36"/>
      <c r="X32" s="36"/>
      <c r="Y32" s="36"/>
      <c r="Z32" s="36"/>
      <c r="AA32" s="36"/>
      <c r="AB32" s="36"/>
      <c r="AC32" s="36"/>
      <c r="AD32" s="36"/>
      <c r="AE32" s="36"/>
    </row>
    <row r="33" spans="1:31" s="2" customFormat="1" ht="12.75">
      <c r="A33" s="36"/>
      <c r="B33" s="41"/>
      <c r="C33" s="36"/>
      <c r="D33" s="132" t="s">
        <v>42</v>
      </c>
      <c r="E33" s="117" t="s">
        <v>43</v>
      </c>
      <c r="F33" s="133">
        <f>ROUND((SUM(BE89:BE146)),2)</f>
        <v>0</v>
      </c>
      <c r="G33" s="36"/>
      <c r="H33" s="36"/>
      <c r="I33" s="134">
        <v>0.21</v>
      </c>
      <c r="J33" s="133">
        <f>ROUND(((SUM(BE89:BE146))*I33),2)</f>
        <v>0</v>
      </c>
      <c r="K33" s="36"/>
      <c r="L33" s="119"/>
      <c r="S33" s="36"/>
      <c r="T33" s="36"/>
      <c r="U33" s="36"/>
      <c r="V33" s="36"/>
      <c r="W33" s="36"/>
      <c r="X33" s="36"/>
      <c r="Y33" s="36"/>
      <c r="Z33" s="36"/>
      <c r="AA33" s="36"/>
      <c r="AB33" s="36"/>
      <c r="AC33" s="36"/>
      <c r="AD33" s="36"/>
      <c r="AE33" s="36"/>
    </row>
    <row r="34" spans="1:31" s="2" customFormat="1" ht="12.75">
      <c r="A34" s="36"/>
      <c r="B34" s="41"/>
      <c r="C34" s="36"/>
      <c r="D34" s="36"/>
      <c r="E34" s="117" t="s">
        <v>44</v>
      </c>
      <c r="F34" s="133">
        <f>ROUND((SUM(BF89:BF146)),2)</f>
        <v>0</v>
      </c>
      <c r="G34" s="36"/>
      <c r="H34" s="36"/>
      <c r="I34" s="134">
        <v>0.15</v>
      </c>
      <c r="J34" s="133">
        <f>ROUND(((SUM(BF89:BF146))*I34),2)</f>
        <v>0</v>
      </c>
      <c r="K34" s="36"/>
      <c r="L34" s="119"/>
      <c r="S34" s="36"/>
      <c r="T34" s="36"/>
      <c r="U34" s="36"/>
      <c r="V34" s="36"/>
      <c r="W34" s="36"/>
      <c r="X34" s="36"/>
      <c r="Y34" s="36"/>
      <c r="Z34" s="36"/>
      <c r="AA34" s="36"/>
      <c r="AB34" s="36"/>
      <c r="AC34" s="36"/>
      <c r="AD34" s="36"/>
      <c r="AE34" s="36"/>
    </row>
    <row r="35" spans="1:31" s="2" customFormat="1" ht="12.75">
      <c r="A35" s="36"/>
      <c r="B35" s="41"/>
      <c r="C35" s="36"/>
      <c r="D35" s="36"/>
      <c r="E35" s="117" t="s">
        <v>45</v>
      </c>
      <c r="F35" s="133">
        <f>ROUND((SUM(BG89:BG146)),2)</f>
        <v>0</v>
      </c>
      <c r="G35" s="36"/>
      <c r="H35" s="36"/>
      <c r="I35" s="134">
        <v>0.21</v>
      </c>
      <c r="J35" s="133">
        <f>0</f>
        <v>0</v>
      </c>
      <c r="K35" s="36"/>
      <c r="L35" s="119"/>
      <c r="S35" s="36"/>
      <c r="T35" s="36"/>
      <c r="U35" s="36"/>
      <c r="V35" s="36"/>
      <c r="W35" s="36"/>
      <c r="X35" s="36"/>
      <c r="Y35" s="36"/>
      <c r="Z35" s="36"/>
      <c r="AA35" s="36"/>
      <c r="AB35" s="36"/>
      <c r="AC35" s="36"/>
      <c r="AD35" s="36"/>
      <c r="AE35" s="36"/>
    </row>
    <row r="36" spans="1:31" s="2" customFormat="1" ht="12.75">
      <c r="A36" s="36"/>
      <c r="B36" s="41"/>
      <c r="C36" s="36"/>
      <c r="D36" s="36"/>
      <c r="E36" s="117" t="s">
        <v>46</v>
      </c>
      <c r="F36" s="133">
        <f>ROUND((SUM(BH89:BH146)),2)</f>
        <v>0</v>
      </c>
      <c r="G36" s="36"/>
      <c r="H36" s="36"/>
      <c r="I36" s="134">
        <v>0.15</v>
      </c>
      <c r="J36" s="133">
        <f>0</f>
        <v>0</v>
      </c>
      <c r="K36" s="36"/>
      <c r="L36" s="119"/>
      <c r="S36" s="36"/>
      <c r="T36" s="36"/>
      <c r="U36" s="36"/>
      <c r="V36" s="36"/>
      <c r="W36" s="36"/>
      <c r="X36" s="36"/>
      <c r="Y36" s="36"/>
      <c r="Z36" s="36"/>
      <c r="AA36" s="36"/>
      <c r="AB36" s="36"/>
      <c r="AC36" s="36"/>
      <c r="AD36" s="36"/>
      <c r="AE36" s="36"/>
    </row>
    <row r="37" spans="1:31" s="2" customFormat="1" ht="12.75">
      <c r="A37" s="36"/>
      <c r="B37" s="41"/>
      <c r="C37" s="36"/>
      <c r="D37" s="36"/>
      <c r="E37" s="117" t="s">
        <v>47</v>
      </c>
      <c r="F37" s="133">
        <f>ROUND((SUM(BI89:BI146)),2)</f>
        <v>0</v>
      </c>
      <c r="G37" s="36"/>
      <c r="H37" s="36"/>
      <c r="I37" s="134">
        <v>0</v>
      </c>
      <c r="J37" s="133">
        <f>0</f>
        <v>0</v>
      </c>
      <c r="K37" s="36"/>
      <c r="L37" s="119"/>
      <c r="S37" s="36"/>
      <c r="T37" s="36"/>
      <c r="U37" s="36"/>
      <c r="V37" s="36"/>
      <c r="W37" s="36"/>
      <c r="X37" s="36"/>
      <c r="Y37" s="36"/>
      <c r="Z37" s="36"/>
      <c r="AA37" s="36"/>
      <c r="AB37" s="36"/>
      <c r="AC37" s="36"/>
      <c r="AD37" s="36"/>
      <c r="AE37" s="36"/>
    </row>
    <row r="38" spans="1:31" s="2" customFormat="1" ht="12">
      <c r="A38" s="36"/>
      <c r="B38" s="41"/>
      <c r="C38" s="36"/>
      <c r="D38" s="36"/>
      <c r="E38" s="36"/>
      <c r="F38" s="36"/>
      <c r="G38" s="36"/>
      <c r="H38" s="36"/>
      <c r="I38" s="118"/>
      <c r="J38" s="36"/>
      <c r="K38" s="36"/>
      <c r="L38" s="119"/>
      <c r="S38" s="36"/>
      <c r="T38" s="36"/>
      <c r="U38" s="36"/>
      <c r="V38" s="36"/>
      <c r="W38" s="36"/>
      <c r="X38" s="36"/>
      <c r="Y38" s="36"/>
      <c r="Z38" s="36"/>
      <c r="AA38" s="36"/>
      <c r="AB38" s="36"/>
      <c r="AC38" s="36"/>
      <c r="AD38" s="36"/>
      <c r="AE38" s="36"/>
    </row>
    <row r="39" spans="1:31" s="2" customFormat="1" ht="15.75">
      <c r="A39" s="36"/>
      <c r="B39" s="41"/>
      <c r="C39" s="135"/>
      <c r="D39" s="136" t="s">
        <v>48</v>
      </c>
      <c r="E39" s="137"/>
      <c r="F39" s="137"/>
      <c r="G39" s="138" t="s">
        <v>49</v>
      </c>
      <c r="H39" s="139" t="s">
        <v>50</v>
      </c>
      <c r="I39" s="140"/>
      <c r="J39" s="141">
        <f>SUM(J30:J37)</f>
        <v>0</v>
      </c>
      <c r="K39" s="142"/>
      <c r="L39" s="119"/>
      <c r="S39" s="36"/>
      <c r="T39" s="36"/>
      <c r="U39" s="36"/>
      <c r="V39" s="36"/>
      <c r="W39" s="36"/>
      <c r="X39" s="36"/>
      <c r="Y39" s="36"/>
      <c r="Z39" s="36"/>
      <c r="AA39" s="36"/>
      <c r="AB39" s="36"/>
      <c r="AC39" s="36"/>
      <c r="AD39" s="36"/>
      <c r="AE39" s="36"/>
    </row>
    <row r="40" spans="1:31" s="2" customFormat="1" ht="12">
      <c r="A40" s="36"/>
      <c r="B40" s="143"/>
      <c r="C40" s="144"/>
      <c r="D40" s="144"/>
      <c r="E40" s="144"/>
      <c r="F40" s="144"/>
      <c r="G40" s="144"/>
      <c r="H40" s="144"/>
      <c r="I40" s="145"/>
      <c r="J40" s="144"/>
      <c r="K40" s="144"/>
      <c r="L40" s="119"/>
      <c r="S40" s="36"/>
      <c r="T40" s="36"/>
      <c r="U40" s="36"/>
      <c r="V40" s="36"/>
      <c r="W40" s="36"/>
      <c r="X40" s="36"/>
      <c r="Y40" s="36"/>
      <c r="Z40" s="36"/>
      <c r="AA40" s="36"/>
      <c r="AB40" s="36"/>
      <c r="AC40" s="36"/>
      <c r="AD40" s="36"/>
      <c r="AE40" s="36"/>
    </row>
    <row r="44" spans="1:31" s="2" customFormat="1" ht="12">
      <c r="A44" s="36"/>
      <c r="B44" s="146"/>
      <c r="C44" s="147"/>
      <c r="D44" s="147"/>
      <c r="E44" s="147"/>
      <c r="F44" s="147"/>
      <c r="G44" s="147"/>
      <c r="H44" s="147"/>
      <c r="I44" s="148"/>
      <c r="J44" s="147"/>
      <c r="K44" s="147"/>
      <c r="L44" s="119"/>
      <c r="S44" s="36"/>
      <c r="T44" s="36"/>
      <c r="U44" s="36"/>
      <c r="V44" s="36"/>
      <c r="W44" s="36"/>
      <c r="X44" s="36"/>
      <c r="Y44" s="36"/>
      <c r="Z44" s="36"/>
      <c r="AA44" s="36"/>
      <c r="AB44" s="36"/>
      <c r="AC44" s="36"/>
      <c r="AD44" s="36"/>
      <c r="AE44" s="36"/>
    </row>
    <row r="45" spans="1:31" s="2" customFormat="1" ht="18">
      <c r="A45" s="36"/>
      <c r="B45" s="37"/>
      <c r="C45" s="25" t="s">
        <v>163</v>
      </c>
      <c r="D45" s="38"/>
      <c r="E45" s="38"/>
      <c r="F45" s="38"/>
      <c r="G45" s="38"/>
      <c r="H45" s="38"/>
      <c r="I45" s="118"/>
      <c r="J45" s="38"/>
      <c r="K45" s="38"/>
      <c r="L45" s="119"/>
      <c r="S45" s="36"/>
      <c r="T45" s="36"/>
      <c r="U45" s="36"/>
      <c r="V45" s="36"/>
      <c r="W45" s="36"/>
      <c r="X45" s="36"/>
      <c r="Y45" s="36"/>
      <c r="Z45" s="36"/>
      <c r="AA45" s="36"/>
      <c r="AB45" s="36"/>
      <c r="AC45" s="36"/>
      <c r="AD45" s="36"/>
      <c r="AE45" s="36"/>
    </row>
    <row r="46" spans="1:31" s="2" customFormat="1" ht="12">
      <c r="A46" s="36"/>
      <c r="B46" s="37"/>
      <c r="C46" s="38"/>
      <c r="D46" s="38"/>
      <c r="E46" s="38"/>
      <c r="F46" s="38"/>
      <c r="G46" s="38"/>
      <c r="H46" s="38"/>
      <c r="I46" s="118"/>
      <c r="J46" s="38"/>
      <c r="K46" s="38"/>
      <c r="L46" s="119"/>
      <c r="S46" s="36"/>
      <c r="T46" s="36"/>
      <c r="U46" s="36"/>
      <c r="V46" s="36"/>
      <c r="W46" s="36"/>
      <c r="X46" s="36"/>
      <c r="Y46" s="36"/>
      <c r="Z46" s="36"/>
      <c r="AA46" s="36"/>
      <c r="AB46" s="36"/>
      <c r="AC46" s="36"/>
      <c r="AD46" s="36"/>
      <c r="AE46" s="36"/>
    </row>
    <row r="47" spans="1:31" s="2" customFormat="1" ht="12.75">
      <c r="A47" s="36"/>
      <c r="B47" s="37"/>
      <c r="C47" s="31" t="s">
        <v>16</v>
      </c>
      <c r="D47" s="38"/>
      <c r="E47" s="38"/>
      <c r="F47" s="38"/>
      <c r="G47" s="38"/>
      <c r="H47" s="38"/>
      <c r="I47" s="118"/>
      <c r="J47" s="38"/>
      <c r="K47" s="38"/>
      <c r="L47" s="119"/>
      <c r="S47" s="36"/>
      <c r="T47" s="36"/>
      <c r="U47" s="36"/>
      <c r="V47" s="36"/>
      <c r="W47" s="36"/>
      <c r="X47" s="36"/>
      <c r="Y47" s="36"/>
      <c r="Z47" s="36"/>
      <c r="AA47" s="36"/>
      <c r="AB47" s="36"/>
      <c r="AC47" s="36"/>
      <c r="AD47" s="36"/>
      <c r="AE47" s="36"/>
    </row>
    <row r="48" spans="1:31" s="2" customFormat="1" ht="12.75">
      <c r="A48" s="36"/>
      <c r="B48" s="37"/>
      <c r="C48" s="38"/>
      <c r="D48" s="38"/>
      <c r="E48" s="415" t="str">
        <f>E7</f>
        <v>HULICE - ČERPACÍ STANICE PEVAK</v>
      </c>
      <c r="F48" s="416"/>
      <c r="G48" s="416"/>
      <c r="H48" s="416"/>
      <c r="I48" s="118"/>
      <c r="J48" s="38"/>
      <c r="K48" s="38"/>
      <c r="L48" s="119"/>
      <c r="S48" s="36"/>
      <c r="T48" s="36"/>
      <c r="U48" s="36"/>
      <c r="V48" s="36"/>
      <c r="W48" s="36"/>
      <c r="X48" s="36"/>
      <c r="Y48" s="36"/>
      <c r="Z48" s="36"/>
      <c r="AA48" s="36"/>
      <c r="AB48" s="36"/>
      <c r="AC48" s="36"/>
      <c r="AD48" s="36"/>
      <c r="AE48" s="36"/>
    </row>
    <row r="49" spans="1:31" s="2" customFormat="1" ht="12.75">
      <c r="A49" s="36"/>
      <c r="B49" s="37"/>
      <c r="C49" s="31" t="s">
        <v>159</v>
      </c>
      <c r="D49" s="38"/>
      <c r="E49" s="38"/>
      <c r="F49" s="38"/>
      <c r="G49" s="38"/>
      <c r="H49" s="38"/>
      <c r="I49" s="118"/>
      <c r="J49" s="38"/>
      <c r="K49" s="38"/>
      <c r="L49" s="119"/>
      <c r="S49" s="36"/>
      <c r="T49" s="36"/>
      <c r="U49" s="36"/>
      <c r="V49" s="36"/>
      <c r="W49" s="36"/>
      <c r="X49" s="36"/>
      <c r="Y49" s="36"/>
      <c r="Z49" s="36"/>
      <c r="AA49" s="36"/>
      <c r="AB49" s="36"/>
      <c r="AC49" s="36"/>
      <c r="AD49" s="36"/>
      <c r="AE49" s="36"/>
    </row>
    <row r="50" spans="1:31" s="2" customFormat="1" ht="12">
      <c r="A50" s="36"/>
      <c r="B50" s="37"/>
      <c r="C50" s="38"/>
      <c r="D50" s="38"/>
      <c r="E50" s="402" t="str">
        <f>E9</f>
        <v>05 - SO_05 - VN vedení</v>
      </c>
      <c r="F50" s="414"/>
      <c r="G50" s="414"/>
      <c r="H50" s="414"/>
      <c r="I50" s="118"/>
      <c r="J50" s="38"/>
      <c r="K50" s="38"/>
      <c r="L50" s="119"/>
      <c r="S50" s="36"/>
      <c r="T50" s="36"/>
      <c r="U50" s="36"/>
      <c r="V50" s="36"/>
      <c r="W50" s="36"/>
      <c r="X50" s="36"/>
      <c r="Y50" s="36"/>
      <c r="Z50" s="36"/>
      <c r="AA50" s="36"/>
      <c r="AB50" s="36"/>
      <c r="AC50" s="36"/>
      <c r="AD50" s="36"/>
      <c r="AE50" s="36"/>
    </row>
    <row r="51" spans="1:31" s="2" customFormat="1" ht="12">
      <c r="A51" s="36"/>
      <c r="B51" s="37"/>
      <c r="C51" s="38"/>
      <c r="D51" s="38"/>
      <c r="E51" s="38"/>
      <c r="F51" s="38"/>
      <c r="G51" s="38"/>
      <c r="H51" s="38"/>
      <c r="I51" s="118"/>
      <c r="J51" s="38"/>
      <c r="K51" s="38"/>
      <c r="L51" s="119"/>
      <c r="S51" s="36"/>
      <c r="T51" s="36"/>
      <c r="U51" s="36"/>
      <c r="V51" s="36"/>
      <c r="W51" s="36"/>
      <c r="X51" s="36"/>
      <c r="Y51" s="36"/>
      <c r="Z51" s="36"/>
      <c r="AA51" s="36"/>
      <c r="AB51" s="36"/>
      <c r="AC51" s="36"/>
      <c r="AD51" s="36"/>
      <c r="AE51" s="36"/>
    </row>
    <row r="52" spans="1:31" s="2" customFormat="1" ht="12.75">
      <c r="A52" s="36"/>
      <c r="B52" s="37"/>
      <c r="C52" s="31" t="s">
        <v>21</v>
      </c>
      <c r="D52" s="38"/>
      <c r="E52" s="38"/>
      <c r="F52" s="29" t="str">
        <f>F12</f>
        <v>Hulice</v>
      </c>
      <c r="G52" s="38"/>
      <c r="H52" s="38"/>
      <c r="I52" s="120" t="s">
        <v>23</v>
      </c>
      <c r="J52" s="61" t="str">
        <f>IF(J12="","",J12)</f>
        <v>12. 5. 2020</v>
      </c>
      <c r="K52" s="38"/>
      <c r="L52" s="119"/>
      <c r="S52" s="36"/>
      <c r="T52" s="36"/>
      <c r="U52" s="36"/>
      <c r="V52" s="36"/>
      <c r="W52" s="36"/>
      <c r="X52" s="36"/>
      <c r="Y52" s="36"/>
      <c r="Z52" s="36"/>
      <c r="AA52" s="36"/>
      <c r="AB52" s="36"/>
      <c r="AC52" s="36"/>
      <c r="AD52" s="36"/>
      <c r="AE52" s="36"/>
    </row>
    <row r="53" spans="1:31" s="2" customFormat="1" ht="12">
      <c r="A53" s="36"/>
      <c r="B53" s="37"/>
      <c r="C53" s="38"/>
      <c r="D53" s="38"/>
      <c r="E53" s="38"/>
      <c r="F53" s="38"/>
      <c r="G53" s="38"/>
      <c r="H53" s="38"/>
      <c r="I53" s="118"/>
      <c r="J53" s="38"/>
      <c r="K53" s="38"/>
      <c r="L53" s="119"/>
      <c r="S53" s="36"/>
      <c r="T53" s="36"/>
      <c r="U53" s="36"/>
      <c r="V53" s="36"/>
      <c r="W53" s="36"/>
      <c r="X53" s="36"/>
      <c r="Y53" s="36"/>
      <c r="Z53" s="36"/>
      <c r="AA53" s="36"/>
      <c r="AB53" s="36"/>
      <c r="AC53" s="36"/>
      <c r="AD53" s="36"/>
      <c r="AE53" s="36"/>
    </row>
    <row r="54" spans="1:31" s="2" customFormat="1" ht="38.25">
      <c r="A54" s="36"/>
      <c r="B54" s="37"/>
      <c r="C54" s="31" t="s">
        <v>25</v>
      </c>
      <c r="D54" s="38"/>
      <c r="E54" s="38"/>
      <c r="F54" s="29" t="str">
        <f>E15</f>
        <v>PEVAK Pelhřimov</v>
      </c>
      <c r="G54" s="38"/>
      <c r="H54" s="38"/>
      <c r="I54" s="120" t="s">
        <v>31</v>
      </c>
      <c r="J54" s="34" t="str">
        <f>E21</f>
        <v>Vodohospodářské inženýrské služby a.s.</v>
      </c>
      <c r="K54" s="38"/>
      <c r="L54" s="119"/>
      <c r="S54" s="36"/>
      <c r="T54" s="36"/>
      <c r="U54" s="36"/>
      <c r="V54" s="36"/>
      <c r="W54" s="36"/>
      <c r="X54" s="36"/>
      <c r="Y54" s="36"/>
      <c r="Z54" s="36"/>
      <c r="AA54" s="36"/>
      <c r="AB54" s="36"/>
      <c r="AC54" s="36"/>
      <c r="AD54" s="36"/>
      <c r="AE54" s="36"/>
    </row>
    <row r="55" spans="1:31" s="2" customFormat="1" ht="12.75">
      <c r="A55" s="36"/>
      <c r="B55" s="37"/>
      <c r="C55" s="31" t="s">
        <v>29</v>
      </c>
      <c r="D55" s="38"/>
      <c r="E55" s="38"/>
      <c r="F55" s="29" t="str">
        <f>IF(E18="","",E18)</f>
        <v>Vyplň údaj</v>
      </c>
      <c r="G55" s="38"/>
      <c r="H55" s="38"/>
      <c r="I55" s="120" t="s">
        <v>34</v>
      </c>
      <c r="J55" s="34" t="str">
        <f>E24</f>
        <v>Ing.Ivan Menhard</v>
      </c>
      <c r="K55" s="38"/>
      <c r="L55" s="119"/>
      <c r="S55" s="36"/>
      <c r="T55" s="36"/>
      <c r="U55" s="36"/>
      <c r="V55" s="36"/>
      <c r="W55" s="36"/>
      <c r="X55" s="36"/>
      <c r="Y55" s="36"/>
      <c r="Z55" s="36"/>
      <c r="AA55" s="36"/>
      <c r="AB55" s="36"/>
      <c r="AC55" s="36"/>
      <c r="AD55" s="36"/>
      <c r="AE55" s="36"/>
    </row>
    <row r="56" spans="1:31" s="2" customFormat="1" ht="12">
      <c r="A56" s="36"/>
      <c r="B56" s="37"/>
      <c r="C56" s="38"/>
      <c r="D56" s="38"/>
      <c r="E56" s="38"/>
      <c r="F56" s="38"/>
      <c r="G56" s="38"/>
      <c r="H56" s="38"/>
      <c r="I56" s="118"/>
      <c r="J56" s="38"/>
      <c r="K56" s="38"/>
      <c r="L56" s="119"/>
      <c r="S56" s="36"/>
      <c r="T56" s="36"/>
      <c r="U56" s="36"/>
      <c r="V56" s="36"/>
      <c r="W56" s="36"/>
      <c r="X56" s="36"/>
      <c r="Y56" s="36"/>
      <c r="Z56" s="36"/>
      <c r="AA56" s="36"/>
      <c r="AB56" s="36"/>
      <c r="AC56" s="36"/>
      <c r="AD56" s="36"/>
      <c r="AE56" s="36"/>
    </row>
    <row r="57" spans="1:31" s="2" customFormat="1" ht="12">
      <c r="A57" s="36"/>
      <c r="B57" s="37"/>
      <c r="C57" s="149" t="s">
        <v>164</v>
      </c>
      <c r="D57" s="150"/>
      <c r="E57" s="150"/>
      <c r="F57" s="150"/>
      <c r="G57" s="150"/>
      <c r="H57" s="150"/>
      <c r="I57" s="151"/>
      <c r="J57" s="152" t="s">
        <v>165</v>
      </c>
      <c r="K57" s="150"/>
      <c r="L57" s="119"/>
      <c r="S57" s="36"/>
      <c r="T57" s="36"/>
      <c r="U57" s="36"/>
      <c r="V57" s="36"/>
      <c r="W57" s="36"/>
      <c r="X57" s="36"/>
      <c r="Y57" s="36"/>
      <c r="Z57" s="36"/>
      <c r="AA57" s="36"/>
      <c r="AB57" s="36"/>
      <c r="AC57" s="36"/>
      <c r="AD57" s="36"/>
      <c r="AE57" s="36"/>
    </row>
    <row r="58" spans="1:31" s="2" customFormat="1" ht="12">
      <c r="A58" s="36"/>
      <c r="B58" s="37"/>
      <c r="C58" s="38"/>
      <c r="D58" s="38"/>
      <c r="E58" s="38"/>
      <c r="F58" s="38"/>
      <c r="G58" s="38"/>
      <c r="H58" s="38"/>
      <c r="I58" s="118"/>
      <c r="J58" s="38"/>
      <c r="K58" s="38"/>
      <c r="L58" s="119"/>
      <c r="S58" s="36"/>
      <c r="T58" s="36"/>
      <c r="U58" s="36"/>
      <c r="V58" s="36"/>
      <c r="W58" s="36"/>
      <c r="X58" s="36"/>
      <c r="Y58" s="36"/>
      <c r="Z58" s="36"/>
      <c r="AA58" s="36"/>
      <c r="AB58" s="36"/>
      <c r="AC58" s="36"/>
      <c r="AD58" s="36"/>
      <c r="AE58" s="36"/>
    </row>
    <row r="59" spans="1:47" s="2" customFormat="1" ht="15.75">
      <c r="A59" s="36"/>
      <c r="B59" s="37"/>
      <c r="C59" s="153" t="s">
        <v>70</v>
      </c>
      <c r="D59" s="38"/>
      <c r="E59" s="38"/>
      <c r="F59" s="38"/>
      <c r="G59" s="38"/>
      <c r="H59" s="38"/>
      <c r="I59" s="118"/>
      <c r="J59" s="79">
        <f>J89</f>
        <v>0</v>
      </c>
      <c r="K59" s="38"/>
      <c r="L59" s="119"/>
      <c r="S59" s="36"/>
      <c r="T59" s="36"/>
      <c r="U59" s="36"/>
      <c r="V59" s="36"/>
      <c r="W59" s="36"/>
      <c r="X59" s="36"/>
      <c r="Y59" s="36"/>
      <c r="Z59" s="36"/>
      <c r="AA59" s="36"/>
      <c r="AB59" s="36"/>
      <c r="AC59" s="36"/>
      <c r="AD59" s="36"/>
      <c r="AE59" s="36"/>
      <c r="AU59" s="19" t="s">
        <v>166</v>
      </c>
    </row>
    <row r="60" spans="2:12" s="9" customFormat="1" ht="15">
      <c r="B60" s="154"/>
      <c r="C60" s="155"/>
      <c r="D60" s="156" t="s">
        <v>175</v>
      </c>
      <c r="E60" s="157"/>
      <c r="F60" s="157"/>
      <c r="G60" s="157"/>
      <c r="H60" s="157"/>
      <c r="I60" s="158"/>
      <c r="J60" s="159">
        <f>J90</f>
        <v>0</v>
      </c>
      <c r="K60" s="155"/>
      <c r="L60" s="160"/>
    </row>
    <row r="61" spans="2:12" s="10" customFormat="1" ht="12.75">
      <c r="B61" s="161"/>
      <c r="C61" s="99"/>
      <c r="D61" s="162" t="s">
        <v>1975</v>
      </c>
      <c r="E61" s="163"/>
      <c r="F61" s="163"/>
      <c r="G61" s="163"/>
      <c r="H61" s="163"/>
      <c r="I61" s="164"/>
      <c r="J61" s="165">
        <f>J91</f>
        <v>0</v>
      </c>
      <c r="K61" s="99"/>
      <c r="L61" s="166"/>
    </row>
    <row r="62" spans="2:12" s="9" customFormat="1" ht="15">
      <c r="B62" s="154"/>
      <c r="C62" s="155"/>
      <c r="D62" s="156" t="s">
        <v>1976</v>
      </c>
      <c r="E62" s="157"/>
      <c r="F62" s="157"/>
      <c r="G62" s="157"/>
      <c r="H62" s="157"/>
      <c r="I62" s="158"/>
      <c r="J62" s="159">
        <f>J93</f>
        <v>0</v>
      </c>
      <c r="K62" s="155"/>
      <c r="L62" s="160"/>
    </row>
    <row r="63" spans="2:12" s="10" customFormat="1" ht="12.75">
      <c r="B63" s="161"/>
      <c r="C63" s="99"/>
      <c r="D63" s="162" t="s">
        <v>1977</v>
      </c>
      <c r="E63" s="163"/>
      <c r="F63" s="163"/>
      <c r="G63" s="163"/>
      <c r="H63" s="163"/>
      <c r="I63" s="164"/>
      <c r="J63" s="165">
        <f>J94</f>
        <v>0</v>
      </c>
      <c r="K63" s="99"/>
      <c r="L63" s="166"/>
    </row>
    <row r="64" spans="2:12" s="10" customFormat="1" ht="12.75">
      <c r="B64" s="161"/>
      <c r="C64" s="99"/>
      <c r="D64" s="162" t="s">
        <v>1978</v>
      </c>
      <c r="E64" s="163"/>
      <c r="F64" s="163"/>
      <c r="G64" s="163"/>
      <c r="H64" s="163"/>
      <c r="I64" s="164"/>
      <c r="J64" s="165">
        <f>J103</f>
        <v>0</v>
      </c>
      <c r="K64" s="99"/>
      <c r="L64" s="166"/>
    </row>
    <row r="65" spans="2:12" s="9" customFormat="1" ht="15">
      <c r="B65" s="154"/>
      <c r="C65" s="155"/>
      <c r="D65" s="156" t="s">
        <v>1979</v>
      </c>
      <c r="E65" s="157"/>
      <c r="F65" s="157"/>
      <c r="G65" s="157"/>
      <c r="H65" s="157"/>
      <c r="I65" s="158"/>
      <c r="J65" s="159">
        <f>J132</f>
        <v>0</v>
      </c>
      <c r="K65" s="155"/>
      <c r="L65" s="160"/>
    </row>
    <row r="66" spans="2:12" s="9" customFormat="1" ht="15">
      <c r="B66" s="154"/>
      <c r="C66" s="155"/>
      <c r="D66" s="156" t="s">
        <v>1980</v>
      </c>
      <c r="E66" s="157"/>
      <c r="F66" s="157"/>
      <c r="G66" s="157"/>
      <c r="H66" s="157"/>
      <c r="I66" s="158"/>
      <c r="J66" s="159">
        <f>J137</f>
        <v>0</v>
      </c>
      <c r="K66" s="155"/>
      <c r="L66" s="160"/>
    </row>
    <row r="67" spans="2:12" s="10" customFormat="1" ht="12.75">
      <c r="B67" s="161"/>
      <c r="C67" s="99"/>
      <c r="D67" s="162" t="s">
        <v>1981</v>
      </c>
      <c r="E67" s="163"/>
      <c r="F67" s="163"/>
      <c r="G67" s="163"/>
      <c r="H67" s="163"/>
      <c r="I67" s="164"/>
      <c r="J67" s="165">
        <f>J138</f>
        <v>0</v>
      </c>
      <c r="K67" s="99"/>
      <c r="L67" s="166"/>
    </row>
    <row r="68" spans="2:12" s="10" customFormat="1" ht="12.75">
      <c r="B68" s="161"/>
      <c r="C68" s="99"/>
      <c r="D68" s="162" t="s">
        <v>1982</v>
      </c>
      <c r="E68" s="163"/>
      <c r="F68" s="163"/>
      <c r="G68" s="163"/>
      <c r="H68" s="163"/>
      <c r="I68" s="164"/>
      <c r="J68" s="165">
        <f>J143</f>
        <v>0</v>
      </c>
      <c r="K68" s="99"/>
      <c r="L68" s="166"/>
    </row>
    <row r="69" spans="2:12" s="10" customFormat="1" ht="12.75">
      <c r="B69" s="161"/>
      <c r="C69" s="99"/>
      <c r="D69" s="162" t="s">
        <v>1983</v>
      </c>
      <c r="E69" s="163"/>
      <c r="F69" s="163"/>
      <c r="G69" s="163"/>
      <c r="H69" s="163"/>
      <c r="I69" s="164"/>
      <c r="J69" s="165">
        <f>J145</f>
        <v>0</v>
      </c>
      <c r="K69" s="99"/>
      <c r="L69" s="166"/>
    </row>
    <row r="70" spans="1:31" s="2" customFormat="1" ht="12">
      <c r="A70" s="36"/>
      <c r="B70" s="37"/>
      <c r="C70" s="38"/>
      <c r="D70" s="38"/>
      <c r="E70" s="38"/>
      <c r="F70" s="38"/>
      <c r="G70" s="38"/>
      <c r="H70" s="38"/>
      <c r="I70" s="118"/>
      <c r="J70" s="38"/>
      <c r="K70" s="38"/>
      <c r="L70" s="119"/>
      <c r="S70" s="36"/>
      <c r="T70" s="36"/>
      <c r="U70" s="36"/>
      <c r="V70" s="36"/>
      <c r="W70" s="36"/>
      <c r="X70" s="36"/>
      <c r="Y70" s="36"/>
      <c r="Z70" s="36"/>
      <c r="AA70" s="36"/>
      <c r="AB70" s="36"/>
      <c r="AC70" s="36"/>
      <c r="AD70" s="36"/>
      <c r="AE70" s="36"/>
    </row>
    <row r="71" spans="1:31" s="2" customFormat="1" ht="12">
      <c r="A71" s="36"/>
      <c r="B71" s="49"/>
      <c r="C71" s="50"/>
      <c r="D71" s="50"/>
      <c r="E71" s="50"/>
      <c r="F71" s="50"/>
      <c r="G71" s="50"/>
      <c r="H71" s="50"/>
      <c r="I71" s="145"/>
      <c r="J71" s="50"/>
      <c r="K71" s="50"/>
      <c r="L71" s="119"/>
      <c r="S71" s="36"/>
      <c r="T71" s="36"/>
      <c r="U71" s="36"/>
      <c r="V71" s="36"/>
      <c r="W71" s="36"/>
      <c r="X71" s="36"/>
      <c r="Y71" s="36"/>
      <c r="Z71" s="36"/>
      <c r="AA71" s="36"/>
      <c r="AB71" s="36"/>
      <c r="AC71" s="36"/>
      <c r="AD71" s="36"/>
      <c r="AE71" s="36"/>
    </row>
    <row r="75" spans="1:31" s="2" customFormat="1" ht="12">
      <c r="A75" s="36"/>
      <c r="B75" s="51"/>
      <c r="C75" s="52"/>
      <c r="D75" s="52"/>
      <c r="E75" s="52"/>
      <c r="F75" s="52"/>
      <c r="G75" s="52"/>
      <c r="H75" s="52"/>
      <c r="I75" s="148"/>
      <c r="J75" s="52"/>
      <c r="K75" s="52"/>
      <c r="L75" s="119"/>
      <c r="S75" s="36"/>
      <c r="T75" s="36"/>
      <c r="U75" s="36"/>
      <c r="V75" s="36"/>
      <c r="W75" s="36"/>
      <c r="X75" s="36"/>
      <c r="Y75" s="36"/>
      <c r="Z75" s="36"/>
      <c r="AA75" s="36"/>
      <c r="AB75" s="36"/>
      <c r="AC75" s="36"/>
      <c r="AD75" s="36"/>
      <c r="AE75" s="36"/>
    </row>
    <row r="76" spans="1:31" s="2" customFormat="1" ht="18">
      <c r="A76" s="36"/>
      <c r="B76" s="37"/>
      <c r="C76" s="25" t="s">
        <v>192</v>
      </c>
      <c r="D76" s="38"/>
      <c r="E76" s="38"/>
      <c r="F76" s="38"/>
      <c r="G76" s="38"/>
      <c r="H76" s="38"/>
      <c r="I76" s="118"/>
      <c r="J76" s="38"/>
      <c r="K76" s="38"/>
      <c r="L76" s="119"/>
      <c r="S76" s="36"/>
      <c r="T76" s="36"/>
      <c r="U76" s="36"/>
      <c r="V76" s="36"/>
      <c r="W76" s="36"/>
      <c r="X76" s="36"/>
      <c r="Y76" s="36"/>
      <c r="Z76" s="36"/>
      <c r="AA76" s="36"/>
      <c r="AB76" s="36"/>
      <c r="AC76" s="36"/>
      <c r="AD76" s="36"/>
      <c r="AE76" s="36"/>
    </row>
    <row r="77" spans="1:31" s="2" customFormat="1" ht="12">
      <c r="A77" s="36"/>
      <c r="B77" s="37"/>
      <c r="C77" s="38"/>
      <c r="D77" s="38"/>
      <c r="E77" s="38"/>
      <c r="F77" s="38"/>
      <c r="G77" s="38"/>
      <c r="H77" s="38"/>
      <c r="I77" s="118"/>
      <c r="J77" s="38"/>
      <c r="K77" s="38"/>
      <c r="L77" s="119"/>
      <c r="S77" s="36"/>
      <c r="T77" s="36"/>
      <c r="U77" s="36"/>
      <c r="V77" s="36"/>
      <c r="W77" s="36"/>
      <c r="X77" s="36"/>
      <c r="Y77" s="36"/>
      <c r="Z77" s="36"/>
      <c r="AA77" s="36"/>
      <c r="AB77" s="36"/>
      <c r="AC77" s="36"/>
      <c r="AD77" s="36"/>
      <c r="AE77" s="36"/>
    </row>
    <row r="78" spans="1:31" s="2" customFormat="1" ht="12.75">
      <c r="A78" s="36"/>
      <c r="B78" s="37"/>
      <c r="C78" s="31" t="s">
        <v>16</v>
      </c>
      <c r="D78" s="38"/>
      <c r="E78" s="38"/>
      <c r="F78" s="38"/>
      <c r="G78" s="38"/>
      <c r="H78" s="38"/>
      <c r="I78" s="118"/>
      <c r="J78" s="38"/>
      <c r="K78" s="38"/>
      <c r="L78" s="119"/>
      <c r="S78" s="36"/>
      <c r="T78" s="36"/>
      <c r="U78" s="36"/>
      <c r="V78" s="36"/>
      <c r="W78" s="36"/>
      <c r="X78" s="36"/>
      <c r="Y78" s="36"/>
      <c r="Z78" s="36"/>
      <c r="AA78" s="36"/>
      <c r="AB78" s="36"/>
      <c r="AC78" s="36"/>
      <c r="AD78" s="36"/>
      <c r="AE78" s="36"/>
    </row>
    <row r="79" spans="1:31" s="2" customFormat="1" ht="12.75">
      <c r="A79" s="36"/>
      <c r="B79" s="37"/>
      <c r="C79" s="38"/>
      <c r="D79" s="38"/>
      <c r="E79" s="415" t="str">
        <f>E7</f>
        <v>HULICE - ČERPACÍ STANICE PEVAK</v>
      </c>
      <c r="F79" s="416"/>
      <c r="G79" s="416"/>
      <c r="H79" s="416"/>
      <c r="I79" s="118"/>
      <c r="J79" s="38"/>
      <c r="K79" s="38"/>
      <c r="L79" s="119"/>
      <c r="S79" s="36"/>
      <c r="T79" s="36"/>
      <c r="U79" s="36"/>
      <c r="V79" s="36"/>
      <c r="W79" s="36"/>
      <c r="X79" s="36"/>
      <c r="Y79" s="36"/>
      <c r="Z79" s="36"/>
      <c r="AA79" s="36"/>
      <c r="AB79" s="36"/>
      <c r="AC79" s="36"/>
      <c r="AD79" s="36"/>
      <c r="AE79" s="36"/>
    </row>
    <row r="80" spans="1:31" s="2" customFormat="1" ht="12.75">
      <c r="A80" s="36"/>
      <c r="B80" s="37"/>
      <c r="C80" s="31" t="s">
        <v>159</v>
      </c>
      <c r="D80" s="38"/>
      <c r="E80" s="38"/>
      <c r="F80" s="38"/>
      <c r="G80" s="38"/>
      <c r="H80" s="38"/>
      <c r="I80" s="118"/>
      <c r="J80" s="38"/>
      <c r="K80" s="38"/>
      <c r="L80" s="119"/>
      <c r="S80" s="36"/>
      <c r="T80" s="36"/>
      <c r="U80" s="36"/>
      <c r="V80" s="36"/>
      <c r="W80" s="36"/>
      <c r="X80" s="36"/>
      <c r="Y80" s="36"/>
      <c r="Z80" s="36"/>
      <c r="AA80" s="36"/>
      <c r="AB80" s="36"/>
      <c r="AC80" s="36"/>
      <c r="AD80" s="36"/>
      <c r="AE80" s="36"/>
    </row>
    <row r="81" spans="1:31" s="2" customFormat="1" ht="12">
      <c r="A81" s="36"/>
      <c r="B81" s="37"/>
      <c r="C81" s="38"/>
      <c r="D81" s="38"/>
      <c r="E81" s="402" t="str">
        <f>E9</f>
        <v>05 - SO_05 - VN vedení</v>
      </c>
      <c r="F81" s="414"/>
      <c r="G81" s="414"/>
      <c r="H81" s="414"/>
      <c r="I81" s="118"/>
      <c r="J81" s="38"/>
      <c r="K81" s="38"/>
      <c r="L81" s="119"/>
      <c r="S81" s="36"/>
      <c r="T81" s="36"/>
      <c r="U81" s="36"/>
      <c r="V81" s="36"/>
      <c r="W81" s="36"/>
      <c r="X81" s="36"/>
      <c r="Y81" s="36"/>
      <c r="Z81" s="36"/>
      <c r="AA81" s="36"/>
      <c r="AB81" s="36"/>
      <c r="AC81" s="36"/>
      <c r="AD81" s="36"/>
      <c r="AE81" s="36"/>
    </row>
    <row r="82" spans="1:31" s="2" customFormat="1" ht="12">
      <c r="A82" s="36"/>
      <c r="B82" s="37"/>
      <c r="C82" s="38"/>
      <c r="D82" s="38"/>
      <c r="E82" s="38"/>
      <c r="F82" s="38"/>
      <c r="G82" s="38"/>
      <c r="H82" s="38"/>
      <c r="I82" s="118"/>
      <c r="J82" s="38"/>
      <c r="K82" s="38"/>
      <c r="L82" s="119"/>
      <c r="S82" s="36"/>
      <c r="T82" s="36"/>
      <c r="U82" s="36"/>
      <c r="V82" s="36"/>
      <c r="W82" s="36"/>
      <c r="X82" s="36"/>
      <c r="Y82" s="36"/>
      <c r="Z82" s="36"/>
      <c r="AA82" s="36"/>
      <c r="AB82" s="36"/>
      <c r="AC82" s="36"/>
      <c r="AD82" s="36"/>
      <c r="AE82" s="36"/>
    </row>
    <row r="83" spans="1:31" s="2" customFormat="1" ht="12.75">
      <c r="A83" s="36"/>
      <c r="B83" s="37"/>
      <c r="C83" s="31" t="s">
        <v>21</v>
      </c>
      <c r="D83" s="38"/>
      <c r="E83" s="38"/>
      <c r="F83" s="29" t="str">
        <f>F12</f>
        <v>Hulice</v>
      </c>
      <c r="G83" s="38"/>
      <c r="H83" s="38"/>
      <c r="I83" s="120" t="s">
        <v>23</v>
      </c>
      <c r="J83" s="61" t="str">
        <f>IF(J12="","",J12)</f>
        <v>12. 5. 2020</v>
      </c>
      <c r="K83" s="38"/>
      <c r="L83" s="119"/>
      <c r="S83" s="36"/>
      <c r="T83" s="36"/>
      <c r="U83" s="36"/>
      <c r="V83" s="36"/>
      <c r="W83" s="36"/>
      <c r="X83" s="36"/>
      <c r="Y83" s="36"/>
      <c r="Z83" s="36"/>
      <c r="AA83" s="36"/>
      <c r="AB83" s="36"/>
      <c r="AC83" s="36"/>
      <c r="AD83" s="36"/>
      <c r="AE83" s="36"/>
    </row>
    <row r="84" spans="1:31" s="2" customFormat="1" ht="12">
      <c r="A84" s="36"/>
      <c r="B84" s="37"/>
      <c r="C84" s="38"/>
      <c r="D84" s="38"/>
      <c r="E84" s="38"/>
      <c r="F84" s="38"/>
      <c r="G84" s="38"/>
      <c r="H84" s="38"/>
      <c r="I84" s="118"/>
      <c r="J84" s="38"/>
      <c r="K84" s="38"/>
      <c r="L84" s="119"/>
      <c r="S84" s="36"/>
      <c r="T84" s="36"/>
      <c r="U84" s="36"/>
      <c r="V84" s="36"/>
      <c r="W84" s="36"/>
      <c r="X84" s="36"/>
      <c r="Y84" s="36"/>
      <c r="Z84" s="36"/>
      <c r="AA84" s="36"/>
      <c r="AB84" s="36"/>
      <c r="AC84" s="36"/>
      <c r="AD84" s="36"/>
      <c r="AE84" s="36"/>
    </row>
    <row r="85" spans="1:31" s="2" customFormat="1" ht="38.25">
      <c r="A85" s="36"/>
      <c r="B85" s="37"/>
      <c r="C85" s="31" t="s">
        <v>25</v>
      </c>
      <c r="D85" s="38"/>
      <c r="E85" s="38"/>
      <c r="F85" s="29" t="str">
        <f>E15</f>
        <v>PEVAK Pelhřimov</v>
      </c>
      <c r="G85" s="38"/>
      <c r="H85" s="38"/>
      <c r="I85" s="120" t="s">
        <v>31</v>
      </c>
      <c r="J85" s="34" t="str">
        <f>E21</f>
        <v>Vodohospodářské inženýrské služby a.s.</v>
      </c>
      <c r="K85" s="38"/>
      <c r="L85" s="119"/>
      <c r="S85" s="36"/>
      <c r="T85" s="36"/>
      <c r="U85" s="36"/>
      <c r="V85" s="36"/>
      <c r="W85" s="36"/>
      <c r="X85" s="36"/>
      <c r="Y85" s="36"/>
      <c r="Z85" s="36"/>
      <c r="AA85" s="36"/>
      <c r="AB85" s="36"/>
      <c r="AC85" s="36"/>
      <c r="AD85" s="36"/>
      <c r="AE85" s="36"/>
    </row>
    <row r="86" spans="1:31" s="2" customFormat="1" ht="12.75">
      <c r="A86" s="36"/>
      <c r="B86" s="37"/>
      <c r="C86" s="31" t="s">
        <v>29</v>
      </c>
      <c r="D86" s="38"/>
      <c r="E86" s="38"/>
      <c r="F86" s="29" t="str">
        <f>IF(E18="","",E18)</f>
        <v>Vyplň údaj</v>
      </c>
      <c r="G86" s="38"/>
      <c r="H86" s="38"/>
      <c r="I86" s="120" t="s">
        <v>34</v>
      </c>
      <c r="J86" s="34" t="str">
        <f>E24</f>
        <v>Ing.Ivan Menhard</v>
      </c>
      <c r="K86" s="38"/>
      <c r="L86" s="119"/>
      <c r="S86" s="36"/>
      <c r="T86" s="36"/>
      <c r="U86" s="36"/>
      <c r="V86" s="36"/>
      <c r="W86" s="36"/>
      <c r="X86" s="36"/>
      <c r="Y86" s="36"/>
      <c r="Z86" s="36"/>
      <c r="AA86" s="36"/>
      <c r="AB86" s="36"/>
      <c r="AC86" s="36"/>
      <c r="AD86" s="36"/>
      <c r="AE86" s="36"/>
    </row>
    <row r="87" spans="1:31" s="2" customFormat="1" ht="12">
      <c r="A87" s="36"/>
      <c r="B87" s="37"/>
      <c r="C87" s="38"/>
      <c r="D87" s="38"/>
      <c r="E87" s="38"/>
      <c r="F87" s="38"/>
      <c r="G87" s="38"/>
      <c r="H87" s="38"/>
      <c r="I87" s="118"/>
      <c r="J87" s="38"/>
      <c r="K87" s="38"/>
      <c r="L87" s="119"/>
      <c r="S87" s="36"/>
      <c r="T87" s="36"/>
      <c r="U87" s="36"/>
      <c r="V87" s="36"/>
      <c r="W87" s="36"/>
      <c r="X87" s="36"/>
      <c r="Y87" s="36"/>
      <c r="Z87" s="36"/>
      <c r="AA87" s="36"/>
      <c r="AB87" s="36"/>
      <c r="AC87" s="36"/>
      <c r="AD87" s="36"/>
      <c r="AE87" s="36"/>
    </row>
    <row r="88" spans="1:31" s="11" customFormat="1" ht="24">
      <c r="A88" s="167"/>
      <c r="B88" s="168"/>
      <c r="C88" s="169" t="s">
        <v>193</v>
      </c>
      <c r="D88" s="170" t="s">
        <v>57</v>
      </c>
      <c r="E88" s="170" t="s">
        <v>53</v>
      </c>
      <c r="F88" s="170" t="s">
        <v>54</v>
      </c>
      <c r="G88" s="170" t="s">
        <v>194</v>
      </c>
      <c r="H88" s="170" t="s">
        <v>195</v>
      </c>
      <c r="I88" s="171" t="s">
        <v>196</v>
      </c>
      <c r="J88" s="170" t="s">
        <v>165</v>
      </c>
      <c r="K88" s="172" t="s">
        <v>197</v>
      </c>
      <c r="L88" s="173"/>
      <c r="M88" s="70" t="s">
        <v>19</v>
      </c>
      <c r="N88" s="71" t="s">
        <v>42</v>
      </c>
      <c r="O88" s="71" t="s">
        <v>198</v>
      </c>
      <c r="P88" s="71" t="s">
        <v>199</v>
      </c>
      <c r="Q88" s="71" t="s">
        <v>200</v>
      </c>
      <c r="R88" s="71" t="s">
        <v>201</v>
      </c>
      <c r="S88" s="71" t="s">
        <v>202</v>
      </c>
      <c r="T88" s="72" t="s">
        <v>203</v>
      </c>
      <c r="U88" s="167"/>
      <c r="V88" s="167"/>
      <c r="W88" s="167"/>
      <c r="X88" s="167"/>
      <c r="Y88" s="167"/>
      <c r="Z88" s="167"/>
      <c r="AA88" s="167"/>
      <c r="AB88" s="167"/>
      <c r="AC88" s="167"/>
      <c r="AD88" s="167"/>
      <c r="AE88" s="167"/>
    </row>
    <row r="89" spans="1:63" s="2" customFormat="1" ht="15.75">
      <c r="A89" s="36"/>
      <c r="B89" s="37"/>
      <c r="C89" s="77" t="s">
        <v>204</v>
      </c>
      <c r="D89" s="38"/>
      <c r="E89" s="38"/>
      <c r="F89" s="38"/>
      <c r="G89" s="38"/>
      <c r="H89" s="38"/>
      <c r="I89" s="118"/>
      <c r="J89" s="174">
        <f>BK89</f>
        <v>0</v>
      </c>
      <c r="K89" s="38"/>
      <c r="L89" s="41"/>
      <c r="M89" s="73"/>
      <c r="N89" s="175"/>
      <c r="O89" s="74"/>
      <c r="P89" s="176">
        <f>P90+P93+P132+P137</f>
        <v>0</v>
      </c>
      <c r="Q89" s="74"/>
      <c r="R89" s="176">
        <f>R90+R93+R132+R137</f>
        <v>19.624061249999997</v>
      </c>
      <c r="S89" s="74"/>
      <c r="T89" s="177">
        <f>T90+T93+T132+T137</f>
        <v>0</v>
      </c>
      <c r="U89" s="36"/>
      <c r="V89" s="36"/>
      <c r="W89" s="36"/>
      <c r="X89" s="36"/>
      <c r="Y89" s="36"/>
      <c r="Z89" s="36"/>
      <c r="AA89" s="36"/>
      <c r="AB89" s="36"/>
      <c r="AC89" s="36"/>
      <c r="AD89" s="36"/>
      <c r="AE89" s="36"/>
      <c r="AT89" s="19" t="s">
        <v>71</v>
      </c>
      <c r="AU89" s="19" t="s">
        <v>166</v>
      </c>
      <c r="BK89" s="178">
        <f>BK90+BK93+BK132+BK137</f>
        <v>0</v>
      </c>
    </row>
    <row r="90" spans="2:63" s="12" customFormat="1" ht="15">
      <c r="B90" s="179"/>
      <c r="C90" s="180"/>
      <c r="D90" s="181" t="s">
        <v>71</v>
      </c>
      <c r="E90" s="182" t="s">
        <v>692</v>
      </c>
      <c r="F90" s="182" t="s">
        <v>693</v>
      </c>
      <c r="G90" s="180"/>
      <c r="H90" s="180"/>
      <c r="I90" s="183"/>
      <c r="J90" s="184">
        <f>BK90</f>
        <v>0</v>
      </c>
      <c r="K90" s="180"/>
      <c r="L90" s="185"/>
      <c r="M90" s="186"/>
      <c r="N90" s="187"/>
      <c r="O90" s="187"/>
      <c r="P90" s="188">
        <f>P91</f>
        <v>0</v>
      </c>
      <c r="Q90" s="187"/>
      <c r="R90" s="188">
        <f>R91</f>
        <v>0</v>
      </c>
      <c r="S90" s="187"/>
      <c r="T90" s="189">
        <f>T91</f>
        <v>0</v>
      </c>
      <c r="AR90" s="190" t="s">
        <v>81</v>
      </c>
      <c r="AT90" s="191" t="s">
        <v>71</v>
      </c>
      <c r="AU90" s="191" t="s">
        <v>72</v>
      </c>
      <c r="AY90" s="190" t="s">
        <v>207</v>
      </c>
      <c r="BK90" s="192">
        <f>BK91</f>
        <v>0</v>
      </c>
    </row>
    <row r="91" spans="2:63" s="12" customFormat="1" ht="12.75">
      <c r="B91" s="179"/>
      <c r="C91" s="180"/>
      <c r="D91" s="181" t="s">
        <v>71</v>
      </c>
      <c r="E91" s="193" t="s">
        <v>1984</v>
      </c>
      <c r="F91" s="193" t="s">
        <v>1985</v>
      </c>
      <c r="G91" s="180"/>
      <c r="H91" s="180"/>
      <c r="I91" s="183"/>
      <c r="J91" s="194">
        <f>BK91</f>
        <v>0</v>
      </c>
      <c r="K91" s="180"/>
      <c r="L91" s="185"/>
      <c r="M91" s="186"/>
      <c r="N91" s="187"/>
      <c r="O91" s="187"/>
      <c r="P91" s="188">
        <f>P92</f>
        <v>0</v>
      </c>
      <c r="Q91" s="187"/>
      <c r="R91" s="188">
        <f>R92</f>
        <v>0</v>
      </c>
      <c r="S91" s="187"/>
      <c r="T91" s="189">
        <f>T92</f>
        <v>0</v>
      </c>
      <c r="AR91" s="190" t="s">
        <v>81</v>
      </c>
      <c r="AT91" s="191" t="s">
        <v>71</v>
      </c>
      <c r="AU91" s="191" t="s">
        <v>79</v>
      </c>
      <c r="AY91" s="190" t="s">
        <v>207</v>
      </c>
      <c r="BK91" s="192">
        <f>BK92</f>
        <v>0</v>
      </c>
    </row>
    <row r="92" spans="1:65" s="2" customFormat="1" ht="36">
      <c r="A92" s="36"/>
      <c r="B92" s="37"/>
      <c r="C92" s="195" t="s">
        <v>79</v>
      </c>
      <c r="D92" s="195" t="s">
        <v>209</v>
      </c>
      <c r="E92" s="196" t="s">
        <v>1986</v>
      </c>
      <c r="F92" s="197" t="s">
        <v>1987</v>
      </c>
      <c r="G92" s="198" t="s">
        <v>264</v>
      </c>
      <c r="H92" s="199">
        <v>1</v>
      </c>
      <c r="I92" s="200"/>
      <c r="J92" s="201">
        <f>ROUND(I92*H92,2)</f>
        <v>0</v>
      </c>
      <c r="K92" s="197" t="s">
        <v>212</v>
      </c>
      <c r="L92" s="41"/>
      <c r="M92" s="202" t="s">
        <v>19</v>
      </c>
      <c r="N92" s="203" t="s">
        <v>43</v>
      </c>
      <c r="O92" s="66"/>
      <c r="P92" s="204">
        <f>O92*H92</f>
        <v>0</v>
      </c>
      <c r="Q92" s="204">
        <v>0</v>
      </c>
      <c r="R92" s="204">
        <f>Q92*H92</f>
        <v>0</v>
      </c>
      <c r="S92" s="204">
        <v>0</v>
      </c>
      <c r="T92" s="205">
        <f>S92*H92</f>
        <v>0</v>
      </c>
      <c r="U92" s="36"/>
      <c r="V92" s="36"/>
      <c r="W92" s="36"/>
      <c r="X92" s="36"/>
      <c r="Y92" s="36"/>
      <c r="Z92" s="36"/>
      <c r="AA92" s="36"/>
      <c r="AB92" s="36"/>
      <c r="AC92" s="36"/>
      <c r="AD92" s="36"/>
      <c r="AE92" s="36"/>
      <c r="AR92" s="206" t="s">
        <v>292</v>
      </c>
      <c r="AT92" s="206" t="s">
        <v>209</v>
      </c>
      <c r="AU92" s="206" t="s">
        <v>81</v>
      </c>
      <c r="AY92" s="19" t="s">
        <v>207</v>
      </c>
      <c r="BE92" s="207">
        <f>IF(N92="základní",J92,0)</f>
        <v>0</v>
      </c>
      <c r="BF92" s="207">
        <f>IF(N92="snížená",J92,0)</f>
        <v>0</v>
      </c>
      <c r="BG92" s="207">
        <f>IF(N92="zákl. přenesená",J92,0)</f>
        <v>0</v>
      </c>
      <c r="BH92" s="207">
        <f>IF(N92="sníž. přenesená",J92,0)</f>
        <v>0</v>
      </c>
      <c r="BI92" s="207">
        <f>IF(N92="nulová",J92,0)</f>
        <v>0</v>
      </c>
      <c r="BJ92" s="19" t="s">
        <v>79</v>
      </c>
      <c r="BK92" s="207">
        <f>ROUND(I92*H92,2)</f>
        <v>0</v>
      </c>
      <c r="BL92" s="19" t="s">
        <v>292</v>
      </c>
      <c r="BM92" s="206" t="s">
        <v>1988</v>
      </c>
    </row>
    <row r="93" spans="2:63" s="12" customFormat="1" ht="15">
      <c r="B93" s="179"/>
      <c r="C93" s="180"/>
      <c r="D93" s="181" t="s">
        <v>71</v>
      </c>
      <c r="E93" s="182" t="s">
        <v>249</v>
      </c>
      <c r="F93" s="182" t="s">
        <v>1989</v>
      </c>
      <c r="G93" s="180"/>
      <c r="H93" s="180"/>
      <c r="I93" s="183"/>
      <c r="J93" s="184">
        <f>BK93</f>
        <v>0</v>
      </c>
      <c r="K93" s="180"/>
      <c r="L93" s="185"/>
      <c r="M93" s="186"/>
      <c r="N93" s="187"/>
      <c r="O93" s="187"/>
      <c r="P93" s="188">
        <f>P94+P103</f>
        <v>0</v>
      </c>
      <c r="Q93" s="187"/>
      <c r="R93" s="188">
        <f>R94+R103</f>
        <v>19.624061249999997</v>
      </c>
      <c r="S93" s="187"/>
      <c r="T93" s="189">
        <f>T94+T103</f>
        <v>0</v>
      </c>
      <c r="AR93" s="190" t="s">
        <v>221</v>
      </c>
      <c r="AT93" s="191" t="s">
        <v>71</v>
      </c>
      <c r="AU93" s="191" t="s">
        <v>72</v>
      </c>
      <c r="AY93" s="190" t="s">
        <v>207</v>
      </c>
      <c r="BK93" s="192">
        <f>BK94+BK103</f>
        <v>0</v>
      </c>
    </row>
    <row r="94" spans="2:63" s="12" customFormat="1" ht="12.75">
      <c r="B94" s="179"/>
      <c r="C94" s="180"/>
      <c r="D94" s="181" t="s">
        <v>71</v>
      </c>
      <c r="E94" s="193" t="s">
        <v>1990</v>
      </c>
      <c r="F94" s="193" t="s">
        <v>1991</v>
      </c>
      <c r="G94" s="180"/>
      <c r="H94" s="180"/>
      <c r="I94" s="183"/>
      <c r="J94" s="194">
        <f>BK94</f>
        <v>0</v>
      </c>
      <c r="K94" s="180"/>
      <c r="L94" s="185"/>
      <c r="M94" s="186"/>
      <c r="N94" s="187"/>
      <c r="O94" s="187"/>
      <c r="P94" s="188">
        <f>SUM(P95:P102)</f>
        <v>0</v>
      </c>
      <c r="Q94" s="187"/>
      <c r="R94" s="188">
        <f>SUM(R95:R102)</f>
        <v>0.5049</v>
      </c>
      <c r="S94" s="187"/>
      <c r="T94" s="189">
        <f>SUM(T95:T102)</f>
        <v>0</v>
      </c>
      <c r="AR94" s="190" t="s">
        <v>221</v>
      </c>
      <c r="AT94" s="191" t="s">
        <v>71</v>
      </c>
      <c r="AU94" s="191" t="s">
        <v>79</v>
      </c>
      <c r="AY94" s="190" t="s">
        <v>207</v>
      </c>
      <c r="BK94" s="192">
        <f>SUM(BK95:BK102)</f>
        <v>0</v>
      </c>
    </row>
    <row r="95" spans="1:65" s="2" customFormat="1" ht="36">
      <c r="A95" s="36"/>
      <c r="B95" s="37"/>
      <c r="C95" s="195" t="s">
        <v>81</v>
      </c>
      <c r="D95" s="195" t="s">
        <v>209</v>
      </c>
      <c r="E95" s="196" t="s">
        <v>1992</v>
      </c>
      <c r="F95" s="197" t="s">
        <v>1993</v>
      </c>
      <c r="G95" s="198" t="s">
        <v>264</v>
      </c>
      <c r="H95" s="199">
        <v>3</v>
      </c>
      <c r="I95" s="200"/>
      <c r="J95" s="201">
        <f>ROUND(I95*H95,2)</f>
        <v>0</v>
      </c>
      <c r="K95" s="197" t="s">
        <v>212</v>
      </c>
      <c r="L95" s="41"/>
      <c r="M95" s="202" t="s">
        <v>19</v>
      </c>
      <c r="N95" s="203" t="s">
        <v>43</v>
      </c>
      <c r="O95" s="66"/>
      <c r="P95" s="204">
        <f>O95*H95</f>
        <v>0</v>
      </c>
      <c r="Q95" s="204">
        <v>0</v>
      </c>
      <c r="R95" s="204">
        <f>Q95*H95</f>
        <v>0</v>
      </c>
      <c r="S95" s="204">
        <v>0</v>
      </c>
      <c r="T95" s="205">
        <f>S95*H95</f>
        <v>0</v>
      </c>
      <c r="U95" s="36"/>
      <c r="V95" s="36"/>
      <c r="W95" s="36"/>
      <c r="X95" s="36"/>
      <c r="Y95" s="36"/>
      <c r="Z95" s="36"/>
      <c r="AA95" s="36"/>
      <c r="AB95" s="36"/>
      <c r="AC95" s="36"/>
      <c r="AD95" s="36"/>
      <c r="AE95" s="36"/>
      <c r="AR95" s="206" t="s">
        <v>550</v>
      </c>
      <c r="AT95" s="206" t="s">
        <v>209</v>
      </c>
      <c r="AU95" s="206" t="s">
        <v>81</v>
      </c>
      <c r="AY95" s="19" t="s">
        <v>207</v>
      </c>
      <c r="BE95" s="207">
        <f>IF(N95="základní",J95,0)</f>
        <v>0</v>
      </c>
      <c r="BF95" s="207">
        <f>IF(N95="snížená",J95,0)</f>
        <v>0</v>
      </c>
      <c r="BG95" s="207">
        <f>IF(N95="zákl. přenesená",J95,0)</f>
        <v>0</v>
      </c>
      <c r="BH95" s="207">
        <f>IF(N95="sníž. přenesená",J95,0)</f>
        <v>0</v>
      </c>
      <c r="BI95" s="207">
        <f>IF(N95="nulová",J95,0)</f>
        <v>0</v>
      </c>
      <c r="BJ95" s="19" t="s">
        <v>79</v>
      </c>
      <c r="BK95" s="207">
        <f>ROUND(I95*H95,2)</f>
        <v>0</v>
      </c>
      <c r="BL95" s="19" t="s">
        <v>550</v>
      </c>
      <c r="BM95" s="206" t="s">
        <v>1994</v>
      </c>
    </row>
    <row r="96" spans="1:47" s="2" customFormat="1" ht="19.5">
      <c r="A96" s="36"/>
      <c r="B96" s="37"/>
      <c r="C96" s="38"/>
      <c r="D96" s="210" t="s">
        <v>573</v>
      </c>
      <c r="E96" s="38"/>
      <c r="F96" s="251" t="s">
        <v>1995</v>
      </c>
      <c r="G96" s="38"/>
      <c r="H96" s="38"/>
      <c r="I96" s="118"/>
      <c r="J96" s="38"/>
      <c r="K96" s="38"/>
      <c r="L96" s="41"/>
      <c r="M96" s="252"/>
      <c r="N96" s="253"/>
      <c r="O96" s="66"/>
      <c r="P96" s="66"/>
      <c r="Q96" s="66"/>
      <c r="R96" s="66"/>
      <c r="S96" s="66"/>
      <c r="T96" s="67"/>
      <c r="U96" s="36"/>
      <c r="V96" s="36"/>
      <c r="W96" s="36"/>
      <c r="X96" s="36"/>
      <c r="Y96" s="36"/>
      <c r="Z96" s="36"/>
      <c r="AA96" s="36"/>
      <c r="AB96" s="36"/>
      <c r="AC96" s="36"/>
      <c r="AD96" s="36"/>
      <c r="AE96" s="36"/>
      <c r="AT96" s="19" t="s">
        <v>573</v>
      </c>
      <c r="AU96" s="19" t="s">
        <v>81</v>
      </c>
    </row>
    <row r="97" spans="1:65" s="2" customFormat="1" ht="12">
      <c r="A97" s="36"/>
      <c r="B97" s="37"/>
      <c r="C97" s="231" t="s">
        <v>221</v>
      </c>
      <c r="D97" s="231" t="s">
        <v>249</v>
      </c>
      <c r="E97" s="232" t="s">
        <v>1996</v>
      </c>
      <c r="F97" s="233" t="s">
        <v>1997</v>
      </c>
      <c r="G97" s="234" t="s">
        <v>1998</v>
      </c>
      <c r="H97" s="235">
        <v>3</v>
      </c>
      <c r="I97" s="236"/>
      <c r="J97" s="237">
        <f>ROUND(I97*H97,2)</f>
        <v>0</v>
      </c>
      <c r="K97" s="233" t="s">
        <v>1999</v>
      </c>
      <c r="L97" s="238"/>
      <c r="M97" s="239" t="s">
        <v>19</v>
      </c>
      <c r="N97" s="240" t="s">
        <v>43</v>
      </c>
      <c r="O97" s="66"/>
      <c r="P97" s="204">
        <f>O97*H97</f>
        <v>0</v>
      </c>
      <c r="Q97" s="204">
        <v>0</v>
      </c>
      <c r="R97" s="204">
        <f>Q97*H97</f>
        <v>0</v>
      </c>
      <c r="S97" s="204">
        <v>0</v>
      </c>
      <c r="T97" s="205">
        <f>S97*H97</f>
        <v>0</v>
      </c>
      <c r="U97" s="36"/>
      <c r="V97" s="36"/>
      <c r="W97" s="36"/>
      <c r="X97" s="36"/>
      <c r="Y97" s="36"/>
      <c r="Z97" s="36"/>
      <c r="AA97" s="36"/>
      <c r="AB97" s="36"/>
      <c r="AC97" s="36"/>
      <c r="AD97" s="36"/>
      <c r="AE97" s="36"/>
      <c r="AR97" s="206" t="s">
        <v>2000</v>
      </c>
      <c r="AT97" s="206" t="s">
        <v>249</v>
      </c>
      <c r="AU97" s="206" t="s">
        <v>81</v>
      </c>
      <c r="AY97" s="19" t="s">
        <v>207</v>
      </c>
      <c r="BE97" s="207">
        <f>IF(N97="základní",J97,0)</f>
        <v>0</v>
      </c>
      <c r="BF97" s="207">
        <f>IF(N97="snížená",J97,0)</f>
        <v>0</v>
      </c>
      <c r="BG97" s="207">
        <f>IF(N97="zákl. přenesená",J97,0)</f>
        <v>0</v>
      </c>
      <c r="BH97" s="207">
        <f>IF(N97="sníž. přenesená",J97,0)</f>
        <v>0</v>
      </c>
      <c r="BI97" s="207">
        <f>IF(N97="nulová",J97,0)</f>
        <v>0</v>
      </c>
      <c r="BJ97" s="19" t="s">
        <v>79</v>
      </c>
      <c r="BK97" s="207">
        <f>ROUND(I97*H97,2)</f>
        <v>0</v>
      </c>
      <c r="BL97" s="19" t="s">
        <v>550</v>
      </c>
      <c r="BM97" s="206" t="s">
        <v>2001</v>
      </c>
    </row>
    <row r="98" spans="1:47" s="2" customFormat="1" ht="29.25">
      <c r="A98" s="36"/>
      <c r="B98" s="37"/>
      <c r="C98" s="38"/>
      <c r="D98" s="210" t="s">
        <v>573</v>
      </c>
      <c r="E98" s="38"/>
      <c r="F98" s="251" t="s">
        <v>2002</v>
      </c>
      <c r="G98" s="38"/>
      <c r="H98" s="38"/>
      <c r="I98" s="118"/>
      <c r="J98" s="38"/>
      <c r="K98" s="38"/>
      <c r="L98" s="41"/>
      <c r="M98" s="252"/>
      <c r="N98" s="253"/>
      <c r="O98" s="66"/>
      <c r="P98" s="66"/>
      <c r="Q98" s="66"/>
      <c r="R98" s="66"/>
      <c r="S98" s="66"/>
      <c r="T98" s="67"/>
      <c r="U98" s="36"/>
      <c r="V98" s="36"/>
      <c r="W98" s="36"/>
      <c r="X98" s="36"/>
      <c r="Y98" s="36"/>
      <c r="Z98" s="36"/>
      <c r="AA98" s="36"/>
      <c r="AB98" s="36"/>
      <c r="AC98" s="36"/>
      <c r="AD98" s="36"/>
      <c r="AE98" s="36"/>
      <c r="AT98" s="19" t="s">
        <v>573</v>
      </c>
      <c r="AU98" s="19" t="s">
        <v>81</v>
      </c>
    </row>
    <row r="99" spans="1:65" s="2" customFormat="1" ht="60">
      <c r="A99" s="36"/>
      <c r="B99" s="37"/>
      <c r="C99" s="195" t="s">
        <v>213</v>
      </c>
      <c r="D99" s="195" t="s">
        <v>209</v>
      </c>
      <c r="E99" s="196" t="s">
        <v>2003</v>
      </c>
      <c r="F99" s="197" t="s">
        <v>2004</v>
      </c>
      <c r="G99" s="198" t="s">
        <v>140</v>
      </c>
      <c r="H99" s="199">
        <v>375</v>
      </c>
      <c r="I99" s="200"/>
      <c r="J99" s="201">
        <f>ROUND(I99*H99,2)</f>
        <v>0</v>
      </c>
      <c r="K99" s="197" t="s">
        <v>212</v>
      </c>
      <c r="L99" s="41"/>
      <c r="M99" s="202" t="s">
        <v>19</v>
      </c>
      <c r="N99" s="203" t="s">
        <v>43</v>
      </c>
      <c r="O99" s="66"/>
      <c r="P99" s="204">
        <f>O99*H99</f>
        <v>0</v>
      </c>
      <c r="Q99" s="204">
        <v>0</v>
      </c>
      <c r="R99" s="204">
        <f>Q99*H99</f>
        <v>0</v>
      </c>
      <c r="S99" s="204">
        <v>0</v>
      </c>
      <c r="T99" s="205">
        <f>S99*H99</f>
        <v>0</v>
      </c>
      <c r="U99" s="36"/>
      <c r="V99" s="36"/>
      <c r="W99" s="36"/>
      <c r="X99" s="36"/>
      <c r="Y99" s="36"/>
      <c r="Z99" s="36"/>
      <c r="AA99" s="36"/>
      <c r="AB99" s="36"/>
      <c r="AC99" s="36"/>
      <c r="AD99" s="36"/>
      <c r="AE99" s="36"/>
      <c r="AR99" s="206" t="s">
        <v>550</v>
      </c>
      <c r="AT99" s="206" t="s">
        <v>209</v>
      </c>
      <c r="AU99" s="206" t="s">
        <v>81</v>
      </c>
      <c r="AY99" s="19" t="s">
        <v>207</v>
      </c>
      <c r="BE99" s="207">
        <f>IF(N99="základní",J99,0)</f>
        <v>0</v>
      </c>
      <c r="BF99" s="207">
        <f>IF(N99="snížená",J99,0)</f>
        <v>0</v>
      </c>
      <c r="BG99" s="207">
        <f>IF(N99="zákl. přenesená",J99,0)</f>
        <v>0</v>
      </c>
      <c r="BH99" s="207">
        <f>IF(N99="sníž. přenesená",J99,0)</f>
        <v>0</v>
      </c>
      <c r="BI99" s="207">
        <f>IF(N99="nulová",J99,0)</f>
        <v>0</v>
      </c>
      <c r="BJ99" s="19" t="s">
        <v>79</v>
      </c>
      <c r="BK99" s="207">
        <f>ROUND(I99*H99,2)</f>
        <v>0</v>
      </c>
      <c r="BL99" s="19" t="s">
        <v>550</v>
      </c>
      <c r="BM99" s="206" t="s">
        <v>2005</v>
      </c>
    </row>
    <row r="100" spans="2:51" s="13" customFormat="1" ht="12">
      <c r="B100" s="208"/>
      <c r="C100" s="209"/>
      <c r="D100" s="210" t="s">
        <v>215</v>
      </c>
      <c r="E100" s="211" t="s">
        <v>19</v>
      </c>
      <c r="F100" s="212" t="s">
        <v>2006</v>
      </c>
      <c r="G100" s="209"/>
      <c r="H100" s="213">
        <v>375</v>
      </c>
      <c r="I100" s="214"/>
      <c r="J100" s="209"/>
      <c r="K100" s="209"/>
      <c r="L100" s="215"/>
      <c r="M100" s="216"/>
      <c r="N100" s="217"/>
      <c r="O100" s="217"/>
      <c r="P100" s="217"/>
      <c r="Q100" s="217"/>
      <c r="R100" s="217"/>
      <c r="S100" s="217"/>
      <c r="T100" s="218"/>
      <c r="AT100" s="219" t="s">
        <v>215</v>
      </c>
      <c r="AU100" s="219" t="s">
        <v>81</v>
      </c>
      <c r="AV100" s="13" t="s">
        <v>81</v>
      </c>
      <c r="AW100" s="13" t="s">
        <v>33</v>
      </c>
      <c r="AX100" s="13" t="s">
        <v>72</v>
      </c>
      <c r="AY100" s="219" t="s">
        <v>207</v>
      </c>
    </row>
    <row r="101" spans="1:65" s="2" customFormat="1" ht="12">
      <c r="A101" s="36"/>
      <c r="B101" s="37"/>
      <c r="C101" s="231" t="s">
        <v>234</v>
      </c>
      <c r="D101" s="231" t="s">
        <v>249</v>
      </c>
      <c r="E101" s="232" t="s">
        <v>2007</v>
      </c>
      <c r="F101" s="233" t="s">
        <v>2008</v>
      </c>
      <c r="G101" s="234" t="s">
        <v>140</v>
      </c>
      <c r="H101" s="235">
        <v>382.5</v>
      </c>
      <c r="I101" s="236"/>
      <c r="J101" s="237">
        <f>ROUND(I101*H101,2)</f>
        <v>0</v>
      </c>
      <c r="K101" s="233" t="s">
        <v>212</v>
      </c>
      <c r="L101" s="238"/>
      <c r="M101" s="239" t="s">
        <v>19</v>
      </c>
      <c r="N101" s="240" t="s">
        <v>43</v>
      </c>
      <c r="O101" s="66"/>
      <c r="P101" s="204">
        <f>O101*H101</f>
        <v>0</v>
      </c>
      <c r="Q101" s="204">
        <v>0.00132</v>
      </c>
      <c r="R101" s="204">
        <f>Q101*H101</f>
        <v>0.5049</v>
      </c>
      <c r="S101" s="204">
        <v>0</v>
      </c>
      <c r="T101" s="205">
        <f>S101*H101</f>
        <v>0</v>
      </c>
      <c r="U101" s="36"/>
      <c r="V101" s="36"/>
      <c r="W101" s="36"/>
      <c r="X101" s="36"/>
      <c r="Y101" s="36"/>
      <c r="Z101" s="36"/>
      <c r="AA101" s="36"/>
      <c r="AB101" s="36"/>
      <c r="AC101" s="36"/>
      <c r="AD101" s="36"/>
      <c r="AE101" s="36"/>
      <c r="AR101" s="206" t="s">
        <v>880</v>
      </c>
      <c r="AT101" s="206" t="s">
        <v>249</v>
      </c>
      <c r="AU101" s="206" t="s">
        <v>81</v>
      </c>
      <c r="AY101" s="19" t="s">
        <v>207</v>
      </c>
      <c r="BE101" s="207">
        <f>IF(N101="základní",J101,0)</f>
        <v>0</v>
      </c>
      <c r="BF101" s="207">
        <f>IF(N101="snížená",J101,0)</f>
        <v>0</v>
      </c>
      <c r="BG101" s="207">
        <f>IF(N101="zákl. přenesená",J101,0)</f>
        <v>0</v>
      </c>
      <c r="BH101" s="207">
        <f>IF(N101="sníž. přenesená",J101,0)</f>
        <v>0</v>
      </c>
      <c r="BI101" s="207">
        <f>IF(N101="nulová",J101,0)</f>
        <v>0</v>
      </c>
      <c r="BJ101" s="19" t="s">
        <v>79</v>
      </c>
      <c r="BK101" s="207">
        <f>ROUND(I101*H101,2)</f>
        <v>0</v>
      </c>
      <c r="BL101" s="19" t="s">
        <v>880</v>
      </c>
      <c r="BM101" s="206" t="s">
        <v>2009</v>
      </c>
    </row>
    <row r="102" spans="2:51" s="13" customFormat="1" ht="12">
      <c r="B102" s="208"/>
      <c r="C102" s="209"/>
      <c r="D102" s="210" t="s">
        <v>215</v>
      </c>
      <c r="E102" s="209"/>
      <c r="F102" s="212" t="s">
        <v>2010</v>
      </c>
      <c r="G102" s="209"/>
      <c r="H102" s="213">
        <v>382.5</v>
      </c>
      <c r="I102" s="214"/>
      <c r="J102" s="209"/>
      <c r="K102" s="209"/>
      <c r="L102" s="215"/>
      <c r="M102" s="216"/>
      <c r="N102" s="217"/>
      <c r="O102" s="217"/>
      <c r="P102" s="217"/>
      <c r="Q102" s="217"/>
      <c r="R102" s="217"/>
      <c r="S102" s="217"/>
      <c r="T102" s="218"/>
      <c r="AT102" s="219" t="s">
        <v>215</v>
      </c>
      <c r="AU102" s="219" t="s">
        <v>81</v>
      </c>
      <c r="AV102" s="13" t="s">
        <v>81</v>
      </c>
      <c r="AW102" s="13" t="s">
        <v>4</v>
      </c>
      <c r="AX102" s="13" t="s">
        <v>79</v>
      </c>
      <c r="AY102" s="219" t="s">
        <v>207</v>
      </c>
    </row>
    <row r="103" spans="2:63" s="12" customFormat="1" ht="12.75">
      <c r="B103" s="179"/>
      <c r="C103" s="180"/>
      <c r="D103" s="181" t="s">
        <v>71</v>
      </c>
      <c r="E103" s="193" t="s">
        <v>2011</v>
      </c>
      <c r="F103" s="193" t="s">
        <v>2012</v>
      </c>
      <c r="G103" s="180"/>
      <c r="H103" s="180"/>
      <c r="I103" s="183"/>
      <c r="J103" s="194">
        <f>BK103</f>
        <v>0</v>
      </c>
      <c r="K103" s="180"/>
      <c r="L103" s="185"/>
      <c r="M103" s="186"/>
      <c r="N103" s="187"/>
      <c r="O103" s="187"/>
      <c r="P103" s="188">
        <f>SUM(P104:P131)</f>
        <v>0</v>
      </c>
      <c r="Q103" s="187"/>
      <c r="R103" s="188">
        <f>SUM(R104:R131)</f>
        <v>19.119161249999998</v>
      </c>
      <c r="S103" s="187"/>
      <c r="T103" s="189">
        <f>SUM(T104:T131)</f>
        <v>0</v>
      </c>
      <c r="AR103" s="190" t="s">
        <v>221</v>
      </c>
      <c r="AT103" s="191" t="s">
        <v>71</v>
      </c>
      <c r="AU103" s="191" t="s">
        <v>79</v>
      </c>
      <c r="AY103" s="190" t="s">
        <v>207</v>
      </c>
      <c r="BK103" s="192">
        <f>SUM(BK104:BK131)</f>
        <v>0</v>
      </c>
    </row>
    <row r="104" spans="1:65" s="2" customFormat="1" ht="24">
      <c r="A104" s="36"/>
      <c r="B104" s="37"/>
      <c r="C104" s="195" t="s">
        <v>238</v>
      </c>
      <c r="D104" s="195" t="s">
        <v>209</v>
      </c>
      <c r="E104" s="196" t="s">
        <v>2013</v>
      </c>
      <c r="F104" s="197" t="s">
        <v>2014</v>
      </c>
      <c r="G104" s="198" t="s">
        <v>2015</v>
      </c>
      <c r="H104" s="199">
        <v>0.125</v>
      </c>
      <c r="I104" s="200"/>
      <c r="J104" s="201">
        <f>ROUND(I104*H104,2)</f>
        <v>0</v>
      </c>
      <c r="K104" s="197" t="s">
        <v>212</v>
      </c>
      <c r="L104" s="41"/>
      <c r="M104" s="202" t="s">
        <v>19</v>
      </c>
      <c r="N104" s="203" t="s">
        <v>43</v>
      </c>
      <c r="O104" s="66"/>
      <c r="P104" s="204">
        <f>O104*H104</f>
        <v>0</v>
      </c>
      <c r="Q104" s="204">
        <v>0.00193</v>
      </c>
      <c r="R104" s="204">
        <f>Q104*H104</f>
        <v>0.00024125</v>
      </c>
      <c r="S104" s="204">
        <v>0</v>
      </c>
      <c r="T104" s="205">
        <f>S104*H104</f>
        <v>0</v>
      </c>
      <c r="U104" s="36"/>
      <c r="V104" s="36"/>
      <c r="W104" s="36"/>
      <c r="X104" s="36"/>
      <c r="Y104" s="36"/>
      <c r="Z104" s="36"/>
      <c r="AA104" s="36"/>
      <c r="AB104" s="36"/>
      <c r="AC104" s="36"/>
      <c r="AD104" s="36"/>
      <c r="AE104" s="36"/>
      <c r="AR104" s="206" t="s">
        <v>550</v>
      </c>
      <c r="AT104" s="206" t="s">
        <v>209</v>
      </c>
      <c r="AU104" s="206" t="s">
        <v>81</v>
      </c>
      <c r="AY104" s="19" t="s">
        <v>207</v>
      </c>
      <c r="BE104" s="207">
        <f>IF(N104="základní",J104,0)</f>
        <v>0</v>
      </c>
      <c r="BF104" s="207">
        <f>IF(N104="snížená",J104,0)</f>
        <v>0</v>
      </c>
      <c r="BG104" s="207">
        <f>IF(N104="zákl. přenesená",J104,0)</f>
        <v>0</v>
      </c>
      <c r="BH104" s="207">
        <f>IF(N104="sníž. přenesená",J104,0)</f>
        <v>0</v>
      </c>
      <c r="BI104" s="207">
        <f>IF(N104="nulová",J104,0)</f>
        <v>0</v>
      </c>
      <c r="BJ104" s="19" t="s">
        <v>79</v>
      </c>
      <c r="BK104" s="207">
        <f>ROUND(I104*H104,2)</f>
        <v>0</v>
      </c>
      <c r="BL104" s="19" t="s">
        <v>550</v>
      </c>
      <c r="BM104" s="206" t="s">
        <v>2016</v>
      </c>
    </row>
    <row r="105" spans="1:65" s="2" customFormat="1" ht="48">
      <c r="A105" s="36"/>
      <c r="B105" s="37"/>
      <c r="C105" s="195" t="s">
        <v>243</v>
      </c>
      <c r="D105" s="195" t="s">
        <v>209</v>
      </c>
      <c r="E105" s="196" t="s">
        <v>2017</v>
      </c>
      <c r="F105" s="197" t="s">
        <v>2018</v>
      </c>
      <c r="G105" s="198" t="s">
        <v>144</v>
      </c>
      <c r="H105" s="199">
        <v>2</v>
      </c>
      <c r="I105" s="200"/>
      <c r="J105" s="201">
        <f>ROUND(I105*H105,2)</f>
        <v>0</v>
      </c>
      <c r="K105" s="197" t="s">
        <v>212</v>
      </c>
      <c r="L105" s="41"/>
      <c r="M105" s="202" t="s">
        <v>19</v>
      </c>
      <c r="N105" s="203" t="s">
        <v>43</v>
      </c>
      <c r="O105" s="66"/>
      <c r="P105" s="204">
        <f>O105*H105</f>
        <v>0</v>
      </c>
      <c r="Q105" s="204">
        <v>0</v>
      </c>
      <c r="R105" s="204">
        <f>Q105*H105</f>
        <v>0</v>
      </c>
      <c r="S105" s="204">
        <v>0</v>
      </c>
      <c r="T105" s="205">
        <f>S105*H105</f>
        <v>0</v>
      </c>
      <c r="U105" s="36"/>
      <c r="V105" s="36"/>
      <c r="W105" s="36"/>
      <c r="X105" s="36"/>
      <c r="Y105" s="36"/>
      <c r="Z105" s="36"/>
      <c r="AA105" s="36"/>
      <c r="AB105" s="36"/>
      <c r="AC105" s="36"/>
      <c r="AD105" s="36"/>
      <c r="AE105" s="36"/>
      <c r="AR105" s="206" t="s">
        <v>550</v>
      </c>
      <c r="AT105" s="206" t="s">
        <v>209</v>
      </c>
      <c r="AU105" s="206" t="s">
        <v>81</v>
      </c>
      <c r="AY105" s="19" t="s">
        <v>207</v>
      </c>
      <c r="BE105" s="207">
        <f>IF(N105="základní",J105,0)</f>
        <v>0</v>
      </c>
      <c r="BF105" s="207">
        <f>IF(N105="snížená",J105,0)</f>
        <v>0</v>
      </c>
      <c r="BG105" s="207">
        <f>IF(N105="zákl. přenesená",J105,0)</f>
        <v>0</v>
      </c>
      <c r="BH105" s="207">
        <f>IF(N105="sníž. přenesená",J105,0)</f>
        <v>0</v>
      </c>
      <c r="BI105" s="207">
        <f>IF(N105="nulová",J105,0)</f>
        <v>0</v>
      </c>
      <c r="BJ105" s="19" t="s">
        <v>79</v>
      </c>
      <c r="BK105" s="207">
        <f>ROUND(I105*H105,2)</f>
        <v>0</v>
      </c>
      <c r="BL105" s="19" t="s">
        <v>550</v>
      </c>
      <c r="BM105" s="206" t="s">
        <v>2019</v>
      </c>
    </row>
    <row r="106" spans="2:51" s="13" customFormat="1" ht="12">
      <c r="B106" s="208"/>
      <c r="C106" s="209"/>
      <c r="D106" s="210" t="s">
        <v>215</v>
      </c>
      <c r="E106" s="211" t="s">
        <v>19</v>
      </c>
      <c r="F106" s="212" t="s">
        <v>2020</v>
      </c>
      <c r="G106" s="209"/>
      <c r="H106" s="213">
        <v>2</v>
      </c>
      <c r="I106" s="214"/>
      <c r="J106" s="209"/>
      <c r="K106" s="209"/>
      <c r="L106" s="215"/>
      <c r="M106" s="216"/>
      <c r="N106" s="217"/>
      <c r="O106" s="217"/>
      <c r="P106" s="217"/>
      <c r="Q106" s="217"/>
      <c r="R106" s="217"/>
      <c r="S106" s="217"/>
      <c r="T106" s="218"/>
      <c r="AT106" s="219" t="s">
        <v>215</v>
      </c>
      <c r="AU106" s="219" t="s">
        <v>81</v>
      </c>
      <c r="AV106" s="13" t="s">
        <v>81</v>
      </c>
      <c r="AW106" s="13" t="s">
        <v>33</v>
      </c>
      <c r="AX106" s="13" t="s">
        <v>72</v>
      </c>
      <c r="AY106" s="219" t="s">
        <v>207</v>
      </c>
    </row>
    <row r="107" spans="1:65" s="2" customFormat="1" ht="24">
      <c r="A107" s="36"/>
      <c r="B107" s="37"/>
      <c r="C107" s="195" t="s">
        <v>248</v>
      </c>
      <c r="D107" s="195" t="s">
        <v>209</v>
      </c>
      <c r="E107" s="196" t="s">
        <v>2021</v>
      </c>
      <c r="F107" s="197" t="s">
        <v>2022</v>
      </c>
      <c r="G107" s="198" t="s">
        <v>140</v>
      </c>
      <c r="H107" s="199">
        <v>8</v>
      </c>
      <c r="I107" s="200"/>
      <c r="J107" s="201">
        <f>ROUND(I107*H107,2)</f>
        <v>0</v>
      </c>
      <c r="K107" s="197" t="s">
        <v>212</v>
      </c>
      <c r="L107" s="41"/>
      <c r="M107" s="202" t="s">
        <v>19</v>
      </c>
      <c r="N107" s="203" t="s">
        <v>43</v>
      </c>
      <c r="O107" s="66"/>
      <c r="P107" s="204">
        <f>O107*H107</f>
        <v>0</v>
      </c>
      <c r="Q107" s="204">
        <v>0</v>
      </c>
      <c r="R107" s="204">
        <f>Q107*H107</f>
        <v>0</v>
      </c>
      <c r="S107" s="204">
        <v>0</v>
      </c>
      <c r="T107" s="205">
        <f>S107*H107</f>
        <v>0</v>
      </c>
      <c r="U107" s="36"/>
      <c r="V107" s="36"/>
      <c r="W107" s="36"/>
      <c r="X107" s="36"/>
      <c r="Y107" s="36"/>
      <c r="Z107" s="36"/>
      <c r="AA107" s="36"/>
      <c r="AB107" s="36"/>
      <c r="AC107" s="36"/>
      <c r="AD107" s="36"/>
      <c r="AE107" s="36"/>
      <c r="AR107" s="206" t="s">
        <v>550</v>
      </c>
      <c r="AT107" s="206" t="s">
        <v>209</v>
      </c>
      <c r="AU107" s="206" t="s">
        <v>81</v>
      </c>
      <c r="AY107" s="19" t="s">
        <v>207</v>
      </c>
      <c r="BE107" s="207">
        <f>IF(N107="základní",J107,0)</f>
        <v>0</v>
      </c>
      <c r="BF107" s="207">
        <f>IF(N107="snížená",J107,0)</f>
        <v>0</v>
      </c>
      <c r="BG107" s="207">
        <f>IF(N107="zákl. přenesená",J107,0)</f>
        <v>0</v>
      </c>
      <c r="BH107" s="207">
        <f>IF(N107="sníž. přenesená",J107,0)</f>
        <v>0</v>
      </c>
      <c r="BI107" s="207">
        <f>IF(N107="nulová",J107,0)</f>
        <v>0</v>
      </c>
      <c r="BJ107" s="19" t="s">
        <v>79</v>
      </c>
      <c r="BK107" s="207">
        <f>ROUND(I107*H107,2)</f>
        <v>0</v>
      </c>
      <c r="BL107" s="19" t="s">
        <v>550</v>
      </c>
      <c r="BM107" s="206" t="s">
        <v>2023</v>
      </c>
    </row>
    <row r="108" spans="2:51" s="13" customFormat="1" ht="12">
      <c r="B108" s="208"/>
      <c r="C108" s="209"/>
      <c r="D108" s="210" t="s">
        <v>215</v>
      </c>
      <c r="E108" s="211" t="s">
        <v>19</v>
      </c>
      <c r="F108" s="212" t="s">
        <v>2024</v>
      </c>
      <c r="G108" s="209"/>
      <c r="H108" s="213">
        <v>8</v>
      </c>
      <c r="I108" s="214"/>
      <c r="J108" s="209"/>
      <c r="K108" s="209"/>
      <c r="L108" s="215"/>
      <c r="M108" s="216"/>
      <c r="N108" s="217"/>
      <c r="O108" s="217"/>
      <c r="P108" s="217"/>
      <c r="Q108" s="217"/>
      <c r="R108" s="217"/>
      <c r="S108" s="217"/>
      <c r="T108" s="218"/>
      <c r="AT108" s="219" t="s">
        <v>215</v>
      </c>
      <c r="AU108" s="219" t="s">
        <v>81</v>
      </c>
      <c r="AV108" s="13" t="s">
        <v>81</v>
      </c>
      <c r="AW108" s="13" t="s">
        <v>33</v>
      </c>
      <c r="AX108" s="13" t="s">
        <v>72</v>
      </c>
      <c r="AY108" s="219" t="s">
        <v>207</v>
      </c>
    </row>
    <row r="109" spans="1:65" s="2" customFormat="1" ht="24">
      <c r="A109" s="36"/>
      <c r="B109" s="37"/>
      <c r="C109" s="195" t="s">
        <v>255</v>
      </c>
      <c r="D109" s="195" t="s">
        <v>209</v>
      </c>
      <c r="E109" s="196" t="s">
        <v>2025</v>
      </c>
      <c r="F109" s="197" t="s">
        <v>2026</v>
      </c>
      <c r="G109" s="198" t="s">
        <v>151</v>
      </c>
      <c r="H109" s="199">
        <v>13.92</v>
      </c>
      <c r="I109" s="200"/>
      <c r="J109" s="201">
        <f>ROUND(I109*H109,2)</f>
        <v>0</v>
      </c>
      <c r="K109" s="197" t="s">
        <v>212</v>
      </c>
      <c r="L109" s="41"/>
      <c r="M109" s="202" t="s">
        <v>19</v>
      </c>
      <c r="N109" s="203" t="s">
        <v>43</v>
      </c>
      <c r="O109" s="66"/>
      <c r="P109" s="204">
        <f>O109*H109</f>
        <v>0</v>
      </c>
      <c r="Q109" s="204">
        <v>0</v>
      </c>
      <c r="R109" s="204">
        <f>Q109*H109</f>
        <v>0</v>
      </c>
      <c r="S109" s="204">
        <v>0</v>
      </c>
      <c r="T109" s="205">
        <f>S109*H109</f>
        <v>0</v>
      </c>
      <c r="U109" s="36"/>
      <c r="V109" s="36"/>
      <c r="W109" s="36"/>
      <c r="X109" s="36"/>
      <c r="Y109" s="36"/>
      <c r="Z109" s="36"/>
      <c r="AA109" s="36"/>
      <c r="AB109" s="36"/>
      <c r="AC109" s="36"/>
      <c r="AD109" s="36"/>
      <c r="AE109" s="36"/>
      <c r="AR109" s="206" t="s">
        <v>550</v>
      </c>
      <c r="AT109" s="206" t="s">
        <v>209</v>
      </c>
      <c r="AU109" s="206" t="s">
        <v>81</v>
      </c>
      <c r="AY109" s="19" t="s">
        <v>207</v>
      </c>
      <c r="BE109" s="207">
        <f>IF(N109="základní",J109,0)</f>
        <v>0</v>
      </c>
      <c r="BF109" s="207">
        <f>IF(N109="snížená",J109,0)</f>
        <v>0</v>
      </c>
      <c r="BG109" s="207">
        <f>IF(N109="zákl. přenesená",J109,0)</f>
        <v>0</v>
      </c>
      <c r="BH109" s="207">
        <f>IF(N109="sníž. přenesená",J109,0)</f>
        <v>0</v>
      </c>
      <c r="BI109" s="207">
        <f>IF(N109="nulová",J109,0)</f>
        <v>0</v>
      </c>
      <c r="BJ109" s="19" t="s">
        <v>79</v>
      </c>
      <c r="BK109" s="207">
        <f>ROUND(I109*H109,2)</f>
        <v>0</v>
      </c>
      <c r="BL109" s="19" t="s">
        <v>550</v>
      </c>
      <c r="BM109" s="206" t="s">
        <v>2027</v>
      </c>
    </row>
    <row r="110" spans="2:51" s="13" customFormat="1" ht="22.5">
      <c r="B110" s="208"/>
      <c r="C110" s="209"/>
      <c r="D110" s="210" t="s">
        <v>215</v>
      </c>
      <c r="E110" s="211" t="s">
        <v>19</v>
      </c>
      <c r="F110" s="212" t="s">
        <v>2028</v>
      </c>
      <c r="G110" s="209"/>
      <c r="H110" s="213">
        <v>13.92</v>
      </c>
      <c r="I110" s="214"/>
      <c r="J110" s="209"/>
      <c r="K110" s="209"/>
      <c r="L110" s="215"/>
      <c r="M110" s="216"/>
      <c r="N110" s="217"/>
      <c r="O110" s="217"/>
      <c r="P110" s="217"/>
      <c r="Q110" s="217"/>
      <c r="R110" s="217"/>
      <c r="S110" s="217"/>
      <c r="T110" s="218"/>
      <c r="AT110" s="219" t="s">
        <v>215</v>
      </c>
      <c r="AU110" s="219" t="s">
        <v>81</v>
      </c>
      <c r="AV110" s="13" t="s">
        <v>81</v>
      </c>
      <c r="AW110" s="13" t="s">
        <v>33</v>
      </c>
      <c r="AX110" s="13" t="s">
        <v>72</v>
      </c>
      <c r="AY110" s="219" t="s">
        <v>207</v>
      </c>
    </row>
    <row r="111" spans="1:65" s="2" customFormat="1" ht="48">
      <c r="A111" s="36"/>
      <c r="B111" s="37"/>
      <c r="C111" s="195" t="s">
        <v>261</v>
      </c>
      <c r="D111" s="195" t="s">
        <v>209</v>
      </c>
      <c r="E111" s="196" t="s">
        <v>2029</v>
      </c>
      <c r="F111" s="197" t="s">
        <v>2030</v>
      </c>
      <c r="G111" s="198" t="s">
        <v>140</v>
      </c>
      <c r="H111" s="199">
        <v>116</v>
      </c>
      <c r="I111" s="200"/>
      <c r="J111" s="201">
        <f>ROUND(I111*H111,2)</f>
        <v>0</v>
      </c>
      <c r="K111" s="197" t="s">
        <v>212</v>
      </c>
      <c r="L111" s="41"/>
      <c r="M111" s="202" t="s">
        <v>19</v>
      </c>
      <c r="N111" s="203" t="s">
        <v>43</v>
      </c>
      <c r="O111" s="66"/>
      <c r="P111" s="204">
        <f>O111*H111</f>
        <v>0</v>
      </c>
      <c r="Q111" s="204">
        <v>0</v>
      </c>
      <c r="R111" s="204">
        <f>Q111*H111</f>
        <v>0</v>
      </c>
      <c r="S111" s="204">
        <v>0</v>
      </c>
      <c r="T111" s="205">
        <f>S111*H111</f>
        <v>0</v>
      </c>
      <c r="U111" s="36"/>
      <c r="V111" s="36"/>
      <c r="W111" s="36"/>
      <c r="X111" s="36"/>
      <c r="Y111" s="36"/>
      <c r="Z111" s="36"/>
      <c r="AA111" s="36"/>
      <c r="AB111" s="36"/>
      <c r="AC111" s="36"/>
      <c r="AD111" s="36"/>
      <c r="AE111" s="36"/>
      <c r="AR111" s="206" t="s">
        <v>550</v>
      </c>
      <c r="AT111" s="206" t="s">
        <v>209</v>
      </c>
      <c r="AU111" s="206" t="s">
        <v>81</v>
      </c>
      <c r="AY111" s="19" t="s">
        <v>207</v>
      </c>
      <c r="BE111" s="207">
        <f>IF(N111="základní",J111,0)</f>
        <v>0</v>
      </c>
      <c r="BF111" s="207">
        <f>IF(N111="snížená",J111,0)</f>
        <v>0</v>
      </c>
      <c r="BG111" s="207">
        <f>IF(N111="zákl. přenesená",J111,0)</f>
        <v>0</v>
      </c>
      <c r="BH111" s="207">
        <f>IF(N111="sníž. přenesená",J111,0)</f>
        <v>0</v>
      </c>
      <c r="BI111" s="207">
        <f>IF(N111="nulová",J111,0)</f>
        <v>0</v>
      </c>
      <c r="BJ111" s="19" t="s">
        <v>79</v>
      </c>
      <c r="BK111" s="207">
        <f>ROUND(I111*H111,2)</f>
        <v>0</v>
      </c>
      <c r="BL111" s="19" t="s">
        <v>550</v>
      </c>
      <c r="BM111" s="206" t="s">
        <v>2031</v>
      </c>
    </row>
    <row r="112" spans="1:65" s="2" customFormat="1" ht="48">
      <c r="A112" s="36"/>
      <c r="B112" s="37"/>
      <c r="C112" s="195" t="s">
        <v>117</v>
      </c>
      <c r="D112" s="195" t="s">
        <v>209</v>
      </c>
      <c r="E112" s="196" t="s">
        <v>2032</v>
      </c>
      <c r="F112" s="197" t="s">
        <v>2033</v>
      </c>
      <c r="G112" s="198" t="s">
        <v>140</v>
      </c>
      <c r="H112" s="199">
        <v>110</v>
      </c>
      <c r="I112" s="200"/>
      <c r="J112" s="201">
        <f>ROUND(I112*H112,2)</f>
        <v>0</v>
      </c>
      <c r="K112" s="197" t="s">
        <v>212</v>
      </c>
      <c r="L112" s="41"/>
      <c r="M112" s="202" t="s">
        <v>19</v>
      </c>
      <c r="N112" s="203" t="s">
        <v>43</v>
      </c>
      <c r="O112" s="66"/>
      <c r="P112" s="204">
        <f>O112*H112</f>
        <v>0</v>
      </c>
      <c r="Q112" s="204">
        <v>0.15614</v>
      </c>
      <c r="R112" s="204">
        <f>Q112*H112</f>
        <v>17.1754</v>
      </c>
      <c r="S112" s="204">
        <v>0</v>
      </c>
      <c r="T112" s="205">
        <f>S112*H112</f>
        <v>0</v>
      </c>
      <c r="U112" s="36"/>
      <c r="V112" s="36"/>
      <c r="W112" s="36"/>
      <c r="X112" s="36"/>
      <c r="Y112" s="36"/>
      <c r="Z112" s="36"/>
      <c r="AA112" s="36"/>
      <c r="AB112" s="36"/>
      <c r="AC112" s="36"/>
      <c r="AD112" s="36"/>
      <c r="AE112" s="36"/>
      <c r="AR112" s="206" t="s">
        <v>550</v>
      </c>
      <c r="AT112" s="206" t="s">
        <v>209</v>
      </c>
      <c r="AU112" s="206" t="s">
        <v>81</v>
      </c>
      <c r="AY112" s="19" t="s">
        <v>207</v>
      </c>
      <c r="BE112" s="207">
        <f>IF(N112="základní",J112,0)</f>
        <v>0</v>
      </c>
      <c r="BF112" s="207">
        <f>IF(N112="snížená",J112,0)</f>
        <v>0</v>
      </c>
      <c r="BG112" s="207">
        <f>IF(N112="zákl. přenesená",J112,0)</f>
        <v>0</v>
      </c>
      <c r="BH112" s="207">
        <f>IF(N112="sníž. přenesená",J112,0)</f>
        <v>0</v>
      </c>
      <c r="BI112" s="207">
        <f>IF(N112="nulová",J112,0)</f>
        <v>0</v>
      </c>
      <c r="BJ112" s="19" t="s">
        <v>79</v>
      </c>
      <c r="BK112" s="207">
        <f>ROUND(I112*H112,2)</f>
        <v>0</v>
      </c>
      <c r="BL112" s="19" t="s">
        <v>550</v>
      </c>
      <c r="BM112" s="206" t="s">
        <v>2034</v>
      </c>
    </row>
    <row r="113" spans="1:47" s="2" customFormat="1" ht="39">
      <c r="A113" s="36"/>
      <c r="B113" s="37"/>
      <c r="C113" s="38"/>
      <c r="D113" s="210" t="s">
        <v>573</v>
      </c>
      <c r="E113" s="38"/>
      <c r="F113" s="251" t="s">
        <v>2035</v>
      </c>
      <c r="G113" s="38"/>
      <c r="H113" s="38"/>
      <c r="I113" s="118"/>
      <c r="J113" s="38"/>
      <c r="K113" s="38"/>
      <c r="L113" s="41"/>
      <c r="M113" s="252"/>
      <c r="N113" s="253"/>
      <c r="O113" s="66"/>
      <c r="P113" s="66"/>
      <c r="Q113" s="66"/>
      <c r="R113" s="66"/>
      <c r="S113" s="66"/>
      <c r="T113" s="67"/>
      <c r="U113" s="36"/>
      <c r="V113" s="36"/>
      <c r="W113" s="36"/>
      <c r="X113" s="36"/>
      <c r="Y113" s="36"/>
      <c r="Z113" s="36"/>
      <c r="AA113" s="36"/>
      <c r="AB113" s="36"/>
      <c r="AC113" s="36"/>
      <c r="AD113" s="36"/>
      <c r="AE113" s="36"/>
      <c r="AT113" s="19" t="s">
        <v>573</v>
      </c>
      <c r="AU113" s="19" t="s">
        <v>81</v>
      </c>
    </row>
    <row r="114" spans="1:65" s="2" customFormat="1" ht="24">
      <c r="A114" s="36"/>
      <c r="B114" s="37"/>
      <c r="C114" s="231" t="s">
        <v>134</v>
      </c>
      <c r="D114" s="231" t="s">
        <v>249</v>
      </c>
      <c r="E114" s="232" t="s">
        <v>2036</v>
      </c>
      <c r="F114" s="233" t="s">
        <v>2037</v>
      </c>
      <c r="G114" s="234" t="s">
        <v>140</v>
      </c>
      <c r="H114" s="235">
        <v>3.026</v>
      </c>
      <c r="I114" s="236"/>
      <c r="J114" s="237">
        <f>ROUND(I114*H114,2)</f>
        <v>0</v>
      </c>
      <c r="K114" s="233" t="s">
        <v>1999</v>
      </c>
      <c r="L114" s="238"/>
      <c r="M114" s="239" t="s">
        <v>19</v>
      </c>
      <c r="N114" s="240" t="s">
        <v>43</v>
      </c>
      <c r="O114" s="66"/>
      <c r="P114" s="204">
        <f>O114*H114</f>
        <v>0</v>
      </c>
      <c r="Q114" s="204">
        <v>0</v>
      </c>
      <c r="R114" s="204">
        <f>Q114*H114</f>
        <v>0</v>
      </c>
      <c r="S114" s="204">
        <v>0</v>
      </c>
      <c r="T114" s="205">
        <f>S114*H114</f>
        <v>0</v>
      </c>
      <c r="U114" s="36"/>
      <c r="V114" s="36"/>
      <c r="W114" s="36"/>
      <c r="X114" s="36"/>
      <c r="Y114" s="36"/>
      <c r="Z114" s="36"/>
      <c r="AA114" s="36"/>
      <c r="AB114" s="36"/>
      <c r="AC114" s="36"/>
      <c r="AD114" s="36"/>
      <c r="AE114" s="36"/>
      <c r="AR114" s="206" t="s">
        <v>2000</v>
      </c>
      <c r="AT114" s="206" t="s">
        <v>249</v>
      </c>
      <c r="AU114" s="206" t="s">
        <v>81</v>
      </c>
      <c r="AY114" s="19" t="s">
        <v>207</v>
      </c>
      <c r="BE114" s="207">
        <f>IF(N114="základní",J114,0)</f>
        <v>0</v>
      </c>
      <c r="BF114" s="207">
        <f>IF(N114="snížená",J114,0)</f>
        <v>0</v>
      </c>
      <c r="BG114" s="207">
        <f>IF(N114="zákl. přenesená",J114,0)</f>
        <v>0</v>
      </c>
      <c r="BH114" s="207">
        <f>IF(N114="sníž. přenesená",J114,0)</f>
        <v>0</v>
      </c>
      <c r="BI114" s="207">
        <f>IF(N114="nulová",J114,0)</f>
        <v>0</v>
      </c>
      <c r="BJ114" s="19" t="s">
        <v>79</v>
      </c>
      <c r="BK114" s="207">
        <f>ROUND(I114*H114,2)</f>
        <v>0</v>
      </c>
      <c r="BL114" s="19" t="s">
        <v>550</v>
      </c>
      <c r="BM114" s="206" t="s">
        <v>2038</v>
      </c>
    </row>
    <row r="115" spans="1:47" s="2" customFormat="1" ht="29.25">
      <c r="A115" s="36"/>
      <c r="B115" s="37"/>
      <c r="C115" s="38"/>
      <c r="D115" s="210" t="s">
        <v>573</v>
      </c>
      <c r="E115" s="38"/>
      <c r="F115" s="251" t="s">
        <v>2039</v>
      </c>
      <c r="G115" s="38"/>
      <c r="H115" s="38"/>
      <c r="I115" s="118"/>
      <c r="J115" s="38"/>
      <c r="K115" s="38"/>
      <c r="L115" s="41"/>
      <c r="M115" s="252"/>
      <c r="N115" s="253"/>
      <c r="O115" s="66"/>
      <c r="P115" s="66"/>
      <c r="Q115" s="66"/>
      <c r="R115" s="66"/>
      <c r="S115" s="66"/>
      <c r="T115" s="67"/>
      <c r="U115" s="36"/>
      <c r="V115" s="36"/>
      <c r="W115" s="36"/>
      <c r="X115" s="36"/>
      <c r="Y115" s="36"/>
      <c r="Z115" s="36"/>
      <c r="AA115" s="36"/>
      <c r="AB115" s="36"/>
      <c r="AC115" s="36"/>
      <c r="AD115" s="36"/>
      <c r="AE115" s="36"/>
      <c r="AT115" s="19" t="s">
        <v>573</v>
      </c>
      <c r="AU115" s="19" t="s">
        <v>81</v>
      </c>
    </row>
    <row r="116" spans="1:65" s="2" customFormat="1" ht="48">
      <c r="A116" s="36"/>
      <c r="B116" s="37"/>
      <c r="C116" s="195" t="s">
        <v>277</v>
      </c>
      <c r="D116" s="195" t="s">
        <v>209</v>
      </c>
      <c r="E116" s="196" t="s">
        <v>2040</v>
      </c>
      <c r="F116" s="197" t="s">
        <v>2041</v>
      </c>
      <c r="G116" s="198" t="s">
        <v>140</v>
      </c>
      <c r="H116" s="199">
        <v>6</v>
      </c>
      <c r="I116" s="200"/>
      <c r="J116" s="201">
        <f>ROUND(I116*H116,2)</f>
        <v>0</v>
      </c>
      <c r="K116" s="197" t="s">
        <v>212</v>
      </c>
      <c r="L116" s="41"/>
      <c r="M116" s="202" t="s">
        <v>19</v>
      </c>
      <c r="N116" s="203" t="s">
        <v>43</v>
      </c>
      <c r="O116" s="66"/>
      <c r="P116" s="204">
        <f>O116*H116</f>
        <v>0</v>
      </c>
      <c r="Q116" s="204">
        <v>0.323</v>
      </c>
      <c r="R116" s="204">
        <f>Q116*H116</f>
        <v>1.9380000000000002</v>
      </c>
      <c r="S116" s="204">
        <v>0</v>
      </c>
      <c r="T116" s="205">
        <f>S116*H116</f>
        <v>0</v>
      </c>
      <c r="U116" s="36"/>
      <c r="V116" s="36"/>
      <c r="W116" s="36"/>
      <c r="X116" s="36"/>
      <c r="Y116" s="36"/>
      <c r="Z116" s="36"/>
      <c r="AA116" s="36"/>
      <c r="AB116" s="36"/>
      <c r="AC116" s="36"/>
      <c r="AD116" s="36"/>
      <c r="AE116" s="36"/>
      <c r="AR116" s="206" t="s">
        <v>550</v>
      </c>
      <c r="AT116" s="206" t="s">
        <v>209</v>
      </c>
      <c r="AU116" s="206" t="s">
        <v>81</v>
      </c>
      <c r="AY116" s="19" t="s">
        <v>207</v>
      </c>
      <c r="BE116" s="207">
        <f>IF(N116="základní",J116,0)</f>
        <v>0</v>
      </c>
      <c r="BF116" s="207">
        <f>IF(N116="snížená",J116,0)</f>
        <v>0</v>
      </c>
      <c r="BG116" s="207">
        <f>IF(N116="zákl. přenesená",J116,0)</f>
        <v>0</v>
      </c>
      <c r="BH116" s="207">
        <f>IF(N116="sníž. přenesená",J116,0)</f>
        <v>0</v>
      </c>
      <c r="BI116" s="207">
        <f>IF(N116="nulová",J116,0)</f>
        <v>0</v>
      </c>
      <c r="BJ116" s="19" t="s">
        <v>79</v>
      </c>
      <c r="BK116" s="207">
        <f>ROUND(I116*H116,2)</f>
        <v>0</v>
      </c>
      <c r="BL116" s="19" t="s">
        <v>550</v>
      </c>
      <c r="BM116" s="206" t="s">
        <v>2042</v>
      </c>
    </row>
    <row r="117" spans="1:47" s="2" customFormat="1" ht="29.25">
      <c r="A117" s="36"/>
      <c r="B117" s="37"/>
      <c r="C117" s="38"/>
      <c r="D117" s="210" t="s">
        <v>573</v>
      </c>
      <c r="E117" s="38"/>
      <c r="F117" s="251" t="s">
        <v>2043</v>
      </c>
      <c r="G117" s="38"/>
      <c r="H117" s="38"/>
      <c r="I117" s="118"/>
      <c r="J117" s="38"/>
      <c r="K117" s="38"/>
      <c r="L117" s="41"/>
      <c r="M117" s="252"/>
      <c r="N117" s="253"/>
      <c r="O117" s="66"/>
      <c r="P117" s="66"/>
      <c r="Q117" s="66"/>
      <c r="R117" s="66"/>
      <c r="S117" s="66"/>
      <c r="T117" s="67"/>
      <c r="U117" s="36"/>
      <c r="V117" s="36"/>
      <c r="W117" s="36"/>
      <c r="X117" s="36"/>
      <c r="Y117" s="36"/>
      <c r="Z117" s="36"/>
      <c r="AA117" s="36"/>
      <c r="AB117" s="36"/>
      <c r="AC117" s="36"/>
      <c r="AD117" s="36"/>
      <c r="AE117" s="36"/>
      <c r="AT117" s="19" t="s">
        <v>573</v>
      </c>
      <c r="AU117" s="19" t="s">
        <v>81</v>
      </c>
    </row>
    <row r="118" spans="1:65" s="2" customFormat="1" ht="36">
      <c r="A118" s="36"/>
      <c r="B118" s="37"/>
      <c r="C118" s="195" t="s">
        <v>282</v>
      </c>
      <c r="D118" s="195" t="s">
        <v>209</v>
      </c>
      <c r="E118" s="196" t="s">
        <v>2044</v>
      </c>
      <c r="F118" s="197" t="s">
        <v>2045</v>
      </c>
      <c r="G118" s="198" t="s">
        <v>140</v>
      </c>
      <c r="H118" s="199">
        <v>6</v>
      </c>
      <c r="I118" s="200"/>
      <c r="J118" s="201">
        <f>ROUND(I118*H118,2)</f>
        <v>0</v>
      </c>
      <c r="K118" s="197" t="s">
        <v>212</v>
      </c>
      <c r="L118" s="41"/>
      <c r="M118" s="202" t="s">
        <v>19</v>
      </c>
      <c r="N118" s="203" t="s">
        <v>43</v>
      </c>
      <c r="O118" s="66"/>
      <c r="P118" s="204">
        <f>O118*H118</f>
        <v>0</v>
      </c>
      <c r="Q118" s="204">
        <v>0</v>
      </c>
      <c r="R118" s="204">
        <f>Q118*H118</f>
        <v>0</v>
      </c>
      <c r="S118" s="204">
        <v>0</v>
      </c>
      <c r="T118" s="205">
        <f>S118*H118</f>
        <v>0</v>
      </c>
      <c r="U118" s="36"/>
      <c r="V118" s="36"/>
      <c r="W118" s="36"/>
      <c r="X118" s="36"/>
      <c r="Y118" s="36"/>
      <c r="Z118" s="36"/>
      <c r="AA118" s="36"/>
      <c r="AB118" s="36"/>
      <c r="AC118" s="36"/>
      <c r="AD118" s="36"/>
      <c r="AE118" s="36"/>
      <c r="AR118" s="206" t="s">
        <v>550</v>
      </c>
      <c r="AT118" s="206" t="s">
        <v>209</v>
      </c>
      <c r="AU118" s="206" t="s">
        <v>81</v>
      </c>
      <c r="AY118" s="19" t="s">
        <v>207</v>
      </c>
      <c r="BE118" s="207">
        <f>IF(N118="základní",J118,0)</f>
        <v>0</v>
      </c>
      <c r="BF118" s="207">
        <f>IF(N118="snížená",J118,0)</f>
        <v>0</v>
      </c>
      <c r="BG118" s="207">
        <f>IF(N118="zákl. přenesená",J118,0)</f>
        <v>0</v>
      </c>
      <c r="BH118" s="207">
        <f>IF(N118="sníž. přenesená",J118,0)</f>
        <v>0</v>
      </c>
      <c r="BI118" s="207">
        <f>IF(N118="nulová",J118,0)</f>
        <v>0</v>
      </c>
      <c r="BJ118" s="19" t="s">
        <v>79</v>
      </c>
      <c r="BK118" s="207">
        <f>ROUND(I118*H118,2)</f>
        <v>0</v>
      </c>
      <c r="BL118" s="19" t="s">
        <v>550</v>
      </c>
      <c r="BM118" s="206" t="s">
        <v>2046</v>
      </c>
    </row>
    <row r="119" spans="1:65" s="2" customFormat="1" ht="24">
      <c r="A119" s="36"/>
      <c r="B119" s="37"/>
      <c r="C119" s="231" t="s">
        <v>8</v>
      </c>
      <c r="D119" s="231" t="s">
        <v>249</v>
      </c>
      <c r="E119" s="232" t="s">
        <v>2047</v>
      </c>
      <c r="F119" s="233" t="s">
        <v>2048</v>
      </c>
      <c r="G119" s="234" t="s">
        <v>140</v>
      </c>
      <c r="H119" s="235">
        <v>6</v>
      </c>
      <c r="I119" s="236"/>
      <c r="J119" s="237">
        <f>ROUND(I119*H119,2)</f>
        <v>0</v>
      </c>
      <c r="K119" s="233" t="s">
        <v>212</v>
      </c>
      <c r="L119" s="238"/>
      <c r="M119" s="239" t="s">
        <v>19</v>
      </c>
      <c r="N119" s="240" t="s">
        <v>43</v>
      </c>
      <c r="O119" s="66"/>
      <c r="P119" s="204">
        <f>O119*H119</f>
        <v>0</v>
      </c>
      <c r="Q119" s="204">
        <v>0.00092</v>
      </c>
      <c r="R119" s="204">
        <f>Q119*H119</f>
        <v>0.005520000000000001</v>
      </c>
      <c r="S119" s="204">
        <v>0</v>
      </c>
      <c r="T119" s="205">
        <f>S119*H119</f>
        <v>0</v>
      </c>
      <c r="U119" s="36"/>
      <c r="V119" s="36"/>
      <c r="W119" s="36"/>
      <c r="X119" s="36"/>
      <c r="Y119" s="36"/>
      <c r="Z119" s="36"/>
      <c r="AA119" s="36"/>
      <c r="AB119" s="36"/>
      <c r="AC119" s="36"/>
      <c r="AD119" s="36"/>
      <c r="AE119" s="36"/>
      <c r="AR119" s="206" t="s">
        <v>880</v>
      </c>
      <c r="AT119" s="206" t="s">
        <v>249</v>
      </c>
      <c r="AU119" s="206" t="s">
        <v>81</v>
      </c>
      <c r="AY119" s="19" t="s">
        <v>207</v>
      </c>
      <c r="BE119" s="207">
        <f>IF(N119="základní",J119,0)</f>
        <v>0</v>
      </c>
      <c r="BF119" s="207">
        <f>IF(N119="snížená",J119,0)</f>
        <v>0</v>
      </c>
      <c r="BG119" s="207">
        <f>IF(N119="zákl. přenesená",J119,0)</f>
        <v>0</v>
      </c>
      <c r="BH119" s="207">
        <f>IF(N119="sníž. přenesená",J119,0)</f>
        <v>0</v>
      </c>
      <c r="BI119" s="207">
        <f>IF(N119="nulová",J119,0)</f>
        <v>0</v>
      </c>
      <c r="BJ119" s="19" t="s">
        <v>79</v>
      </c>
      <c r="BK119" s="207">
        <f>ROUND(I119*H119,2)</f>
        <v>0</v>
      </c>
      <c r="BL119" s="19" t="s">
        <v>880</v>
      </c>
      <c r="BM119" s="206" t="s">
        <v>2049</v>
      </c>
    </row>
    <row r="120" spans="1:65" s="2" customFormat="1" ht="36">
      <c r="A120" s="36"/>
      <c r="B120" s="37"/>
      <c r="C120" s="195" t="s">
        <v>292</v>
      </c>
      <c r="D120" s="195" t="s">
        <v>209</v>
      </c>
      <c r="E120" s="196" t="s">
        <v>2050</v>
      </c>
      <c r="F120" s="197" t="s">
        <v>2051</v>
      </c>
      <c r="G120" s="198" t="s">
        <v>151</v>
      </c>
      <c r="H120" s="199">
        <v>39.6</v>
      </c>
      <c r="I120" s="200"/>
      <c r="J120" s="201">
        <f>ROUND(I120*H120,2)</f>
        <v>0</v>
      </c>
      <c r="K120" s="197" t="s">
        <v>212</v>
      </c>
      <c r="L120" s="41"/>
      <c r="M120" s="202" t="s">
        <v>19</v>
      </c>
      <c r="N120" s="203" t="s">
        <v>43</v>
      </c>
      <c r="O120" s="66"/>
      <c r="P120" s="204">
        <f>O120*H120</f>
        <v>0</v>
      </c>
      <c r="Q120" s="204">
        <v>0</v>
      </c>
      <c r="R120" s="204">
        <f>Q120*H120</f>
        <v>0</v>
      </c>
      <c r="S120" s="204">
        <v>0</v>
      </c>
      <c r="T120" s="205">
        <f>S120*H120</f>
        <v>0</v>
      </c>
      <c r="U120" s="36"/>
      <c r="V120" s="36"/>
      <c r="W120" s="36"/>
      <c r="X120" s="36"/>
      <c r="Y120" s="36"/>
      <c r="Z120" s="36"/>
      <c r="AA120" s="36"/>
      <c r="AB120" s="36"/>
      <c r="AC120" s="36"/>
      <c r="AD120" s="36"/>
      <c r="AE120" s="36"/>
      <c r="AR120" s="206" t="s">
        <v>550</v>
      </c>
      <c r="AT120" s="206" t="s">
        <v>209</v>
      </c>
      <c r="AU120" s="206" t="s">
        <v>81</v>
      </c>
      <c r="AY120" s="19" t="s">
        <v>207</v>
      </c>
      <c r="BE120" s="207">
        <f>IF(N120="základní",J120,0)</f>
        <v>0</v>
      </c>
      <c r="BF120" s="207">
        <f>IF(N120="snížená",J120,0)</f>
        <v>0</v>
      </c>
      <c r="BG120" s="207">
        <f>IF(N120="zákl. přenesená",J120,0)</f>
        <v>0</v>
      </c>
      <c r="BH120" s="207">
        <f>IF(N120="sníž. přenesená",J120,0)</f>
        <v>0</v>
      </c>
      <c r="BI120" s="207">
        <f>IF(N120="nulová",J120,0)</f>
        <v>0</v>
      </c>
      <c r="BJ120" s="19" t="s">
        <v>79</v>
      </c>
      <c r="BK120" s="207">
        <f>ROUND(I120*H120,2)</f>
        <v>0</v>
      </c>
      <c r="BL120" s="19" t="s">
        <v>550</v>
      </c>
      <c r="BM120" s="206" t="s">
        <v>2052</v>
      </c>
    </row>
    <row r="121" spans="1:47" s="2" customFormat="1" ht="58.5">
      <c r="A121" s="36"/>
      <c r="B121" s="37"/>
      <c r="C121" s="38"/>
      <c r="D121" s="210" t="s">
        <v>573</v>
      </c>
      <c r="E121" s="38"/>
      <c r="F121" s="251" t="s">
        <v>2053</v>
      </c>
      <c r="G121" s="38"/>
      <c r="H121" s="38"/>
      <c r="I121" s="118"/>
      <c r="J121" s="38"/>
      <c r="K121" s="38"/>
      <c r="L121" s="41"/>
      <c r="M121" s="252"/>
      <c r="N121" s="253"/>
      <c r="O121" s="66"/>
      <c r="P121" s="66"/>
      <c r="Q121" s="66"/>
      <c r="R121" s="66"/>
      <c r="S121" s="66"/>
      <c r="T121" s="67"/>
      <c r="U121" s="36"/>
      <c r="V121" s="36"/>
      <c r="W121" s="36"/>
      <c r="X121" s="36"/>
      <c r="Y121" s="36"/>
      <c r="Z121" s="36"/>
      <c r="AA121" s="36"/>
      <c r="AB121" s="36"/>
      <c r="AC121" s="36"/>
      <c r="AD121" s="36"/>
      <c r="AE121" s="36"/>
      <c r="AT121" s="19" t="s">
        <v>573</v>
      </c>
      <c r="AU121" s="19" t="s">
        <v>81</v>
      </c>
    </row>
    <row r="122" spans="2:51" s="13" customFormat="1" ht="12">
      <c r="B122" s="208"/>
      <c r="C122" s="209"/>
      <c r="D122" s="210" t="s">
        <v>215</v>
      </c>
      <c r="E122" s="211" t="s">
        <v>19</v>
      </c>
      <c r="F122" s="212" t="s">
        <v>2054</v>
      </c>
      <c r="G122" s="209"/>
      <c r="H122" s="213">
        <v>39.6</v>
      </c>
      <c r="I122" s="214"/>
      <c r="J122" s="209"/>
      <c r="K122" s="209"/>
      <c r="L122" s="215"/>
      <c r="M122" s="216"/>
      <c r="N122" s="217"/>
      <c r="O122" s="217"/>
      <c r="P122" s="217"/>
      <c r="Q122" s="217"/>
      <c r="R122" s="217"/>
      <c r="S122" s="217"/>
      <c r="T122" s="218"/>
      <c r="AT122" s="219" t="s">
        <v>215</v>
      </c>
      <c r="AU122" s="219" t="s">
        <v>81</v>
      </c>
      <c r="AV122" s="13" t="s">
        <v>81</v>
      </c>
      <c r="AW122" s="13" t="s">
        <v>33</v>
      </c>
      <c r="AX122" s="13" t="s">
        <v>72</v>
      </c>
      <c r="AY122" s="219" t="s">
        <v>207</v>
      </c>
    </row>
    <row r="123" spans="1:65" s="2" customFormat="1" ht="36">
      <c r="A123" s="36"/>
      <c r="B123" s="37"/>
      <c r="C123" s="195" t="s">
        <v>297</v>
      </c>
      <c r="D123" s="195" t="s">
        <v>209</v>
      </c>
      <c r="E123" s="196" t="s">
        <v>2055</v>
      </c>
      <c r="F123" s="197" t="s">
        <v>2056</v>
      </c>
      <c r="G123" s="198" t="s">
        <v>252</v>
      </c>
      <c r="H123" s="199">
        <v>27.84</v>
      </c>
      <c r="I123" s="200"/>
      <c r="J123" s="201">
        <f>ROUND(I123*H123,2)</f>
        <v>0</v>
      </c>
      <c r="K123" s="197" t="s">
        <v>19</v>
      </c>
      <c r="L123" s="41"/>
      <c r="M123" s="202" t="s">
        <v>19</v>
      </c>
      <c r="N123" s="203" t="s">
        <v>43</v>
      </c>
      <c r="O123" s="66"/>
      <c r="P123" s="204">
        <f>O123*H123</f>
        <v>0</v>
      </c>
      <c r="Q123" s="204">
        <v>0</v>
      </c>
      <c r="R123" s="204">
        <f>Q123*H123</f>
        <v>0</v>
      </c>
      <c r="S123" s="204">
        <v>0</v>
      </c>
      <c r="T123" s="205">
        <f>S123*H123</f>
        <v>0</v>
      </c>
      <c r="U123" s="36"/>
      <c r="V123" s="36"/>
      <c r="W123" s="36"/>
      <c r="X123" s="36"/>
      <c r="Y123" s="36"/>
      <c r="Z123" s="36"/>
      <c r="AA123" s="36"/>
      <c r="AB123" s="36"/>
      <c r="AC123" s="36"/>
      <c r="AD123" s="36"/>
      <c r="AE123" s="36"/>
      <c r="AR123" s="206" t="s">
        <v>550</v>
      </c>
      <c r="AT123" s="206" t="s">
        <v>209</v>
      </c>
      <c r="AU123" s="206" t="s">
        <v>81</v>
      </c>
      <c r="AY123" s="19" t="s">
        <v>207</v>
      </c>
      <c r="BE123" s="207">
        <f>IF(N123="základní",J123,0)</f>
        <v>0</v>
      </c>
      <c r="BF123" s="207">
        <f>IF(N123="snížená",J123,0)</f>
        <v>0</v>
      </c>
      <c r="BG123" s="207">
        <f>IF(N123="zákl. přenesená",J123,0)</f>
        <v>0</v>
      </c>
      <c r="BH123" s="207">
        <f>IF(N123="sníž. přenesená",J123,0)</f>
        <v>0</v>
      </c>
      <c r="BI123" s="207">
        <f>IF(N123="nulová",J123,0)</f>
        <v>0</v>
      </c>
      <c r="BJ123" s="19" t="s">
        <v>79</v>
      </c>
      <c r="BK123" s="207">
        <f>ROUND(I123*H123,2)</f>
        <v>0</v>
      </c>
      <c r="BL123" s="19" t="s">
        <v>550</v>
      </c>
      <c r="BM123" s="206" t="s">
        <v>2057</v>
      </c>
    </row>
    <row r="124" spans="1:65" s="2" customFormat="1" ht="24">
      <c r="A124" s="36"/>
      <c r="B124" s="37"/>
      <c r="C124" s="195" t="s">
        <v>303</v>
      </c>
      <c r="D124" s="195" t="s">
        <v>209</v>
      </c>
      <c r="E124" s="196" t="s">
        <v>2058</v>
      </c>
      <c r="F124" s="197" t="s">
        <v>2059</v>
      </c>
      <c r="G124" s="198" t="s">
        <v>252</v>
      </c>
      <c r="H124" s="199">
        <v>27.84</v>
      </c>
      <c r="I124" s="200"/>
      <c r="J124" s="201">
        <f>ROUND(I124*H124,2)</f>
        <v>0</v>
      </c>
      <c r="K124" s="197" t="s">
        <v>212</v>
      </c>
      <c r="L124" s="41"/>
      <c r="M124" s="202" t="s">
        <v>19</v>
      </c>
      <c r="N124" s="203" t="s">
        <v>43</v>
      </c>
      <c r="O124" s="66"/>
      <c r="P124" s="204">
        <f>O124*H124</f>
        <v>0</v>
      </c>
      <c r="Q124" s="204">
        <v>0</v>
      </c>
      <c r="R124" s="204">
        <f>Q124*H124</f>
        <v>0</v>
      </c>
      <c r="S124" s="204">
        <v>0</v>
      </c>
      <c r="T124" s="205">
        <f>S124*H124</f>
        <v>0</v>
      </c>
      <c r="U124" s="36"/>
      <c r="V124" s="36"/>
      <c r="W124" s="36"/>
      <c r="X124" s="36"/>
      <c r="Y124" s="36"/>
      <c r="Z124" s="36"/>
      <c r="AA124" s="36"/>
      <c r="AB124" s="36"/>
      <c r="AC124" s="36"/>
      <c r="AD124" s="36"/>
      <c r="AE124" s="36"/>
      <c r="AR124" s="206" t="s">
        <v>550</v>
      </c>
      <c r="AT124" s="206" t="s">
        <v>209</v>
      </c>
      <c r="AU124" s="206" t="s">
        <v>81</v>
      </c>
      <c r="AY124" s="19" t="s">
        <v>207</v>
      </c>
      <c r="BE124" s="207">
        <f>IF(N124="základní",J124,0)</f>
        <v>0</v>
      </c>
      <c r="BF124" s="207">
        <f>IF(N124="snížená",J124,0)</f>
        <v>0</v>
      </c>
      <c r="BG124" s="207">
        <f>IF(N124="zákl. přenesená",J124,0)</f>
        <v>0</v>
      </c>
      <c r="BH124" s="207">
        <f>IF(N124="sníž. přenesená",J124,0)</f>
        <v>0</v>
      </c>
      <c r="BI124" s="207">
        <f>IF(N124="nulová",J124,0)</f>
        <v>0</v>
      </c>
      <c r="BJ124" s="19" t="s">
        <v>79</v>
      </c>
      <c r="BK124" s="207">
        <f>ROUND(I124*H124,2)</f>
        <v>0</v>
      </c>
      <c r="BL124" s="19" t="s">
        <v>550</v>
      </c>
      <c r="BM124" s="206" t="s">
        <v>2060</v>
      </c>
    </row>
    <row r="125" spans="1:47" s="2" customFormat="1" ht="19.5">
      <c r="A125" s="36"/>
      <c r="B125" s="37"/>
      <c r="C125" s="38"/>
      <c r="D125" s="210" t="s">
        <v>573</v>
      </c>
      <c r="E125" s="38"/>
      <c r="F125" s="251" t="s">
        <v>2061</v>
      </c>
      <c r="G125" s="38"/>
      <c r="H125" s="38"/>
      <c r="I125" s="118"/>
      <c r="J125" s="38"/>
      <c r="K125" s="38"/>
      <c r="L125" s="41"/>
      <c r="M125" s="252"/>
      <c r="N125" s="253"/>
      <c r="O125" s="66"/>
      <c r="P125" s="66"/>
      <c r="Q125" s="66"/>
      <c r="R125" s="66"/>
      <c r="S125" s="66"/>
      <c r="T125" s="67"/>
      <c r="U125" s="36"/>
      <c r="V125" s="36"/>
      <c r="W125" s="36"/>
      <c r="X125" s="36"/>
      <c r="Y125" s="36"/>
      <c r="Z125" s="36"/>
      <c r="AA125" s="36"/>
      <c r="AB125" s="36"/>
      <c r="AC125" s="36"/>
      <c r="AD125" s="36"/>
      <c r="AE125" s="36"/>
      <c r="AT125" s="19" t="s">
        <v>573</v>
      </c>
      <c r="AU125" s="19" t="s">
        <v>81</v>
      </c>
    </row>
    <row r="126" spans="2:51" s="13" customFormat="1" ht="12">
      <c r="B126" s="208"/>
      <c r="C126" s="209"/>
      <c r="D126" s="210" t="s">
        <v>215</v>
      </c>
      <c r="E126" s="211" t="s">
        <v>19</v>
      </c>
      <c r="F126" s="212" t="s">
        <v>2062</v>
      </c>
      <c r="G126" s="209"/>
      <c r="H126" s="213">
        <v>27.84</v>
      </c>
      <c r="I126" s="214"/>
      <c r="J126" s="209"/>
      <c r="K126" s="209"/>
      <c r="L126" s="215"/>
      <c r="M126" s="216"/>
      <c r="N126" s="217"/>
      <c r="O126" s="217"/>
      <c r="P126" s="217"/>
      <c r="Q126" s="217"/>
      <c r="R126" s="217"/>
      <c r="S126" s="217"/>
      <c r="T126" s="218"/>
      <c r="AT126" s="219" t="s">
        <v>215</v>
      </c>
      <c r="AU126" s="219" t="s">
        <v>81</v>
      </c>
      <c r="AV126" s="13" t="s">
        <v>81</v>
      </c>
      <c r="AW126" s="13" t="s">
        <v>33</v>
      </c>
      <c r="AX126" s="13" t="s">
        <v>79</v>
      </c>
      <c r="AY126" s="219" t="s">
        <v>207</v>
      </c>
    </row>
    <row r="127" spans="1:65" s="2" customFormat="1" ht="36">
      <c r="A127" s="36"/>
      <c r="B127" s="37"/>
      <c r="C127" s="195" t="s">
        <v>309</v>
      </c>
      <c r="D127" s="195" t="s">
        <v>209</v>
      </c>
      <c r="E127" s="196" t="s">
        <v>2063</v>
      </c>
      <c r="F127" s="197" t="s">
        <v>2064</v>
      </c>
      <c r="G127" s="198" t="s">
        <v>252</v>
      </c>
      <c r="H127" s="199">
        <v>556.8</v>
      </c>
      <c r="I127" s="200"/>
      <c r="J127" s="201">
        <f>ROUND(I127*H127,2)</f>
        <v>0</v>
      </c>
      <c r="K127" s="197" t="s">
        <v>212</v>
      </c>
      <c r="L127" s="41"/>
      <c r="M127" s="202" t="s">
        <v>19</v>
      </c>
      <c r="N127" s="203" t="s">
        <v>43</v>
      </c>
      <c r="O127" s="66"/>
      <c r="P127" s="204">
        <f>O127*H127</f>
        <v>0</v>
      </c>
      <c r="Q127" s="204">
        <v>0</v>
      </c>
      <c r="R127" s="204">
        <f>Q127*H127</f>
        <v>0</v>
      </c>
      <c r="S127" s="204">
        <v>0</v>
      </c>
      <c r="T127" s="205">
        <f>S127*H127</f>
        <v>0</v>
      </c>
      <c r="U127" s="36"/>
      <c r="V127" s="36"/>
      <c r="W127" s="36"/>
      <c r="X127" s="36"/>
      <c r="Y127" s="36"/>
      <c r="Z127" s="36"/>
      <c r="AA127" s="36"/>
      <c r="AB127" s="36"/>
      <c r="AC127" s="36"/>
      <c r="AD127" s="36"/>
      <c r="AE127" s="36"/>
      <c r="AR127" s="206" t="s">
        <v>550</v>
      </c>
      <c r="AT127" s="206" t="s">
        <v>209</v>
      </c>
      <c r="AU127" s="206" t="s">
        <v>81</v>
      </c>
      <c r="AY127" s="19" t="s">
        <v>207</v>
      </c>
      <c r="BE127" s="207">
        <f>IF(N127="základní",J127,0)</f>
        <v>0</v>
      </c>
      <c r="BF127" s="207">
        <f>IF(N127="snížená",J127,0)</f>
        <v>0</v>
      </c>
      <c r="BG127" s="207">
        <f>IF(N127="zákl. přenesená",J127,0)</f>
        <v>0</v>
      </c>
      <c r="BH127" s="207">
        <f>IF(N127="sníž. přenesená",J127,0)</f>
        <v>0</v>
      </c>
      <c r="BI127" s="207">
        <f>IF(N127="nulová",J127,0)</f>
        <v>0</v>
      </c>
      <c r="BJ127" s="19" t="s">
        <v>79</v>
      </c>
      <c r="BK127" s="207">
        <f>ROUND(I127*H127,2)</f>
        <v>0</v>
      </c>
      <c r="BL127" s="19" t="s">
        <v>550</v>
      </c>
      <c r="BM127" s="206" t="s">
        <v>2065</v>
      </c>
    </row>
    <row r="128" spans="2:51" s="13" customFormat="1" ht="12">
      <c r="B128" s="208"/>
      <c r="C128" s="209"/>
      <c r="D128" s="210" t="s">
        <v>215</v>
      </c>
      <c r="E128" s="211" t="s">
        <v>19</v>
      </c>
      <c r="F128" s="212" t="s">
        <v>2066</v>
      </c>
      <c r="G128" s="209"/>
      <c r="H128" s="213">
        <v>556.8</v>
      </c>
      <c r="I128" s="214"/>
      <c r="J128" s="209"/>
      <c r="K128" s="209"/>
      <c r="L128" s="215"/>
      <c r="M128" s="216"/>
      <c r="N128" s="217"/>
      <c r="O128" s="217"/>
      <c r="P128" s="217"/>
      <c r="Q128" s="217"/>
      <c r="R128" s="217"/>
      <c r="S128" s="217"/>
      <c r="T128" s="218"/>
      <c r="AT128" s="219" t="s">
        <v>215</v>
      </c>
      <c r="AU128" s="219" t="s">
        <v>81</v>
      </c>
      <c r="AV128" s="13" t="s">
        <v>81</v>
      </c>
      <c r="AW128" s="13" t="s">
        <v>33</v>
      </c>
      <c r="AX128" s="13" t="s">
        <v>72</v>
      </c>
      <c r="AY128" s="219" t="s">
        <v>207</v>
      </c>
    </row>
    <row r="129" spans="1:65" s="2" customFormat="1" ht="36">
      <c r="A129" s="36"/>
      <c r="B129" s="37"/>
      <c r="C129" s="195" t="s">
        <v>315</v>
      </c>
      <c r="D129" s="195" t="s">
        <v>209</v>
      </c>
      <c r="E129" s="196" t="s">
        <v>2067</v>
      </c>
      <c r="F129" s="197" t="s">
        <v>2068</v>
      </c>
      <c r="G129" s="198" t="s">
        <v>144</v>
      </c>
      <c r="H129" s="199">
        <v>2</v>
      </c>
      <c r="I129" s="200"/>
      <c r="J129" s="201">
        <f>ROUND(I129*H129,2)</f>
        <v>0</v>
      </c>
      <c r="K129" s="197" t="s">
        <v>212</v>
      </c>
      <c r="L129" s="41"/>
      <c r="M129" s="202" t="s">
        <v>19</v>
      </c>
      <c r="N129" s="203" t="s">
        <v>43</v>
      </c>
      <c r="O129" s="66"/>
      <c r="P129" s="204">
        <f>O129*H129</f>
        <v>0</v>
      </c>
      <c r="Q129" s="204">
        <v>0</v>
      </c>
      <c r="R129" s="204">
        <f>Q129*H129</f>
        <v>0</v>
      </c>
      <c r="S129" s="204">
        <v>0</v>
      </c>
      <c r="T129" s="205">
        <f>S129*H129</f>
        <v>0</v>
      </c>
      <c r="U129" s="36"/>
      <c r="V129" s="36"/>
      <c r="W129" s="36"/>
      <c r="X129" s="36"/>
      <c r="Y129" s="36"/>
      <c r="Z129" s="36"/>
      <c r="AA129" s="36"/>
      <c r="AB129" s="36"/>
      <c r="AC129" s="36"/>
      <c r="AD129" s="36"/>
      <c r="AE129" s="36"/>
      <c r="AR129" s="206" t="s">
        <v>550</v>
      </c>
      <c r="AT129" s="206" t="s">
        <v>209</v>
      </c>
      <c r="AU129" s="206" t="s">
        <v>81</v>
      </c>
      <c r="AY129" s="19" t="s">
        <v>207</v>
      </c>
      <c r="BE129" s="207">
        <f>IF(N129="základní",J129,0)</f>
        <v>0</v>
      </c>
      <c r="BF129" s="207">
        <f>IF(N129="snížená",J129,0)</f>
        <v>0</v>
      </c>
      <c r="BG129" s="207">
        <f>IF(N129="zákl. přenesená",J129,0)</f>
        <v>0</v>
      </c>
      <c r="BH129" s="207">
        <f>IF(N129="sníž. přenesená",J129,0)</f>
        <v>0</v>
      </c>
      <c r="BI129" s="207">
        <f>IF(N129="nulová",J129,0)</f>
        <v>0</v>
      </c>
      <c r="BJ129" s="19" t="s">
        <v>79</v>
      </c>
      <c r="BK129" s="207">
        <f>ROUND(I129*H129,2)</f>
        <v>0</v>
      </c>
      <c r="BL129" s="19" t="s">
        <v>550</v>
      </c>
      <c r="BM129" s="206" t="s">
        <v>2069</v>
      </c>
    </row>
    <row r="130" spans="2:51" s="13" customFormat="1" ht="12">
      <c r="B130" s="208"/>
      <c r="C130" s="209"/>
      <c r="D130" s="210" t="s">
        <v>215</v>
      </c>
      <c r="E130" s="211" t="s">
        <v>19</v>
      </c>
      <c r="F130" s="212" t="s">
        <v>2020</v>
      </c>
      <c r="G130" s="209"/>
      <c r="H130" s="213">
        <v>2</v>
      </c>
      <c r="I130" s="214"/>
      <c r="J130" s="209"/>
      <c r="K130" s="209"/>
      <c r="L130" s="215"/>
      <c r="M130" s="216"/>
      <c r="N130" s="217"/>
      <c r="O130" s="217"/>
      <c r="P130" s="217"/>
      <c r="Q130" s="217"/>
      <c r="R130" s="217"/>
      <c r="S130" s="217"/>
      <c r="T130" s="218"/>
      <c r="AT130" s="219" t="s">
        <v>215</v>
      </c>
      <c r="AU130" s="219" t="s">
        <v>81</v>
      </c>
      <c r="AV130" s="13" t="s">
        <v>81</v>
      </c>
      <c r="AW130" s="13" t="s">
        <v>33</v>
      </c>
      <c r="AX130" s="13" t="s">
        <v>79</v>
      </c>
      <c r="AY130" s="219" t="s">
        <v>207</v>
      </c>
    </row>
    <row r="131" spans="1:65" s="2" customFormat="1" ht="48">
      <c r="A131" s="36"/>
      <c r="B131" s="37"/>
      <c r="C131" s="195" t="s">
        <v>7</v>
      </c>
      <c r="D131" s="195" t="s">
        <v>209</v>
      </c>
      <c r="E131" s="196" t="s">
        <v>2070</v>
      </c>
      <c r="F131" s="197" t="s">
        <v>2071</v>
      </c>
      <c r="G131" s="198" t="s">
        <v>144</v>
      </c>
      <c r="H131" s="199">
        <v>0</v>
      </c>
      <c r="I131" s="200"/>
      <c r="J131" s="201">
        <f>ROUND(I131*H131,2)</f>
        <v>0</v>
      </c>
      <c r="K131" s="197" t="s">
        <v>212</v>
      </c>
      <c r="L131" s="41"/>
      <c r="M131" s="202" t="s">
        <v>19</v>
      </c>
      <c r="N131" s="203" t="s">
        <v>43</v>
      </c>
      <c r="O131" s="66"/>
      <c r="P131" s="204">
        <f>O131*H131</f>
        <v>0</v>
      </c>
      <c r="Q131" s="204">
        <v>0.2532</v>
      </c>
      <c r="R131" s="204">
        <f>Q131*H131</f>
        <v>0</v>
      </c>
      <c r="S131" s="204">
        <v>0</v>
      </c>
      <c r="T131" s="205">
        <f>S131*H131</f>
        <v>0</v>
      </c>
      <c r="U131" s="36"/>
      <c r="V131" s="36"/>
      <c r="W131" s="36"/>
      <c r="X131" s="36"/>
      <c r="Y131" s="36"/>
      <c r="Z131" s="36"/>
      <c r="AA131" s="36"/>
      <c r="AB131" s="36"/>
      <c r="AC131" s="36"/>
      <c r="AD131" s="36"/>
      <c r="AE131" s="36"/>
      <c r="AR131" s="206" t="s">
        <v>550</v>
      </c>
      <c r="AT131" s="206" t="s">
        <v>209</v>
      </c>
      <c r="AU131" s="206" t="s">
        <v>81</v>
      </c>
      <c r="AY131" s="19" t="s">
        <v>207</v>
      </c>
      <c r="BE131" s="207">
        <f>IF(N131="základní",J131,0)</f>
        <v>0</v>
      </c>
      <c r="BF131" s="207">
        <f>IF(N131="snížená",J131,0)</f>
        <v>0</v>
      </c>
      <c r="BG131" s="207">
        <f>IF(N131="zákl. přenesená",J131,0)</f>
        <v>0</v>
      </c>
      <c r="BH131" s="207">
        <f>IF(N131="sníž. přenesená",J131,0)</f>
        <v>0</v>
      </c>
      <c r="BI131" s="207">
        <f>IF(N131="nulová",J131,0)</f>
        <v>0</v>
      </c>
      <c r="BJ131" s="19" t="s">
        <v>79</v>
      </c>
      <c r="BK131" s="207">
        <f>ROUND(I131*H131,2)</f>
        <v>0</v>
      </c>
      <c r="BL131" s="19" t="s">
        <v>550</v>
      </c>
      <c r="BM131" s="206" t="s">
        <v>2072</v>
      </c>
    </row>
    <row r="132" spans="2:63" s="12" customFormat="1" ht="15">
      <c r="B132" s="179"/>
      <c r="C132" s="180"/>
      <c r="D132" s="181" t="s">
        <v>71</v>
      </c>
      <c r="E132" s="182" t="s">
        <v>2073</v>
      </c>
      <c r="F132" s="182" t="s">
        <v>2074</v>
      </c>
      <c r="G132" s="180"/>
      <c r="H132" s="180"/>
      <c r="I132" s="183"/>
      <c r="J132" s="184">
        <f>BK132</f>
        <v>0</v>
      </c>
      <c r="K132" s="180"/>
      <c r="L132" s="185"/>
      <c r="M132" s="186"/>
      <c r="N132" s="187"/>
      <c r="O132" s="187"/>
      <c r="P132" s="188">
        <f>SUM(P133:P136)</f>
        <v>0</v>
      </c>
      <c r="Q132" s="187"/>
      <c r="R132" s="188">
        <f>SUM(R133:R136)</f>
        <v>0</v>
      </c>
      <c r="S132" s="187"/>
      <c r="T132" s="189">
        <f>SUM(T133:T136)</f>
        <v>0</v>
      </c>
      <c r="AR132" s="190" t="s">
        <v>213</v>
      </c>
      <c r="AT132" s="191" t="s">
        <v>71</v>
      </c>
      <c r="AU132" s="191" t="s">
        <v>72</v>
      </c>
      <c r="AY132" s="190" t="s">
        <v>207</v>
      </c>
      <c r="BK132" s="192">
        <f>SUM(BK133:BK136)</f>
        <v>0</v>
      </c>
    </row>
    <row r="133" spans="1:65" s="2" customFormat="1" ht="24">
      <c r="A133" s="36"/>
      <c r="B133" s="37"/>
      <c r="C133" s="195" t="s">
        <v>325</v>
      </c>
      <c r="D133" s="195" t="s">
        <v>209</v>
      </c>
      <c r="E133" s="196" t="s">
        <v>2075</v>
      </c>
      <c r="F133" s="197" t="s">
        <v>2076</v>
      </c>
      <c r="G133" s="198" t="s">
        <v>2077</v>
      </c>
      <c r="H133" s="199">
        <v>20</v>
      </c>
      <c r="I133" s="200"/>
      <c r="J133" s="201">
        <f>ROUND(I133*H133,2)</f>
        <v>0</v>
      </c>
      <c r="K133" s="197" t="s">
        <v>212</v>
      </c>
      <c r="L133" s="41"/>
      <c r="M133" s="202" t="s">
        <v>19</v>
      </c>
      <c r="N133" s="203" t="s">
        <v>43</v>
      </c>
      <c r="O133" s="66"/>
      <c r="P133" s="204">
        <f>O133*H133</f>
        <v>0</v>
      </c>
      <c r="Q133" s="204">
        <v>0</v>
      </c>
      <c r="R133" s="204">
        <f>Q133*H133</f>
        <v>0</v>
      </c>
      <c r="S133" s="204">
        <v>0</v>
      </c>
      <c r="T133" s="205">
        <f>S133*H133</f>
        <v>0</v>
      </c>
      <c r="U133" s="36"/>
      <c r="V133" s="36"/>
      <c r="W133" s="36"/>
      <c r="X133" s="36"/>
      <c r="Y133" s="36"/>
      <c r="Z133" s="36"/>
      <c r="AA133" s="36"/>
      <c r="AB133" s="36"/>
      <c r="AC133" s="36"/>
      <c r="AD133" s="36"/>
      <c r="AE133" s="36"/>
      <c r="AR133" s="206" t="s">
        <v>2078</v>
      </c>
      <c r="AT133" s="206" t="s">
        <v>209</v>
      </c>
      <c r="AU133" s="206" t="s">
        <v>79</v>
      </c>
      <c r="AY133" s="19" t="s">
        <v>207</v>
      </c>
      <c r="BE133" s="207">
        <f>IF(N133="základní",J133,0)</f>
        <v>0</v>
      </c>
      <c r="BF133" s="207">
        <f>IF(N133="snížená",J133,0)</f>
        <v>0</v>
      </c>
      <c r="BG133" s="207">
        <f>IF(N133="zákl. přenesená",J133,0)</f>
        <v>0</v>
      </c>
      <c r="BH133" s="207">
        <f>IF(N133="sníž. přenesená",J133,0)</f>
        <v>0</v>
      </c>
      <c r="BI133" s="207">
        <f>IF(N133="nulová",J133,0)</f>
        <v>0</v>
      </c>
      <c r="BJ133" s="19" t="s">
        <v>79</v>
      </c>
      <c r="BK133" s="207">
        <f>ROUND(I133*H133,2)</f>
        <v>0</v>
      </c>
      <c r="BL133" s="19" t="s">
        <v>2078</v>
      </c>
      <c r="BM133" s="206" t="s">
        <v>2079</v>
      </c>
    </row>
    <row r="134" spans="1:47" s="2" customFormat="1" ht="19.5">
      <c r="A134" s="36"/>
      <c r="B134" s="37"/>
      <c r="C134" s="38"/>
      <c r="D134" s="210" t="s">
        <v>573</v>
      </c>
      <c r="E134" s="38"/>
      <c r="F134" s="251" t="s">
        <v>2080</v>
      </c>
      <c r="G134" s="38"/>
      <c r="H134" s="38"/>
      <c r="I134" s="118"/>
      <c r="J134" s="38"/>
      <c r="K134" s="38"/>
      <c r="L134" s="41"/>
      <c r="M134" s="252"/>
      <c r="N134" s="253"/>
      <c r="O134" s="66"/>
      <c r="P134" s="66"/>
      <c r="Q134" s="66"/>
      <c r="R134" s="66"/>
      <c r="S134" s="66"/>
      <c r="T134" s="67"/>
      <c r="U134" s="36"/>
      <c r="V134" s="36"/>
      <c r="W134" s="36"/>
      <c r="X134" s="36"/>
      <c r="Y134" s="36"/>
      <c r="Z134" s="36"/>
      <c r="AA134" s="36"/>
      <c r="AB134" s="36"/>
      <c r="AC134" s="36"/>
      <c r="AD134" s="36"/>
      <c r="AE134" s="36"/>
      <c r="AT134" s="19" t="s">
        <v>573</v>
      </c>
      <c r="AU134" s="19" t="s">
        <v>79</v>
      </c>
    </row>
    <row r="135" spans="1:65" s="2" customFormat="1" ht="36">
      <c r="A135" s="36"/>
      <c r="B135" s="37"/>
      <c r="C135" s="195" t="s">
        <v>330</v>
      </c>
      <c r="D135" s="195" t="s">
        <v>209</v>
      </c>
      <c r="E135" s="196" t="s">
        <v>2081</v>
      </c>
      <c r="F135" s="197" t="s">
        <v>2082</v>
      </c>
      <c r="G135" s="198" t="s">
        <v>2077</v>
      </c>
      <c r="H135" s="199">
        <v>10</v>
      </c>
      <c r="I135" s="200"/>
      <c r="J135" s="201">
        <f>ROUND(I135*H135,2)</f>
        <v>0</v>
      </c>
      <c r="K135" s="197" t="s">
        <v>212</v>
      </c>
      <c r="L135" s="41"/>
      <c r="M135" s="202" t="s">
        <v>19</v>
      </c>
      <c r="N135" s="203" t="s">
        <v>43</v>
      </c>
      <c r="O135" s="66"/>
      <c r="P135" s="204">
        <f>O135*H135</f>
        <v>0</v>
      </c>
      <c r="Q135" s="204">
        <v>0</v>
      </c>
      <c r="R135" s="204">
        <f>Q135*H135</f>
        <v>0</v>
      </c>
      <c r="S135" s="204">
        <v>0</v>
      </c>
      <c r="T135" s="205">
        <f>S135*H135</f>
        <v>0</v>
      </c>
      <c r="U135" s="36"/>
      <c r="V135" s="36"/>
      <c r="W135" s="36"/>
      <c r="X135" s="36"/>
      <c r="Y135" s="36"/>
      <c r="Z135" s="36"/>
      <c r="AA135" s="36"/>
      <c r="AB135" s="36"/>
      <c r="AC135" s="36"/>
      <c r="AD135" s="36"/>
      <c r="AE135" s="36"/>
      <c r="AR135" s="206" t="s">
        <v>2078</v>
      </c>
      <c r="AT135" s="206" t="s">
        <v>209</v>
      </c>
      <c r="AU135" s="206" t="s">
        <v>79</v>
      </c>
      <c r="AY135" s="19" t="s">
        <v>207</v>
      </c>
      <c r="BE135" s="207">
        <f>IF(N135="základní",J135,0)</f>
        <v>0</v>
      </c>
      <c r="BF135" s="207">
        <f>IF(N135="snížená",J135,0)</f>
        <v>0</v>
      </c>
      <c r="BG135" s="207">
        <f>IF(N135="zákl. přenesená",J135,0)</f>
        <v>0</v>
      </c>
      <c r="BH135" s="207">
        <f>IF(N135="sníž. přenesená",J135,0)</f>
        <v>0</v>
      </c>
      <c r="BI135" s="207">
        <f>IF(N135="nulová",J135,0)</f>
        <v>0</v>
      </c>
      <c r="BJ135" s="19" t="s">
        <v>79</v>
      </c>
      <c r="BK135" s="207">
        <f>ROUND(I135*H135,2)</f>
        <v>0</v>
      </c>
      <c r="BL135" s="19" t="s">
        <v>2078</v>
      </c>
      <c r="BM135" s="206" t="s">
        <v>2083</v>
      </c>
    </row>
    <row r="136" spans="1:47" s="2" customFormat="1" ht="19.5">
      <c r="A136" s="36"/>
      <c r="B136" s="37"/>
      <c r="C136" s="38"/>
      <c r="D136" s="210" t="s">
        <v>573</v>
      </c>
      <c r="E136" s="38"/>
      <c r="F136" s="251" t="s">
        <v>2080</v>
      </c>
      <c r="G136" s="38"/>
      <c r="H136" s="38"/>
      <c r="I136" s="118"/>
      <c r="J136" s="38"/>
      <c r="K136" s="38"/>
      <c r="L136" s="41"/>
      <c r="M136" s="252"/>
      <c r="N136" s="253"/>
      <c r="O136" s="66"/>
      <c r="P136" s="66"/>
      <c r="Q136" s="66"/>
      <c r="R136" s="66"/>
      <c r="S136" s="66"/>
      <c r="T136" s="67"/>
      <c r="U136" s="36"/>
      <c r="V136" s="36"/>
      <c r="W136" s="36"/>
      <c r="X136" s="36"/>
      <c r="Y136" s="36"/>
      <c r="Z136" s="36"/>
      <c r="AA136" s="36"/>
      <c r="AB136" s="36"/>
      <c r="AC136" s="36"/>
      <c r="AD136" s="36"/>
      <c r="AE136" s="36"/>
      <c r="AT136" s="19" t="s">
        <v>573</v>
      </c>
      <c r="AU136" s="19" t="s">
        <v>79</v>
      </c>
    </row>
    <row r="137" spans="2:63" s="12" customFormat="1" ht="15">
      <c r="B137" s="179"/>
      <c r="C137" s="180"/>
      <c r="D137" s="181" t="s">
        <v>71</v>
      </c>
      <c r="E137" s="182" t="s">
        <v>135</v>
      </c>
      <c r="F137" s="182" t="s">
        <v>2084</v>
      </c>
      <c r="G137" s="180"/>
      <c r="H137" s="180"/>
      <c r="I137" s="183"/>
      <c r="J137" s="184">
        <f>BK137</f>
        <v>0</v>
      </c>
      <c r="K137" s="180"/>
      <c r="L137" s="185"/>
      <c r="M137" s="186"/>
      <c r="N137" s="187"/>
      <c r="O137" s="187"/>
      <c r="P137" s="188">
        <f>P138+P143+P145</f>
        <v>0</v>
      </c>
      <c r="Q137" s="187"/>
      <c r="R137" s="188">
        <f>R138+R143+R145</f>
        <v>0</v>
      </c>
      <c r="S137" s="187"/>
      <c r="T137" s="189">
        <f>T138+T143+T145</f>
        <v>0</v>
      </c>
      <c r="AR137" s="190" t="s">
        <v>234</v>
      </c>
      <c r="AT137" s="191" t="s">
        <v>71</v>
      </c>
      <c r="AU137" s="191" t="s">
        <v>72</v>
      </c>
      <c r="AY137" s="190" t="s">
        <v>207</v>
      </c>
      <c r="BK137" s="192">
        <f>BK138+BK143+BK145</f>
        <v>0</v>
      </c>
    </row>
    <row r="138" spans="2:63" s="12" customFormat="1" ht="12.75">
      <c r="B138" s="179"/>
      <c r="C138" s="180"/>
      <c r="D138" s="181" t="s">
        <v>71</v>
      </c>
      <c r="E138" s="193" t="s">
        <v>2085</v>
      </c>
      <c r="F138" s="193" t="s">
        <v>2086</v>
      </c>
      <c r="G138" s="180"/>
      <c r="H138" s="180"/>
      <c r="I138" s="183"/>
      <c r="J138" s="194">
        <f>BK138</f>
        <v>0</v>
      </c>
      <c r="K138" s="180"/>
      <c r="L138" s="185"/>
      <c r="M138" s="186"/>
      <c r="N138" s="187"/>
      <c r="O138" s="187"/>
      <c r="P138" s="188">
        <f>SUM(P139:P142)</f>
        <v>0</v>
      </c>
      <c r="Q138" s="187"/>
      <c r="R138" s="188">
        <f>SUM(R139:R142)</f>
        <v>0</v>
      </c>
      <c r="S138" s="187"/>
      <c r="T138" s="189">
        <f>SUM(T139:T142)</f>
        <v>0</v>
      </c>
      <c r="AR138" s="190" t="s">
        <v>234</v>
      </c>
      <c r="AT138" s="191" t="s">
        <v>71</v>
      </c>
      <c r="AU138" s="191" t="s">
        <v>79</v>
      </c>
      <c r="AY138" s="190" t="s">
        <v>207</v>
      </c>
      <c r="BK138" s="192">
        <f>SUM(BK139:BK142)</f>
        <v>0</v>
      </c>
    </row>
    <row r="139" spans="1:65" s="2" customFormat="1" ht="12">
      <c r="A139" s="36"/>
      <c r="B139" s="37"/>
      <c r="C139" s="195" t="s">
        <v>334</v>
      </c>
      <c r="D139" s="195" t="s">
        <v>209</v>
      </c>
      <c r="E139" s="196" t="s">
        <v>2087</v>
      </c>
      <c r="F139" s="197" t="s">
        <v>2088</v>
      </c>
      <c r="G139" s="198" t="s">
        <v>2089</v>
      </c>
      <c r="H139" s="199">
        <v>1</v>
      </c>
      <c r="I139" s="200"/>
      <c r="J139" s="201">
        <f>ROUND(I139*H139,2)</f>
        <v>0</v>
      </c>
      <c r="K139" s="197" t="s">
        <v>212</v>
      </c>
      <c r="L139" s="41"/>
      <c r="M139" s="202" t="s">
        <v>19</v>
      </c>
      <c r="N139" s="203" t="s">
        <v>43</v>
      </c>
      <c r="O139" s="66"/>
      <c r="P139" s="204">
        <f>O139*H139</f>
        <v>0</v>
      </c>
      <c r="Q139" s="204">
        <v>0</v>
      </c>
      <c r="R139" s="204">
        <f>Q139*H139</f>
        <v>0</v>
      </c>
      <c r="S139" s="204">
        <v>0</v>
      </c>
      <c r="T139" s="205">
        <f>S139*H139</f>
        <v>0</v>
      </c>
      <c r="U139" s="36"/>
      <c r="V139" s="36"/>
      <c r="W139" s="36"/>
      <c r="X139" s="36"/>
      <c r="Y139" s="36"/>
      <c r="Z139" s="36"/>
      <c r="AA139" s="36"/>
      <c r="AB139" s="36"/>
      <c r="AC139" s="36"/>
      <c r="AD139" s="36"/>
      <c r="AE139" s="36"/>
      <c r="AR139" s="206" t="s">
        <v>2090</v>
      </c>
      <c r="AT139" s="206" t="s">
        <v>209</v>
      </c>
      <c r="AU139" s="206" t="s">
        <v>81</v>
      </c>
      <c r="AY139" s="19" t="s">
        <v>207</v>
      </c>
      <c r="BE139" s="207">
        <f>IF(N139="základní",J139,0)</f>
        <v>0</v>
      </c>
      <c r="BF139" s="207">
        <f>IF(N139="snížená",J139,0)</f>
        <v>0</v>
      </c>
      <c r="BG139" s="207">
        <f>IF(N139="zákl. přenesená",J139,0)</f>
        <v>0</v>
      </c>
      <c r="BH139" s="207">
        <f>IF(N139="sníž. přenesená",J139,0)</f>
        <v>0</v>
      </c>
      <c r="BI139" s="207">
        <f>IF(N139="nulová",J139,0)</f>
        <v>0</v>
      </c>
      <c r="BJ139" s="19" t="s">
        <v>79</v>
      </c>
      <c r="BK139" s="207">
        <f>ROUND(I139*H139,2)</f>
        <v>0</v>
      </c>
      <c r="BL139" s="19" t="s">
        <v>2090</v>
      </c>
      <c r="BM139" s="206" t="s">
        <v>2091</v>
      </c>
    </row>
    <row r="140" spans="1:65" s="2" customFormat="1" ht="12">
      <c r="A140" s="36"/>
      <c r="B140" s="37"/>
      <c r="C140" s="195" t="s">
        <v>339</v>
      </c>
      <c r="D140" s="195" t="s">
        <v>209</v>
      </c>
      <c r="E140" s="196" t="s">
        <v>2092</v>
      </c>
      <c r="F140" s="197" t="s">
        <v>2093</v>
      </c>
      <c r="G140" s="198" t="s">
        <v>2089</v>
      </c>
      <c r="H140" s="199">
        <v>1</v>
      </c>
      <c r="I140" s="200"/>
      <c r="J140" s="201">
        <f>ROUND(I140*H140,2)</f>
        <v>0</v>
      </c>
      <c r="K140" s="197" t="s">
        <v>212</v>
      </c>
      <c r="L140" s="41"/>
      <c r="M140" s="202" t="s">
        <v>19</v>
      </c>
      <c r="N140" s="203" t="s">
        <v>43</v>
      </c>
      <c r="O140" s="66"/>
      <c r="P140" s="204">
        <f>O140*H140</f>
        <v>0</v>
      </c>
      <c r="Q140" s="204">
        <v>0</v>
      </c>
      <c r="R140" s="204">
        <f>Q140*H140</f>
        <v>0</v>
      </c>
      <c r="S140" s="204">
        <v>0</v>
      </c>
      <c r="T140" s="205">
        <f>S140*H140</f>
        <v>0</v>
      </c>
      <c r="U140" s="36"/>
      <c r="V140" s="36"/>
      <c r="W140" s="36"/>
      <c r="X140" s="36"/>
      <c r="Y140" s="36"/>
      <c r="Z140" s="36"/>
      <c r="AA140" s="36"/>
      <c r="AB140" s="36"/>
      <c r="AC140" s="36"/>
      <c r="AD140" s="36"/>
      <c r="AE140" s="36"/>
      <c r="AR140" s="206" t="s">
        <v>2090</v>
      </c>
      <c r="AT140" s="206" t="s">
        <v>209</v>
      </c>
      <c r="AU140" s="206" t="s">
        <v>81</v>
      </c>
      <c r="AY140" s="19" t="s">
        <v>207</v>
      </c>
      <c r="BE140" s="207">
        <f>IF(N140="základní",J140,0)</f>
        <v>0</v>
      </c>
      <c r="BF140" s="207">
        <f>IF(N140="snížená",J140,0)</f>
        <v>0</v>
      </c>
      <c r="BG140" s="207">
        <f>IF(N140="zákl. přenesená",J140,0)</f>
        <v>0</v>
      </c>
      <c r="BH140" s="207">
        <f>IF(N140="sníž. přenesená",J140,0)</f>
        <v>0</v>
      </c>
      <c r="BI140" s="207">
        <f>IF(N140="nulová",J140,0)</f>
        <v>0</v>
      </c>
      <c r="BJ140" s="19" t="s">
        <v>79</v>
      </c>
      <c r="BK140" s="207">
        <f>ROUND(I140*H140,2)</f>
        <v>0</v>
      </c>
      <c r="BL140" s="19" t="s">
        <v>2090</v>
      </c>
      <c r="BM140" s="206" t="s">
        <v>2094</v>
      </c>
    </row>
    <row r="141" spans="1:65" s="2" customFormat="1" ht="12">
      <c r="A141" s="36"/>
      <c r="B141" s="37"/>
      <c r="C141" s="195" t="s">
        <v>344</v>
      </c>
      <c r="D141" s="195" t="s">
        <v>209</v>
      </c>
      <c r="E141" s="196" t="s">
        <v>2095</v>
      </c>
      <c r="F141" s="197" t="s">
        <v>2096</v>
      </c>
      <c r="G141" s="198" t="s">
        <v>2089</v>
      </c>
      <c r="H141" s="199">
        <v>1</v>
      </c>
      <c r="I141" s="200"/>
      <c r="J141" s="201">
        <f>ROUND(I141*H141,2)</f>
        <v>0</v>
      </c>
      <c r="K141" s="197" t="s">
        <v>212</v>
      </c>
      <c r="L141" s="41"/>
      <c r="M141" s="202" t="s">
        <v>19</v>
      </c>
      <c r="N141" s="203" t="s">
        <v>43</v>
      </c>
      <c r="O141" s="66"/>
      <c r="P141" s="204">
        <f>O141*H141</f>
        <v>0</v>
      </c>
      <c r="Q141" s="204">
        <v>0</v>
      </c>
      <c r="R141" s="204">
        <f>Q141*H141</f>
        <v>0</v>
      </c>
      <c r="S141" s="204">
        <v>0</v>
      </c>
      <c r="T141" s="205">
        <f>S141*H141</f>
        <v>0</v>
      </c>
      <c r="U141" s="36"/>
      <c r="V141" s="36"/>
      <c r="W141" s="36"/>
      <c r="X141" s="36"/>
      <c r="Y141" s="36"/>
      <c r="Z141" s="36"/>
      <c r="AA141" s="36"/>
      <c r="AB141" s="36"/>
      <c r="AC141" s="36"/>
      <c r="AD141" s="36"/>
      <c r="AE141" s="36"/>
      <c r="AR141" s="206" t="s">
        <v>2090</v>
      </c>
      <c r="AT141" s="206" t="s">
        <v>209</v>
      </c>
      <c r="AU141" s="206" t="s">
        <v>81</v>
      </c>
      <c r="AY141" s="19" t="s">
        <v>207</v>
      </c>
      <c r="BE141" s="207">
        <f>IF(N141="základní",J141,0)</f>
        <v>0</v>
      </c>
      <c r="BF141" s="207">
        <f>IF(N141="snížená",J141,0)</f>
        <v>0</v>
      </c>
      <c r="BG141" s="207">
        <f>IF(N141="zákl. přenesená",J141,0)</f>
        <v>0</v>
      </c>
      <c r="BH141" s="207">
        <f>IF(N141="sníž. přenesená",J141,0)</f>
        <v>0</v>
      </c>
      <c r="BI141" s="207">
        <f>IF(N141="nulová",J141,0)</f>
        <v>0</v>
      </c>
      <c r="BJ141" s="19" t="s">
        <v>79</v>
      </c>
      <c r="BK141" s="207">
        <f>ROUND(I141*H141,2)</f>
        <v>0</v>
      </c>
      <c r="BL141" s="19" t="s">
        <v>2090</v>
      </c>
      <c r="BM141" s="206" t="s">
        <v>2097</v>
      </c>
    </row>
    <row r="142" spans="1:65" s="2" customFormat="1" ht="12">
      <c r="A142" s="36"/>
      <c r="B142" s="37"/>
      <c r="C142" s="195" t="s">
        <v>349</v>
      </c>
      <c r="D142" s="195" t="s">
        <v>209</v>
      </c>
      <c r="E142" s="196" t="s">
        <v>2098</v>
      </c>
      <c r="F142" s="197" t="s">
        <v>2099</v>
      </c>
      <c r="G142" s="198" t="s">
        <v>2089</v>
      </c>
      <c r="H142" s="199">
        <v>1</v>
      </c>
      <c r="I142" s="200"/>
      <c r="J142" s="201">
        <f>ROUND(I142*H142,2)</f>
        <v>0</v>
      </c>
      <c r="K142" s="197" t="s">
        <v>212</v>
      </c>
      <c r="L142" s="41"/>
      <c r="M142" s="202" t="s">
        <v>19</v>
      </c>
      <c r="N142" s="203" t="s">
        <v>43</v>
      </c>
      <c r="O142" s="66"/>
      <c r="P142" s="204">
        <f>O142*H142</f>
        <v>0</v>
      </c>
      <c r="Q142" s="204">
        <v>0</v>
      </c>
      <c r="R142" s="204">
        <f>Q142*H142</f>
        <v>0</v>
      </c>
      <c r="S142" s="204">
        <v>0</v>
      </c>
      <c r="T142" s="205">
        <f>S142*H142</f>
        <v>0</v>
      </c>
      <c r="U142" s="36"/>
      <c r="V142" s="36"/>
      <c r="W142" s="36"/>
      <c r="X142" s="36"/>
      <c r="Y142" s="36"/>
      <c r="Z142" s="36"/>
      <c r="AA142" s="36"/>
      <c r="AB142" s="36"/>
      <c r="AC142" s="36"/>
      <c r="AD142" s="36"/>
      <c r="AE142" s="36"/>
      <c r="AR142" s="206" t="s">
        <v>2090</v>
      </c>
      <c r="AT142" s="206" t="s">
        <v>209</v>
      </c>
      <c r="AU142" s="206" t="s">
        <v>81</v>
      </c>
      <c r="AY142" s="19" t="s">
        <v>207</v>
      </c>
      <c r="BE142" s="207">
        <f>IF(N142="základní",J142,0)</f>
        <v>0</v>
      </c>
      <c r="BF142" s="207">
        <f>IF(N142="snížená",J142,0)</f>
        <v>0</v>
      </c>
      <c r="BG142" s="207">
        <f>IF(N142="zákl. přenesená",J142,0)</f>
        <v>0</v>
      </c>
      <c r="BH142" s="207">
        <f>IF(N142="sníž. přenesená",J142,0)</f>
        <v>0</v>
      </c>
      <c r="BI142" s="207">
        <f>IF(N142="nulová",J142,0)</f>
        <v>0</v>
      </c>
      <c r="BJ142" s="19" t="s">
        <v>79</v>
      </c>
      <c r="BK142" s="207">
        <f>ROUND(I142*H142,2)</f>
        <v>0</v>
      </c>
      <c r="BL142" s="19" t="s">
        <v>2090</v>
      </c>
      <c r="BM142" s="206" t="s">
        <v>2100</v>
      </c>
    </row>
    <row r="143" spans="2:63" s="12" customFormat="1" ht="12.75">
      <c r="B143" s="179"/>
      <c r="C143" s="180"/>
      <c r="D143" s="181" t="s">
        <v>71</v>
      </c>
      <c r="E143" s="193" t="s">
        <v>2101</v>
      </c>
      <c r="F143" s="193" t="s">
        <v>2102</v>
      </c>
      <c r="G143" s="180"/>
      <c r="H143" s="180"/>
      <c r="I143" s="183"/>
      <c r="J143" s="194">
        <f>BK143</f>
        <v>0</v>
      </c>
      <c r="K143" s="180"/>
      <c r="L143" s="185"/>
      <c r="M143" s="186"/>
      <c r="N143" s="187"/>
      <c r="O143" s="187"/>
      <c r="P143" s="188">
        <f>P144</f>
        <v>0</v>
      </c>
      <c r="Q143" s="187"/>
      <c r="R143" s="188">
        <f>R144</f>
        <v>0</v>
      </c>
      <c r="S143" s="187"/>
      <c r="T143" s="189">
        <f>T144</f>
        <v>0</v>
      </c>
      <c r="AR143" s="190" t="s">
        <v>234</v>
      </c>
      <c r="AT143" s="191" t="s">
        <v>71</v>
      </c>
      <c r="AU143" s="191" t="s">
        <v>79</v>
      </c>
      <c r="AY143" s="190" t="s">
        <v>207</v>
      </c>
      <c r="BK143" s="192">
        <f>BK144</f>
        <v>0</v>
      </c>
    </row>
    <row r="144" spans="1:65" s="2" customFormat="1" ht="12">
      <c r="A144" s="36"/>
      <c r="B144" s="37"/>
      <c r="C144" s="195" t="s">
        <v>356</v>
      </c>
      <c r="D144" s="195" t="s">
        <v>209</v>
      </c>
      <c r="E144" s="196" t="s">
        <v>2103</v>
      </c>
      <c r="F144" s="197" t="s">
        <v>2104</v>
      </c>
      <c r="G144" s="198" t="s">
        <v>2089</v>
      </c>
      <c r="H144" s="199">
        <v>1</v>
      </c>
      <c r="I144" s="200"/>
      <c r="J144" s="201">
        <f>ROUND(I144*H144,2)</f>
        <v>0</v>
      </c>
      <c r="K144" s="197" t="s">
        <v>212</v>
      </c>
      <c r="L144" s="41"/>
      <c r="M144" s="202" t="s">
        <v>19</v>
      </c>
      <c r="N144" s="203" t="s">
        <v>43</v>
      </c>
      <c r="O144" s="66"/>
      <c r="P144" s="204">
        <f>O144*H144</f>
        <v>0</v>
      </c>
      <c r="Q144" s="204">
        <v>0</v>
      </c>
      <c r="R144" s="204">
        <f>Q144*H144</f>
        <v>0</v>
      </c>
      <c r="S144" s="204">
        <v>0</v>
      </c>
      <c r="T144" s="205">
        <f>S144*H144</f>
        <v>0</v>
      </c>
      <c r="U144" s="36"/>
      <c r="V144" s="36"/>
      <c r="W144" s="36"/>
      <c r="X144" s="36"/>
      <c r="Y144" s="36"/>
      <c r="Z144" s="36"/>
      <c r="AA144" s="36"/>
      <c r="AB144" s="36"/>
      <c r="AC144" s="36"/>
      <c r="AD144" s="36"/>
      <c r="AE144" s="36"/>
      <c r="AR144" s="206" t="s">
        <v>2090</v>
      </c>
      <c r="AT144" s="206" t="s">
        <v>209</v>
      </c>
      <c r="AU144" s="206" t="s">
        <v>81</v>
      </c>
      <c r="AY144" s="19" t="s">
        <v>207</v>
      </c>
      <c r="BE144" s="207">
        <f>IF(N144="základní",J144,0)</f>
        <v>0</v>
      </c>
      <c r="BF144" s="207">
        <f>IF(N144="snížená",J144,0)</f>
        <v>0</v>
      </c>
      <c r="BG144" s="207">
        <f>IF(N144="zákl. přenesená",J144,0)</f>
        <v>0</v>
      </c>
      <c r="BH144" s="207">
        <f>IF(N144="sníž. přenesená",J144,0)</f>
        <v>0</v>
      </c>
      <c r="BI144" s="207">
        <f>IF(N144="nulová",J144,0)</f>
        <v>0</v>
      </c>
      <c r="BJ144" s="19" t="s">
        <v>79</v>
      </c>
      <c r="BK144" s="207">
        <f>ROUND(I144*H144,2)</f>
        <v>0</v>
      </c>
      <c r="BL144" s="19" t="s">
        <v>2090</v>
      </c>
      <c r="BM144" s="206" t="s">
        <v>2105</v>
      </c>
    </row>
    <row r="145" spans="2:63" s="12" customFormat="1" ht="12.75">
      <c r="B145" s="179"/>
      <c r="C145" s="180"/>
      <c r="D145" s="181" t="s">
        <v>71</v>
      </c>
      <c r="E145" s="193" t="s">
        <v>2106</v>
      </c>
      <c r="F145" s="193" t="s">
        <v>2107</v>
      </c>
      <c r="G145" s="180"/>
      <c r="H145" s="180"/>
      <c r="I145" s="183"/>
      <c r="J145" s="194">
        <f>BK145</f>
        <v>0</v>
      </c>
      <c r="K145" s="180"/>
      <c r="L145" s="185"/>
      <c r="M145" s="186"/>
      <c r="N145" s="187"/>
      <c r="O145" s="187"/>
      <c r="P145" s="188">
        <f>P146</f>
        <v>0</v>
      </c>
      <c r="Q145" s="187"/>
      <c r="R145" s="188">
        <f>R146</f>
        <v>0</v>
      </c>
      <c r="S145" s="187"/>
      <c r="T145" s="189">
        <f>T146</f>
        <v>0</v>
      </c>
      <c r="AR145" s="190" t="s">
        <v>234</v>
      </c>
      <c r="AT145" s="191" t="s">
        <v>71</v>
      </c>
      <c r="AU145" s="191" t="s">
        <v>79</v>
      </c>
      <c r="AY145" s="190" t="s">
        <v>207</v>
      </c>
      <c r="BK145" s="192">
        <f>BK146</f>
        <v>0</v>
      </c>
    </row>
    <row r="146" spans="1:65" s="2" customFormat="1" ht="24">
      <c r="A146" s="36"/>
      <c r="B146" s="37"/>
      <c r="C146" s="195" t="s">
        <v>361</v>
      </c>
      <c r="D146" s="195" t="s">
        <v>209</v>
      </c>
      <c r="E146" s="196" t="s">
        <v>2108</v>
      </c>
      <c r="F146" s="197" t="s">
        <v>2109</v>
      </c>
      <c r="G146" s="198" t="s">
        <v>683</v>
      </c>
      <c r="H146" s="199">
        <v>1</v>
      </c>
      <c r="I146" s="200"/>
      <c r="J146" s="201">
        <f>ROUND(I146*H146,2)</f>
        <v>0</v>
      </c>
      <c r="K146" s="197" t="s">
        <v>212</v>
      </c>
      <c r="L146" s="41"/>
      <c r="M146" s="258" t="s">
        <v>19</v>
      </c>
      <c r="N146" s="259" t="s">
        <v>43</v>
      </c>
      <c r="O146" s="260"/>
      <c r="P146" s="261">
        <f>O146*H146</f>
        <v>0</v>
      </c>
      <c r="Q146" s="261">
        <v>0</v>
      </c>
      <c r="R146" s="261">
        <f>Q146*H146</f>
        <v>0</v>
      </c>
      <c r="S146" s="261">
        <v>0</v>
      </c>
      <c r="T146" s="262">
        <f>S146*H146</f>
        <v>0</v>
      </c>
      <c r="U146" s="36"/>
      <c r="V146" s="36"/>
      <c r="W146" s="36"/>
      <c r="X146" s="36"/>
      <c r="Y146" s="36"/>
      <c r="Z146" s="36"/>
      <c r="AA146" s="36"/>
      <c r="AB146" s="36"/>
      <c r="AC146" s="36"/>
      <c r="AD146" s="36"/>
      <c r="AE146" s="36"/>
      <c r="AR146" s="206" t="s">
        <v>2090</v>
      </c>
      <c r="AT146" s="206" t="s">
        <v>209</v>
      </c>
      <c r="AU146" s="206" t="s">
        <v>81</v>
      </c>
      <c r="AY146" s="19" t="s">
        <v>207</v>
      </c>
      <c r="BE146" s="207">
        <f>IF(N146="základní",J146,0)</f>
        <v>0</v>
      </c>
      <c r="BF146" s="207">
        <f>IF(N146="snížená",J146,0)</f>
        <v>0</v>
      </c>
      <c r="BG146" s="207">
        <f>IF(N146="zákl. přenesená",J146,0)</f>
        <v>0</v>
      </c>
      <c r="BH146" s="207">
        <f>IF(N146="sníž. přenesená",J146,0)</f>
        <v>0</v>
      </c>
      <c r="BI146" s="207">
        <f>IF(N146="nulová",J146,0)</f>
        <v>0</v>
      </c>
      <c r="BJ146" s="19" t="s">
        <v>79</v>
      </c>
      <c r="BK146" s="207">
        <f>ROUND(I146*H146,2)</f>
        <v>0</v>
      </c>
      <c r="BL146" s="19" t="s">
        <v>2090</v>
      </c>
      <c r="BM146" s="206" t="s">
        <v>2110</v>
      </c>
    </row>
    <row r="147" spans="1:31" s="2" customFormat="1" ht="12">
      <c r="A147" s="36"/>
      <c r="B147" s="49"/>
      <c r="C147" s="50"/>
      <c r="D147" s="50"/>
      <c r="E147" s="50"/>
      <c r="F147" s="50"/>
      <c r="G147" s="50"/>
      <c r="H147" s="50"/>
      <c r="I147" s="145"/>
      <c r="J147" s="50"/>
      <c r="K147" s="50"/>
      <c r="L147" s="41"/>
      <c r="M147" s="36"/>
      <c r="O147" s="36"/>
      <c r="P147" s="36"/>
      <c r="Q147" s="36"/>
      <c r="R147" s="36"/>
      <c r="S147" s="36"/>
      <c r="T147" s="36"/>
      <c r="U147" s="36"/>
      <c r="V147" s="36"/>
      <c r="W147" s="36"/>
      <c r="X147" s="36"/>
      <c r="Y147" s="36"/>
      <c r="Z147" s="36"/>
      <c r="AA147" s="36"/>
      <c r="AB147" s="36"/>
      <c r="AC147" s="36"/>
      <c r="AD147" s="36"/>
      <c r="AE147" s="36"/>
    </row>
  </sheetData>
  <sheetProtection algorithmName="SHA-512" hashValue="XhClQEOEpHYapnfT/QlHUzAvWwkGe8DtbbwTqiGKjijaDOhAl/esgbDHAjOep3F6gbN3g1IAR8fti5aiEPbqxw==" saltValue="5upT/b8jNYWBGyoyXXp97hEcby0N4e0YhM1qDhmGWB0TLA8t8N/GiMbuad9DOCvdrxZ6gm5xDt67hJmD+rqkkw==" spinCount="100000" sheet="1" objects="1" scenarios="1" formatColumns="0" formatRows="0" autoFilter="0"/>
  <autoFilter ref="C88:K146"/>
  <mergeCells count="9">
    <mergeCell ref="E50:H50"/>
    <mergeCell ref="E79:H79"/>
    <mergeCell ref="E81:H81"/>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2:BM140"/>
  <sheetViews>
    <sheetView showGridLines="0" workbookViewId="0" topLeftCell="A133">
      <selection activeCell="J8" sqref="J8"/>
    </sheetView>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1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12">
      <c r="I2" s="110"/>
      <c r="L2" s="384"/>
      <c r="M2" s="384"/>
      <c r="N2" s="384"/>
      <c r="O2" s="384"/>
      <c r="P2" s="384"/>
      <c r="Q2" s="384"/>
      <c r="R2" s="384"/>
      <c r="S2" s="384"/>
      <c r="T2" s="384"/>
      <c r="U2" s="384"/>
      <c r="V2" s="384"/>
      <c r="AT2" s="19" t="s">
        <v>102</v>
      </c>
    </row>
    <row r="3" spans="2:46" s="1" customFormat="1" ht="12">
      <c r="B3" s="112"/>
      <c r="C3" s="113"/>
      <c r="D3" s="113"/>
      <c r="E3" s="113"/>
      <c r="F3" s="113"/>
      <c r="G3" s="113"/>
      <c r="H3" s="113"/>
      <c r="I3" s="114"/>
      <c r="J3" s="113"/>
      <c r="K3" s="113"/>
      <c r="L3" s="22"/>
      <c r="AT3" s="19" t="s">
        <v>81</v>
      </c>
    </row>
    <row r="4" spans="2:46" s="1" customFormat="1" ht="18">
      <c r="B4" s="22"/>
      <c r="D4" s="115" t="s">
        <v>146</v>
      </c>
      <c r="I4" s="110"/>
      <c r="L4" s="22"/>
      <c r="M4" s="116" t="s">
        <v>10</v>
      </c>
      <c r="AT4" s="19" t="s">
        <v>4</v>
      </c>
    </row>
    <row r="5" spans="2:12" s="1" customFormat="1" ht="12">
      <c r="B5" s="22"/>
      <c r="I5" s="110"/>
      <c r="L5" s="22"/>
    </row>
    <row r="6" spans="2:12" s="1" customFormat="1" ht="12.75">
      <c r="B6" s="22"/>
      <c r="D6" s="117" t="s">
        <v>16</v>
      </c>
      <c r="I6" s="110"/>
      <c r="L6" s="22"/>
    </row>
    <row r="7" spans="2:12" s="1" customFormat="1" ht="12.75">
      <c r="B7" s="22"/>
      <c r="E7" s="417" t="str">
        <f>'Rekapitulace stavby'!K6</f>
        <v>HULICE - ČERPACÍ STANICE PEVAK</v>
      </c>
      <c r="F7" s="418"/>
      <c r="G7" s="418"/>
      <c r="H7" s="418"/>
      <c r="I7" s="110"/>
      <c r="L7" s="22"/>
    </row>
    <row r="8" spans="1:31" s="2" customFormat="1" ht="12.75">
      <c r="A8" s="36"/>
      <c r="B8" s="41"/>
      <c r="C8" s="36"/>
      <c r="D8" s="117" t="s">
        <v>159</v>
      </c>
      <c r="E8" s="36"/>
      <c r="F8" s="36"/>
      <c r="G8" s="36"/>
      <c r="H8" s="36"/>
      <c r="I8" s="118"/>
      <c r="J8" s="36"/>
      <c r="K8" s="36"/>
      <c r="L8" s="119"/>
      <c r="S8" s="36"/>
      <c r="T8" s="36"/>
      <c r="U8" s="36"/>
      <c r="V8" s="36"/>
      <c r="W8" s="36"/>
      <c r="X8" s="36"/>
      <c r="Y8" s="36"/>
      <c r="Z8" s="36"/>
      <c r="AA8" s="36"/>
      <c r="AB8" s="36"/>
      <c r="AC8" s="36"/>
      <c r="AD8" s="36"/>
      <c r="AE8" s="36"/>
    </row>
    <row r="9" spans="1:31" s="2" customFormat="1" ht="12">
      <c r="A9" s="36"/>
      <c r="B9" s="41"/>
      <c r="C9" s="36"/>
      <c r="D9" s="36"/>
      <c r="E9" s="420" t="s">
        <v>2111</v>
      </c>
      <c r="F9" s="419"/>
      <c r="G9" s="419"/>
      <c r="H9" s="419"/>
      <c r="I9" s="118"/>
      <c r="J9" s="36"/>
      <c r="K9" s="36"/>
      <c r="L9" s="119"/>
      <c r="S9" s="36"/>
      <c r="T9" s="36"/>
      <c r="U9" s="36"/>
      <c r="V9" s="36"/>
      <c r="W9" s="36"/>
      <c r="X9" s="36"/>
      <c r="Y9" s="36"/>
      <c r="Z9" s="36"/>
      <c r="AA9" s="36"/>
      <c r="AB9" s="36"/>
      <c r="AC9" s="36"/>
      <c r="AD9" s="36"/>
      <c r="AE9" s="36"/>
    </row>
    <row r="10" spans="1:31" s="2" customFormat="1" ht="12">
      <c r="A10" s="36"/>
      <c r="B10" s="41"/>
      <c r="C10" s="36"/>
      <c r="D10" s="36"/>
      <c r="E10" s="36"/>
      <c r="F10" s="36"/>
      <c r="G10" s="36"/>
      <c r="H10" s="36"/>
      <c r="I10" s="118"/>
      <c r="J10" s="36"/>
      <c r="K10" s="36"/>
      <c r="L10" s="119"/>
      <c r="S10" s="36"/>
      <c r="T10" s="36"/>
      <c r="U10" s="36"/>
      <c r="V10" s="36"/>
      <c r="W10" s="36"/>
      <c r="X10" s="36"/>
      <c r="Y10" s="36"/>
      <c r="Z10" s="36"/>
      <c r="AA10" s="36"/>
      <c r="AB10" s="36"/>
      <c r="AC10" s="36"/>
      <c r="AD10" s="36"/>
      <c r="AE10" s="36"/>
    </row>
    <row r="11" spans="1:31" s="2" customFormat="1" ht="12.75">
      <c r="A11" s="36"/>
      <c r="B11" s="41"/>
      <c r="C11" s="36"/>
      <c r="D11" s="117" t="s">
        <v>18</v>
      </c>
      <c r="E11" s="36"/>
      <c r="F11" s="105" t="s">
        <v>19</v>
      </c>
      <c r="G11" s="36"/>
      <c r="H11" s="36"/>
      <c r="I11" s="120" t="s">
        <v>20</v>
      </c>
      <c r="J11" s="105" t="s">
        <v>19</v>
      </c>
      <c r="K11" s="36"/>
      <c r="L11" s="119"/>
      <c r="S11" s="36"/>
      <c r="T11" s="36"/>
      <c r="U11" s="36"/>
      <c r="V11" s="36"/>
      <c r="W11" s="36"/>
      <c r="X11" s="36"/>
      <c r="Y11" s="36"/>
      <c r="Z11" s="36"/>
      <c r="AA11" s="36"/>
      <c r="AB11" s="36"/>
      <c r="AC11" s="36"/>
      <c r="AD11" s="36"/>
      <c r="AE11" s="36"/>
    </row>
    <row r="12" spans="1:31" s="2" customFormat="1" ht="12.75">
      <c r="A12" s="36"/>
      <c r="B12" s="41"/>
      <c r="C12" s="36"/>
      <c r="D12" s="117" t="s">
        <v>21</v>
      </c>
      <c r="E12" s="36"/>
      <c r="F12" s="105" t="s">
        <v>22</v>
      </c>
      <c r="G12" s="36"/>
      <c r="H12" s="36"/>
      <c r="I12" s="120" t="s">
        <v>23</v>
      </c>
      <c r="J12" s="121" t="str">
        <f>'Rekapitulace stavby'!AN8</f>
        <v>12. 5. 2020</v>
      </c>
      <c r="K12" s="36"/>
      <c r="L12" s="119"/>
      <c r="S12" s="36"/>
      <c r="T12" s="36"/>
      <c r="U12" s="36"/>
      <c r="V12" s="36"/>
      <c r="W12" s="36"/>
      <c r="X12" s="36"/>
      <c r="Y12" s="36"/>
      <c r="Z12" s="36"/>
      <c r="AA12" s="36"/>
      <c r="AB12" s="36"/>
      <c r="AC12" s="36"/>
      <c r="AD12" s="36"/>
      <c r="AE12" s="36"/>
    </row>
    <row r="13" spans="1:31" s="2" customFormat="1" ht="12">
      <c r="A13" s="36"/>
      <c r="B13" s="41"/>
      <c r="C13" s="36"/>
      <c r="D13" s="36"/>
      <c r="E13" s="36"/>
      <c r="F13" s="36"/>
      <c r="G13" s="36"/>
      <c r="H13" s="36"/>
      <c r="I13" s="118"/>
      <c r="J13" s="36"/>
      <c r="K13" s="36"/>
      <c r="L13" s="119"/>
      <c r="S13" s="36"/>
      <c r="T13" s="36"/>
      <c r="U13" s="36"/>
      <c r="V13" s="36"/>
      <c r="W13" s="36"/>
      <c r="X13" s="36"/>
      <c r="Y13" s="36"/>
      <c r="Z13" s="36"/>
      <c r="AA13" s="36"/>
      <c r="AB13" s="36"/>
      <c r="AC13" s="36"/>
      <c r="AD13" s="36"/>
      <c r="AE13" s="36"/>
    </row>
    <row r="14" spans="1:31" s="2" customFormat="1" ht="12.75">
      <c r="A14" s="36"/>
      <c r="B14" s="41"/>
      <c r="C14" s="36"/>
      <c r="D14" s="117" t="s">
        <v>25</v>
      </c>
      <c r="E14" s="36"/>
      <c r="F14" s="36"/>
      <c r="G14" s="36"/>
      <c r="H14" s="36"/>
      <c r="I14" s="120" t="s">
        <v>26</v>
      </c>
      <c r="J14" s="105" t="s">
        <v>19</v>
      </c>
      <c r="K14" s="36"/>
      <c r="L14" s="119"/>
      <c r="S14" s="36"/>
      <c r="T14" s="36"/>
      <c r="U14" s="36"/>
      <c r="V14" s="36"/>
      <c r="W14" s="36"/>
      <c r="X14" s="36"/>
      <c r="Y14" s="36"/>
      <c r="Z14" s="36"/>
      <c r="AA14" s="36"/>
      <c r="AB14" s="36"/>
      <c r="AC14" s="36"/>
      <c r="AD14" s="36"/>
      <c r="AE14" s="36"/>
    </row>
    <row r="15" spans="1:31" s="2" customFormat="1" ht="12.75">
      <c r="A15" s="36"/>
      <c r="B15" s="41"/>
      <c r="C15" s="36"/>
      <c r="D15" s="36"/>
      <c r="E15" s="105" t="s">
        <v>27</v>
      </c>
      <c r="F15" s="36"/>
      <c r="G15" s="36"/>
      <c r="H15" s="36"/>
      <c r="I15" s="120" t="s">
        <v>28</v>
      </c>
      <c r="J15" s="105" t="s">
        <v>19</v>
      </c>
      <c r="K15" s="36"/>
      <c r="L15" s="119"/>
      <c r="S15" s="36"/>
      <c r="T15" s="36"/>
      <c r="U15" s="36"/>
      <c r="V15" s="36"/>
      <c r="W15" s="36"/>
      <c r="X15" s="36"/>
      <c r="Y15" s="36"/>
      <c r="Z15" s="36"/>
      <c r="AA15" s="36"/>
      <c r="AB15" s="36"/>
      <c r="AC15" s="36"/>
      <c r="AD15" s="36"/>
      <c r="AE15" s="36"/>
    </row>
    <row r="16" spans="1:31" s="2" customFormat="1" ht="12">
      <c r="A16" s="36"/>
      <c r="B16" s="41"/>
      <c r="C16" s="36"/>
      <c r="D16" s="36"/>
      <c r="E16" s="36"/>
      <c r="F16" s="36"/>
      <c r="G16" s="36"/>
      <c r="H16" s="36"/>
      <c r="I16" s="118"/>
      <c r="J16" s="36"/>
      <c r="K16" s="36"/>
      <c r="L16" s="119"/>
      <c r="S16" s="36"/>
      <c r="T16" s="36"/>
      <c r="U16" s="36"/>
      <c r="V16" s="36"/>
      <c r="W16" s="36"/>
      <c r="X16" s="36"/>
      <c r="Y16" s="36"/>
      <c r="Z16" s="36"/>
      <c r="AA16" s="36"/>
      <c r="AB16" s="36"/>
      <c r="AC16" s="36"/>
      <c r="AD16" s="36"/>
      <c r="AE16" s="36"/>
    </row>
    <row r="17" spans="1:31" s="2" customFormat="1" ht="12.75">
      <c r="A17" s="36"/>
      <c r="B17" s="41"/>
      <c r="C17" s="36"/>
      <c r="D17" s="117" t="s">
        <v>29</v>
      </c>
      <c r="E17" s="36"/>
      <c r="F17" s="36"/>
      <c r="G17" s="36"/>
      <c r="H17" s="36"/>
      <c r="I17" s="120" t="s">
        <v>26</v>
      </c>
      <c r="J17" s="32" t="str">
        <f>'Rekapitulace stavby'!AN13</f>
        <v>Vyplň údaj</v>
      </c>
      <c r="K17" s="36"/>
      <c r="L17" s="119"/>
      <c r="S17" s="36"/>
      <c r="T17" s="36"/>
      <c r="U17" s="36"/>
      <c r="V17" s="36"/>
      <c r="W17" s="36"/>
      <c r="X17" s="36"/>
      <c r="Y17" s="36"/>
      <c r="Z17" s="36"/>
      <c r="AA17" s="36"/>
      <c r="AB17" s="36"/>
      <c r="AC17" s="36"/>
      <c r="AD17" s="36"/>
      <c r="AE17" s="36"/>
    </row>
    <row r="18" spans="1:31" s="2" customFormat="1" ht="12.75">
      <c r="A18" s="36"/>
      <c r="B18" s="41"/>
      <c r="C18" s="36"/>
      <c r="D18" s="36"/>
      <c r="E18" s="421" t="str">
        <f>'Rekapitulace stavby'!E14</f>
        <v>Vyplň údaj</v>
      </c>
      <c r="F18" s="422"/>
      <c r="G18" s="422"/>
      <c r="H18" s="422"/>
      <c r="I18" s="120" t="s">
        <v>28</v>
      </c>
      <c r="J18" s="32" t="str">
        <f>'Rekapitulace stavby'!AN14</f>
        <v>Vyplň údaj</v>
      </c>
      <c r="K18" s="36"/>
      <c r="L18" s="119"/>
      <c r="S18" s="36"/>
      <c r="T18" s="36"/>
      <c r="U18" s="36"/>
      <c r="V18" s="36"/>
      <c r="W18" s="36"/>
      <c r="X18" s="36"/>
      <c r="Y18" s="36"/>
      <c r="Z18" s="36"/>
      <c r="AA18" s="36"/>
      <c r="AB18" s="36"/>
      <c r="AC18" s="36"/>
      <c r="AD18" s="36"/>
      <c r="AE18" s="36"/>
    </row>
    <row r="19" spans="1:31" s="2" customFormat="1" ht="12">
      <c r="A19" s="36"/>
      <c r="B19" s="41"/>
      <c r="C19" s="36"/>
      <c r="D19" s="36"/>
      <c r="E19" s="36"/>
      <c r="F19" s="36"/>
      <c r="G19" s="36"/>
      <c r="H19" s="36"/>
      <c r="I19" s="118"/>
      <c r="J19" s="36"/>
      <c r="K19" s="36"/>
      <c r="L19" s="119"/>
      <c r="S19" s="36"/>
      <c r="T19" s="36"/>
      <c r="U19" s="36"/>
      <c r="V19" s="36"/>
      <c r="W19" s="36"/>
      <c r="X19" s="36"/>
      <c r="Y19" s="36"/>
      <c r="Z19" s="36"/>
      <c r="AA19" s="36"/>
      <c r="AB19" s="36"/>
      <c r="AC19" s="36"/>
      <c r="AD19" s="36"/>
      <c r="AE19" s="36"/>
    </row>
    <row r="20" spans="1:31" s="2" customFormat="1" ht="12.75">
      <c r="A20" s="36"/>
      <c r="B20" s="41"/>
      <c r="C20" s="36"/>
      <c r="D20" s="117" t="s">
        <v>31</v>
      </c>
      <c r="E20" s="36"/>
      <c r="F20" s="36"/>
      <c r="G20" s="36"/>
      <c r="H20" s="36"/>
      <c r="I20" s="120" t="s">
        <v>26</v>
      </c>
      <c r="J20" s="105" t="s">
        <v>19</v>
      </c>
      <c r="K20" s="36"/>
      <c r="L20" s="119"/>
      <c r="S20" s="36"/>
      <c r="T20" s="36"/>
      <c r="U20" s="36"/>
      <c r="V20" s="36"/>
      <c r="W20" s="36"/>
      <c r="X20" s="36"/>
      <c r="Y20" s="36"/>
      <c r="Z20" s="36"/>
      <c r="AA20" s="36"/>
      <c r="AB20" s="36"/>
      <c r="AC20" s="36"/>
      <c r="AD20" s="36"/>
      <c r="AE20" s="36"/>
    </row>
    <row r="21" spans="1:31" s="2" customFormat="1" ht="12.75">
      <c r="A21" s="36"/>
      <c r="B21" s="41"/>
      <c r="C21" s="36"/>
      <c r="D21" s="36"/>
      <c r="E21" s="105" t="s">
        <v>32</v>
      </c>
      <c r="F21" s="36"/>
      <c r="G21" s="36"/>
      <c r="H21" s="36"/>
      <c r="I21" s="120" t="s">
        <v>28</v>
      </c>
      <c r="J21" s="105" t="s">
        <v>19</v>
      </c>
      <c r="K21" s="36"/>
      <c r="L21" s="119"/>
      <c r="S21" s="36"/>
      <c r="T21" s="36"/>
      <c r="U21" s="36"/>
      <c r="V21" s="36"/>
      <c r="W21" s="36"/>
      <c r="X21" s="36"/>
      <c r="Y21" s="36"/>
      <c r="Z21" s="36"/>
      <c r="AA21" s="36"/>
      <c r="AB21" s="36"/>
      <c r="AC21" s="36"/>
      <c r="AD21" s="36"/>
      <c r="AE21" s="36"/>
    </row>
    <row r="22" spans="1:31" s="2" customFormat="1" ht="12">
      <c r="A22" s="36"/>
      <c r="B22" s="41"/>
      <c r="C22" s="36"/>
      <c r="D22" s="36"/>
      <c r="E22" s="36"/>
      <c r="F22" s="36"/>
      <c r="G22" s="36"/>
      <c r="H22" s="36"/>
      <c r="I22" s="118"/>
      <c r="J22" s="36"/>
      <c r="K22" s="36"/>
      <c r="L22" s="119"/>
      <c r="S22" s="36"/>
      <c r="T22" s="36"/>
      <c r="U22" s="36"/>
      <c r="V22" s="36"/>
      <c r="W22" s="36"/>
      <c r="X22" s="36"/>
      <c r="Y22" s="36"/>
      <c r="Z22" s="36"/>
      <c r="AA22" s="36"/>
      <c r="AB22" s="36"/>
      <c r="AC22" s="36"/>
      <c r="AD22" s="36"/>
      <c r="AE22" s="36"/>
    </row>
    <row r="23" spans="1:31" s="2" customFormat="1" ht="12.75">
      <c r="A23" s="36"/>
      <c r="B23" s="41"/>
      <c r="C23" s="36"/>
      <c r="D23" s="117" t="s">
        <v>34</v>
      </c>
      <c r="E23" s="36"/>
      <c r="F23" s="36"/>
      <c r="G23" s="36"/>
      <c r="H23" s="36"/>
      <c r="I23" s="120" t="s">
        <v>26</v>
      </c>
      <c r="J23" s="105" t="s">
        <v>19</v>
      </c>
      <c r="K23" s="36"/>
      <c r="L23" s="119"/>
      <c r="S23" s="36"/>
      <c r="T23" s="36"/>
      <c r="U23" s="36"/>
      <c r="V23" s="36"/>
      <c r="W23" s="36"/>
      <c r="X23" s="36"/>
      <c r="Y23" s="36"/>
      <c r="Z23" s="36"/>
      <c r="AA23" s="36"/>
      <c r="AB23" s="36"/>
      <c r="AC23" s="36"/>
      <c r="AD23" s="36"/>
      <c r="AE23" s="36"/>
    </row>
    <row r="24" spans="1:31" s="2" customFormat="1" ht="12.75">
      <c r="A24" s="36"/>
      <c r="B24" s="41"/>
      <c r="C24" s="36"/>
      <c r="D24" s="36"/>
      <c r="E24" s="105" t="s">
        <v>1974</v>
      </c>
      <c r="F24" s="36"/>
      <c r="G24" s="36"/>
      <c r="H24" s="36"/>
      <c r="I24" s="120" t="s">
        <v>28</v>
      </c>
      <c r="J24" s="105" t="s">
        <v>19</v>
      </c>
      <c r="K24" s="36"/>
      <c r="L24" s="119"/>
      <c r="S24" s="36"/>
      <c r="T24" s="36"/>
      <c r="U24" s="36"/>
      <c r="V24" s="36"/>
      <c r="W24" s="36"/>
      <c r="X24" s="36"/>
      <c r="Y24" s="36"/>
      <c r="Z24" s="36"/>
      <c r="AA24" s="36"/>
      <c r="AB24" s="36"/>
      <c r="AC24" s="36"/>
      <c r="AD24" s="36"/>
      <c r="AE24" s="36"/>
    </row>
    <row r="25" spans="1:31" s="2" customFormat="1" ht="12">
      <c r="A25" s="36"/>
      <c r="B25" s="41"/>
      <c r="C25" s="36"/>
      <c r="D25" s="36"/>
      <c r="E25" s="36"/>
      <c r="F25" s="36"/>
      <c r="G25" s="36"/>
      <c r="H25" s="36"/>
      <c r="I25" s="118"/>
      <c r="J25" s="36"/>
      <c r="K25" s="36"/>
      <c r="L25" s="119"/>
      <c r="S25" s="36"/>
      <c r="T25" s="36"/>
      <c r="U25" s="36"/>
      <c r="V25" s="36"/>
      <c r="W25" s="36"/>
      <c r="X25" s="36"/>
      <c r="Y25" s="36"/>
      <c r="Z25" s="36"/>
      <c r="AA25" s="36"/>
      <c r="AB25" s="36"/>
      <c r="AC25" s="36"/>
      <c r="AD25" s="36"/>
      <c r="AE25" s="36"/>
    </row>
    <row r="26" spans="1:31" s="2" customFormat="1" ht="12.75">
      <c r="A26" s="36"/>
      <c r="B26" s="41"/>
      <c r="C26" s="36"/>
      <c r="D26" s="117" t="s">
        <v>36</v>
      </c>
      <c r="E26" s="36"/>
      <c r="F26" s="36"/>
      <c r="G26" s="36"/>
      <c r="H26" s="36"/>
      <c r="I26" s="118"/>
      <c r="J26" s="36"/>
      <c r="K26" s="36"/>
      <c r="L26" s="119"/>
      <c r="S26" s="36"/>
      <c r="T26" s="36"/>
      <c r="U26" s="36"/>
      <c r="V26" s="36"/>
      <c r="W26" s="36"/>
      <c r="X26" s="36"/>
      <c r="Y26" s="36"/>
      <c r="Z26" s="36"/>
      <c r="AA26" s="36"/>
      <c r="AB26" s="36"/>
      <c r="AC26" s="36"/>
      <c r="AD26" s="36"/>
      <c r="AE26" s="36"/>
    </row>
    <row r="27" spans="1:31" s="8" customFormat="1" ht="12.75">
      <c r="A27" s="122"/>
      <c r="B27" s="123"/>
      <c r="C27" s="122"/>
      <c r="D27" s="122"/>
      <c r="E27" s="423" t="s">
        <v>19</v>
      </c>
      <c r="F27" s="423"/>
      <c r="G27" s="423"/>
      <c r="H27" s="423"/>
      <c r="I27" s="124"/>
      <c r="J27" s="122"/>
      <c r="K27" s="122"/>
      <c r="L27" s="125"/>
      <c r="S27" s="122"/>
      <c r="T27" s="122"/>
      <c r="U27" s="122"/>
      <c r="V27" s="122"/>
      <c r="W27" s="122"/>
      <c r="X27" s="122"/>
      <c r="Y27" s="122"/>
      <c r="Z27" s="122"/>
      <c r="AA27" s="122"/>
      <c r="AB27" s="122"/>
      <c r="AC27" s="122"/>
      <c r="AD27" s="122"/>
      <c r="AE27" s="122"/>
    </row>
    <row r="28" spans="1:31" s="2" customFormat="1" ht="12">
      <c r="A28" s="36"/>
      <c r="B28" s="41"/>
      <c r="C28" s="36"/>
      <c r="D28" s="36"/>
      <c r="E28" s="36"/>
      <c r="F28" s="36"/>
      <c r="G28" s="36"/>
      <c r="H28" s="36"/>
      <c r="I28" s="118"/>
      <c r="J28" s="36"/>
      <c r="K28" s="36"/>
      <c r="L28" s="119"/>
      <c r="S28" s="36"/>
      <c r="T28" s="36"/>
      <c r="U28" s="36"/>
      <c r="V28" s="36"/>
      <c r="W28" s="36"/>
      <c r="X28" s="36"/>
      <c r="Y28" s="36"/>
      <c r="Z28" s="36"/>
      <c r="AA28" s="36"/>
      <c r="AB28" s="36"/>
      <c r="AC28" s="36"/>
      <c r="AD28" s="36"/>
      <c r="AE28" s="36"/>
    </row>
    <row r="29" spans="1:31" s="2" customFormat="1" ht="12">
      <c r="A29" s="36"/>
      <c r="B29" s="41"/>
      <c r="C29" s="36"/>
      <c r="D29" s="126"/>
      <c r="E29" s="126"/>
      <c r="F29" s="126"/>
      <c r="G29" s="126"/>
      <c r="H29" s="126"/>
      <c r="I29" s="127"/>
      <c r="J29" s="126"/>
      <c r="K29" s="126"/>
      <c r="L29" s="119"/>
      <c r="S29" s="36"/>
      <c r="T29" s="36"/>
      <c r="U29" s="36"/>
      <c r="V29" s="36"/>
      <c r="W29" s="36"/>
      <c r="X29" s="36"/>
      <c r="Y29" s="36"/>
      <c r="Z29" s="36"/>
      <c r="AA29" s="36"/>
      <c r="AB29" s="36"/>
      <c r="AC29" s="36"/>
      <c r="AD29" s="36"/>
      <c r="AE29" s="36"/>
    </row>
    <row r="30" spans="1:31" s="2" customFormat="1" ht="15.75">
      <c r="A30" s="36"/>
      <c r="B30" s="41"/>
      <c r="C30" s="36"/>
      <c r="D30" s="128" t="s">
        <v>38</v>
      </c>
      <c r="E30" s="36"/>
      <c r="F30" s="36"/>
      <c r="G30" s="36"/>
      <c r="H30" s="36"/>
      <c r="I30" s="118"/>
      <c r="J30" s="129">
        <f>ROUND(J88,2)</f>
        <v>0</v>
      </c>
      <c r="K30" s="36"/>
      <c r="L30" s="119"/>
      <c r="S30" s="36"/>
      <c r="T30" s="36"/>
      <c r="U30" s="36"/>
      <c r="V30" s="36"/>
      <c r="W30" s="36"/>
      <c r="X30" s="36"/>
      <c r="Y30" s="36"/>
      <c r="Z30" s="36"/>
      <c r="AA30" s="36"/>
      <c r="AB30" s="36"/>
      <c r="AC30" s="36"/>
      <c r="AD30" s="36"/>
      <c r="AE30" s="36"/>
    </row>
    <row r="31" spans="1:31" s="2" customFormat="1" ht="12">
      <c r="A31" s="36"/>
      <c r="B31" s="41"/>
      <c r="C31" s="36"/>
      <c r="D31" s="126"/>
      <c r="E31" s="126"/>
      <c r="F31" s="126"/>
      <c r="G31" s="126"/>
      <c r="H31" s="126"/>
      <c r="I31" s="127"/>
      <c r="J31" s="126"/>
      <c r="K31" s="126"/>
      <c r="L31" s="119"/>
      <c r="S31" s="36"/>
      <c r="T31" s="36"/>
      <c r="U31" s="36"/>
      <c r="V31" s="36"/>
      <c r="W31" s="36"/>
      <c r="X31" s="36"/>
      <c r="Y31" s="36"/>
      <c r="Z31" s="36"/>
      <c r="AA31" s="36"/>
      <c r="AB31" s="36"/>
      <c r="AC31" s="36"/>
      <c r="AD31" s="36"/>
      <c r="AE31" s="36"/>
    </row>
    <row r="32" spans="1:31" s="2" customFormat="1" ht="12.75">
      <c r="A32" s="36"/>
      <c r="B32" s="41"/>
      <c r="C32" s="36"/>
      <c r="D32" s="36"/>
      <c r="E32" s="36"/>
      <c r="F32" s="130" t="s">
        <v>40</v>
      </c>
      <c r="G32" s="36"/>
      <c r="H32" s="36"/>
      <c r="I32" s="131" t="s">
        <v>39</v>
      </c>
      <c r="J32" s="130" t="s">
        <v>41</v>
      </c>
      <c r="K32" s="36"/>
      <c r="L32" s="119"/>
      <c r="S32" s="36"/>
      <c r="T32" s="36"/>
      <c r="U32" s="36"/>
      <c r="V32" s="36"/>
      <c r="W32" s="36"/>
      <c r="X32" s="36"/>
      <c r="Y32" s="36"/>
      <c r="Z32" s="36"/>
      <c r="AA32" s="36"/>
      <c r="AB32" s="36"/>
      <c r="AC32" s="36"/>
      <c r="AD32" s="36"/>
      <c r="AE32" s="36"/>
    </row>
    <row r="33" spans="1:31" s="2" customFormat="1" ht="12.75">
      <c r="A33" s="36"/>
      <c r="B33" s="41"/>
      <c r="C33" s="36"/>
      <c r="D33" s="132" t="s">
        <v>42</v>
      </c>
      <c r="E33" s="117" t="s">
        <v>43</v>
      </c>
      <c r="F33" s="133">
        <f>ROUND((SUM(BE88:BE139)),2)</f>
        <v>0</v>
      </c>
      <c r="G33" s="36"/>
      <c r="H33" s="36"/>
      <c r="I33" s="134">
        <v>0.21</v>
      </c>
      <c r="J33" s="133">
        <f>ROUND(((SUM(BE88:BE139))*I33),2)</f>
        <v>0</v>
      </c>
      <c r="K33" s="36"/>
      <c r="L33" s="119"/>
      <c r="S33" s="36"/>
      <c r="T33" s="36"/>
      <c r="U33" s="36"/>
      <c r="V33" s="36"/>
      <c r="W33" s="36"/>
      <c r="X33" s="36"/>
      <c r="Y33" s="36"/>
      <c r="Z33" s="36"/>
      <c r="AA33" s="36"/>
      <c r="AB33" s="36"/>
      <c r="AC33" s="36"/>
      <c r="AD33" s="36"/>
      <c r="AE33" s="36"/>
    </row>
    <row r="34" spans="1:31" s="2" customFormat="1" ht="12.75">
      <c r="A34" s="36"/>
      <c r="B34" s="41"/>
      <c r="C34" s="36"/>
      <c r="D34" s="36"/>
      <c r="E34" s="117" t="s">
        <v>44</v>
      </c>
      <c r="F34" s="133">
        <f>ROUND((SUM(BF88:BF139)),2)</f>
        <v>0</v>
      </c>
      <c r="G34" s="36"/>
      <c r="H34" s="36"/>
      <c r="I34" s="134">
        <v>0.15</v>
      </c>
      <c r="J34" s="133">
        <f>ROUND(((SUM(BF88:BF139))*I34),2)</f>
        <v>0</v>
      </c>
      <c r="K34" s="36"/>
      <c r="L34" s="119"/>
      <c r="S34" s="36"/>
      <c r="T34" s="36"/>
      <c r="U34" s="36"/>
      <c r="V34" s="36"/>
      <c r="W34" s="36"/>
      <c r="X34" s="36"/>
      <c r="Y34" s="36"/>
      <c r="Z34" s="36"/>
      <c r="AA34" s="36"/>
      <c r="AB34" s="36"/>
      <c r="AC34" s="36"/>
      <c r="AD34" s="36"/>
      <c r="AE34" s="36"/>
    </row>
    <row r="35" spans="1:31" s="2" customFormat="1" ht="12.75">
      <c r="A35" s="36"/>
      <c r="B35" s="41"/>
      <c r="C35" s="36"/>
      <c r="D35" s="36"/>
      <c r="E35" s="117" t="s">
        <v>45</v>
      </c>
      <c r="F35" s="133">
        <f>ROUND((SUM(BG88:BG139)),2)</f>
        <v>0</v>
      </c>
      <c r="G35" s="36"/>
      <c r="H35" s="36"/>
      <c r="I35" s="134">
        <v>0.21</v>
      </c>
      <c r="J35" s="133">
        <f>0</f>
        <v>0</v>
      </c>
      <c r="K35" s="36"/>
      <c r="L35" s="119"/>
      <c r="S35" s="36"/>
      <c r="T35" s="36"/>
      <c r="U35" s="36"/>
      <c r="V35" s="36"/>
      <c r="W35" s="36"/>
      <c r="X35" s="36"/>
      <c r="Y35" s="36"/>
      <c r="Z35" s="36"/>
      <c r="AA35" s="36"/>
      <c r="AB35" s="36"/>
      <c r="AC35" s="36"/>
      <c r="AD35" s="36"/>
      <c r="AE35" s="36"/>
    </row>
    <row r="36" spans="1:31" s="2" customFormat="1" ht="12.75">
      <c r="A36" s="36"/>
      <c r="B36" s="41"/>
      <c r="C36" s="36"/>
      <c r="D36" s="36"/>
      <c r="E36" s="117" t="s">
        <v>46</v>
      </c>
      <c r="F36" s="133">
        <f>ROUND((SUM(BH88:BH139)),2)</f>
        <v>0</v>
      </c>
      <c r="G36" s="36"/>
      <c r="H36" s="36"/>
      <c r="I36" s="134">
        <v>0.15</v>
      </c>
      <c r="J36" s="133">
        <f>0</f>
        <v>0</v>
      </c>
      <c r="K36" s="36"/>
      <c r="L36" s="119"/>
      <c r="S36" s="36"/>
      <c r="T36" s="36"/>
      <c r="U36" s="36"/>
      <c r="V36" s="36"/>
      <c r="W36" s="36"/>
      <c r="X36" s="36"/>
      <c r="Y36" s="36"/>
      <c r="Z36" s="36"/>
      <c r="AA36" s="36"/>
      <c r="AB36" s="36"/>
      <c r="AC36" s="36"/>
      <c r="AD36" s="36"/>
      <c r="AE36" s="36"/>
    </row>
    <row r="37" spans="1:31" s="2" customFormat="1" ht="12.75">
      <c r="A37" s="36"/>
      <c r="B37" s="41"/>
      <c r="C37" s="36"/>
      <c r="D37" s="36"/>
      <c r="E37" s="117" t="s">
        <v>47</v>
      </c>
      <c r="F37" s="133">
        <f>ROUND((SUM(BI88:BI139)),2)</f>
        <v>0</v>
      </c>
      <c r="G37" s="36"/>
      <c r="H37" s="36"/>
      <c r="I37" s="134">
        <v>0</v>
      </c>
      <c r="J37" s="133">
        <f>0</f>
        <v>0</v>
      </c>
      <c r="K37" s="36"/>
      <c r="L37" s="119"/>
      <c r="S37" s="36"/>
      <c r="T37" s="36"/>
      <c r="U37" s="36"/>
      <c r="V37" s="36"/>
      <c r="W37" s="36"/>
      <c r="X37" s="36"/>
      <c r="Y37" s="36"/>
      <c r="Z37" s="36"/>
      <c r="AA37" s="36"/>
      <c r="AB37" s="36"/>
      <c r="AC37" s="36"/>
      <c r="AD37" s="36"/>
      <c r="AE37" s="36"/>
    </row>
    <row r="38" spans="1:31" s="2" customFormat="1" ht="12">
      <c r="A38" s="36"/>
      <c r="B38" s="41"/>
      <c r="C38" s="36"/>
      <c r="D38" s="36"/>
      <c r="E38" s="36"/>
      <c r="F38" s="36"/>
      <c r="G38" s="36"/>
      <c r="H38" s="36"/>
      <c r="I38" s="118"/>
      <c r="J38" s="36"/>
      <c r="K38" s="36"/>
      <c r="L38" s="119"/>
      <c r="S38" s="36"/>
      <c r="T38" s="36"/>
      <c r="U38" s="36"/>
      <c r="V38" s="36"/>
      <c r="W38" s="36"/>
      <c r="X38" s="36"/>
      <c r="Y38" s="36"/>
      <c r="Z38" s="36"/>
      <c r="AA38" s="36"/>
      <c r="AB38" s="36"/>
      <c r="AC38" s="36"/>
      <c r="AD38" s="36"/>
      <c r="AE38" s="36"/>
    </row>
    <row r="39" spans="1:31" s="2" customFormat="1" ht="15.75">
      <c r="A39" s="36"/>
      <c r="B39" s="41"/>
      <c r="C39" s="135"/>
      <c r="D39" s="136" t="s">
        <v>48</v>
      </c>
      <c r="E39" s="137"/>
      <c r="F39" s="137"/>
      <c r="G39" s="138" t="s">
        <v>49</v>
      </c>
      <c r="H39" s="139" t="s">
        <v>50</v>
      </c>
      <c r="I39" s="140"/>
      <c r="J39" s="141">
        <f>SUM(J30:J37)</f>
        <v>0</v>
      </c>
      <c r="K39" s="142"/>
      <c r="L39" s="119"/>
      <c r="S39" s="36"/>
      <c r="T39" s="36"/>
      <c r="U39" s="36"/>
      <c r="V39" s="36"/>
      <c r="W39" s="36"/>
      <c r="X39" s="36"/>
      <c r="Y39" s="36"/>
      <c r="Z39" s="36"/>
      <c r="AA39" s="36"/>
      <c r="AB39" s="36"/>
      <c r="AC39" s="36"/>
      <c r="AD39" s="36"/>
      <c r="AE39" s="36"/>
    </row>
    <row r="40" spans="1:31" s="2" customFormat="1" ht="12">
      <c r="A40" s="36"/>
      <c r="B40" s="143"/>
      <c r="C40" s="144"/>
      <c r="D40" s="144"/>
      <c r="E40" s="144"/>
      <c r="F40" s="144"/>
      <c r="G40" s="144"/>
      <c r="H40" s="144"/>
      <c r="I40" s="145"/>
      <c r="J40" s="144"/>
      <c r="K40" s="144"/>
      <c r="L40" s="119"/>
      <c r="S40" s="36"/>
      <c r="T40" s="36"/>
      <c r="U40" s="36"/>
      <c r="V40" s="36"/>
      <c r="W40" s="36"/>
      <c r="X40" s="36"/>
      <c r="Y40" s="36"/>
      <c r="Z40" s="36"/>
      <c r="AA40" s="36"/>
      <c r="AB40" s="36"/>
      <c r="AC40" s="36"/>
      <c r="AD40" s="36"/>
      <c r="AE40" s="36"/>
    </row>
    <row r="44" spans="1:31" s="2" customFormat="1" ht="12">
      <c r="A44" s="36"/>
      <c r="B44" s="146"/>
      <c r="C44" s="147"/>
      <c r="D44" s="147"/>
      <c r="E44" s="147"/>
      <c r="F44" s="147"/>
      <c r="G44" s="147"/>
      <c r="H44" s="147"/>
      <c r="I44" s="148"/>
      <c r="J44" s="147"/>
      <c r="K44" s="147"/>
      <c r="L44" s="119"/>
      <c r="S44" s="36"/>
      <c r="T44" s="36"/>
      <c r="U44" s="36"/>
      <c r="V44" s="36"/>
      <c r="W44" s="36"/>
      <c r="X44" s="36"/>
      <c r="Y44" s="36"/>
      <c r="Z44" s="36"/>
      <c r="AA44" s="36"/>
      <c r="AB44" s="36"/>
      <c r="AC44" s="36"/>
      <c r="AD44" s="36"/>
      <c r="AE44" s="36"/>
    </row>
    <row r="45" spans="1:31" s="2" customFormat="1" ht="18">
      <c r="A45" s="36"/>
      <c r="B45" s="37"/>
      <c r="C45" s="25" t="s">
        <v>163</v>
      </c>
      <c r="D45" s="38"/>
      <c r="E45" s="38"/>
      <c r="F45" s="38"/>
      <c r="G45" s="38"/>
      <c r="H45" s="38"/>
      <c r="I45" s="118"/>
      <c r="J45" s="38"/>
      <c r="K45" s="38"/>
      <c r="L45" s="119"/>
      <c r="S45" s="36"/>
      <c r="T45" s="36"/>
      <c r="U45" s="36"/>
      <c r="V45" s="36"/>
      <c r="W45" s="36"/>
      <c r="X45" s="36"/>
      <c r="Y45" s="36"/>
      <c r="Z45" s="36"/>
      <c r="AA45" s="36"/>
      <c r="AB45" s="36"/>
      <c r="AC45" s="36"/>
      <c r="AD45" s="36"/>
      <c r="AE45" s="36"/>
    </row>
    <row r="46" spans="1:31" s="2" customFormat="1" ht="12">
      <c r="A46" s="36"/>
      <c r="B46" s="37"/>
      <c r="C46" s="38"/>
      <c r="D46" s="38"/>
      <c r="E46" s="38"/>
      <c r="F46" s="38"/>
      <c r="G46" s="38"/>
      <c r="H46" s="38"/>
      <c r="I46" s="118"/>
      <c r="J46" s="38"/>
      <c r="K46" s="38"/>
      <c r="L46" s="119"/>
      <c r="S46" s="36"/>
      <c r="T46" s="36"/>
      <c r="U46" s="36"/>
      <c r="V46" s="36"/>
      <c r="W46" s="36"/>
      <c r="X46" s="36"/>
      <c r="Y46" s="36"/>
      <c r="Z46" s="36"/>
      <c r="AA46" s="36"/>
      <c r="AB46" s="36"/>
      <c r="AC46" s="36"/>
      <c r="AD46" s="36"/>
      <c r="AE46" s="36"/>
    </row>
    <row r="47" spans="1:31" s="2" customFormat="1" ht="12.75">
      <c r="A47" s="36"/>
      <c r="B47" s="37"/>
      <c r="C47" s="31" t="s">
        <v>16</v>
      </c>
      <c r="D47" s="38"/>
      <c r="E47" s="38"/>
      <c r="F47" s="38"/>
      <c r="G47" s="38"/>
      <c r="H47" s="38"/>
      <c r="I47" s="118"/>
      <c r="J47" s="38"/>
      <c r="K47" s="38"/>
      <c r="L47" s="119"/>
      <c r="S47" s="36"/>
      <c r="T47" s="36"/>
      <c r="U47" s="36"/>
      <c r="V47" s="36"/>
      <c r="W47" s="36"/>
      <c r="X47" s="36"/>
      <c r="Y47" s="36"/>
      <c r="Z47" s="36"/>
      <c r="AA47" s="36"/>
      <c r="AB47" s="36"/>
      <c r="AC47" s="36"/>
      <c r="AD47" s="36"/>
      <c r="AE47" s="36"/>
    </row>
    <row r="48" spans="1:31" s="2" customFormat="1" ht="12.75">
      <c r="A48" s="36"/>
      <c r="B48" s="37"/>
      <c r="C48" s="38"/>
      <c r="D48" s="38"/>
      <c r="E48" s="415" t="str">
        <f>E7</f>
        <v>HULICE - ČERPACÍ STANICE PEVAK</v>
      </c>
      <c r="F48" s="416"/>
      <c r="G48" s="416"/>
      <c r="H48" s="416"/>
      <c r="I48" s="118"/>
      <c r="J48" s="38"/>
      <c r="K48" s="38"/>
      <c r="L48" s="119"/>
      <c r="S48" s="36"/>
      <c r="T48" s="36"/>
      <c r="U48" s="36"/>
      <c r="V48" s="36"/>
      <c r="W48" s="36"/>
      <c r="X48" s="36"/>
      <c r="Y48" s="36"/>
      <c r="Z48" s="36"/>
      <c r="AA48" s="36"/>
      <c r="AB48" s="36"/>
      <c r="AC48" s="36"/>
      <c r="AD48" s="36"/>
      <c r="AE48" s="36"/>
    </row>
    <row r="49" spans="1:31" s="2" customFormat="1" ht="12.75">
      <c r="A49" s="36"/>
      <c r="B49" s="37"/>
      <c r="C49" s="31" t="s">
        <v>159</v>
      </c>
      <c r="D49" s="38"/>
      <c r="E49" s="38"/>
      <c r="F49" s="38"/>
      <c r="G49" s="38"/>
      <c r="H49" s="38"/>
      <c r="I49" s="118"/>
      <c r="J49" s="38"/>
      <c r="K49" s="38"/>
      <c r="L49" s="119"/>
      <c r="S49" s="36"/>
      <c r="T49" s="36"/>
      <c r="U49" s="36"/>
      <c r="V49" s="36"/>
      <c r="W49" s="36"/>
      <c r="X49" s="36"/>
      <c r="Y49" s="36"/>
      <c r="Z49" s="36"/>
      <c r="AA49" s="36"/>
      <c r="AB49" s="36"/>
      <c r="AC49" s="36"/>
      <c r="AD49" s="36"/>
      <c r="AE49" s="36"/>
    </row>
    <row r="50" spans="1:31" s="2" customFormat="1" ht="12">
      <c r="A50" s="36"/>
      <c r="B50" s="37"/>
      <c r="C50" s="38"/>
      <c r="D50" s="38"/>
      <c r="E50" s="402" t="str">
        <f>E9</f>
        <v>06 - SO_06 - NN přípojka</v>
      </c>
      <c r="F50" s="414"/>
      <c r="G50" s="414"/>
      <c r="H50" s="414"/>
      <c r="I50" s="118"/>
      <c r="J50" s="38"/>
      <c r="K50" s="38"/>
      <c r="L50" s="119"/>
      <c r="S50" s="36"/>
      <c r="T50" s="36"/>
      <c r="U50" s="36"/>
      <c r="V50" s="36"/>
      <c r="W50" s="36"/>
      <c r="X50" s="36"/>
      <c r="Y50" s="36"/>
      <c r="Z50" s="36"/>
      <c r="AA50" s="36"/>
      <c r="AB50" s="36"/>
      <c r="AC50" s="36"/>
      <c r="AD50" s="36"/>
      <c r="AE50" s="36"/>
    </row>
    <row r="51" spans="1:31" s="2" customFormat="1" ht="12">
      <c r="A51" s="36"/>
      <c r="B51" s="37"/>
      <c r="C51" s="38"/>
      <c r="D51" s="38"/>
      <c r="E51" s="38"/>
      <c r="F51" s="38"/>
      <c r="G51" s="38"/>
      <c r="H51" s="38"/>
      <c r="I51" s="118"/>
      <c r="J51" s="38"/>
      <c r="K51" s="38"/>
      <c r="L51" s="119"/>
      <c r="S51" s="36"/>
      <c r="T51" s="36"/>
      <c r="U51" s="36"/>
      <c r="V51" s="36"/>
      <c r="W51" s="36"/>
      <c r="X51" s="36"/>
      <c r="Y51" s="36"/>
      <c r="Z51" s="36"/>
      <c r="AA51" s="36"/>
      <c r="AB51" s="36"/>
      <c r="AC51" s="36"/>
      <c r="AD51" s="36"/>
      <c r="AE51" s="36"/>
    </row>
    <row r="52" spans="1:31" s="2" customFormat="1" ht="12.75">
      <c r="A52" s="36"/>
      <c r="B52" s="37"/>
      <c r="C52" s="31" t="s">
        <v>21</v>
      </c>
      <c r="D52" s="38"/>
      <c r="E52" s="38"/>
      <c r="F52" s="29" t="str">
        <f>F12</f>
        <v>Hulice</v>
      </c>
      <c r="G52" s="38"/>
      <c r="H52" s="38"/>
      <c r="I52" s="120" t="s">
        <v>23</v>
      </c>
      <c r="J52" s="61" t="str">
        <f>IF(J12="","",J12)</f>
        <v>12. 5. 2020</v>
      </c>
      <c r="K52" s="38"/>
      <c r="L52" s="119"/>
      <c r="S52" s="36"/>
      <c r="T52" s="36"/>
      <c r="U52" s="36"/>
      <c r="V52" s="36"/>
      <c r="W52" s="36"/>
      <c r="X52" s="36"/>
      <c r="Y52" s="36"/>
      <c r="Z52" s="36"/>
      <c r="AA52" s="36"/>
      <c r="AB52" s="36"/>
      <c r="AC52" s="36"/>
      <c r="AD52" s="36"/>
      <c r="AE52" s="36"/>
    </row>
    <row r="53" spans="1:31" s="2" customFormat="1" ht="12">
      <c r="A53" s="36"/>
      <c r="B53" s="37"/>
      <c r="C53" s="38"/>
      <c r="D53" s="38"/>
      <c r="E53" s="38"/>
      <c r="F53" s="38"/>
      <c r="G53" s="38"/>
      <c r="H53" s="38"/>
      <c r="I53" s="118"/>
      <c r="J53" s="38"/>
      <c r="K53" s="38"/>
      <c r="L53" s="119"/>
      <c r="S53" s="36"/>
      <c r="T53" s="36"/>
      <c r="U53" s="36"/>
      <c r="V53" s="36"/>
      <c r="W53" s="36"/>
      <c r="X53" s="36"/>
      <c r="Y53" s="36"/>
      <c r="Z53" s="36"/>
      <c r="AA53" s="36"/>
      <c r="AB53" s="36"/>
      <c r="AC53" s="36"/>
      <c r="AD53" s="36"/>
      <c r="AE53" s="36"/>
    </row>
    <row r="54" spans="1:31" s="2" customFormat="1" ht="38.25">
      <c r="A54" s="36"/>
      <c r="B54" s="37"/>
      <c r="C54" s="31" t="s">
        <v>25</v>
      </c>
      <c r="D54" s="38"/>
      <c r="E54" s="38"/>
      <c r="F54" s="29" t="str">
        <f>E15</f>
        <v>PEVAK Pelhřimov</v>
      </c>
      <c r="G54" s="38"/>
      <c r="H54" s="38"/>
      <c r="I54" s="120" t="s">
        <v>31</v>
      </c>
      <c r="J54" s="34" t="str">
        <f>E21</f>
        <v>Vodohospodářské inženýrské služby a.s.</v>
      </c>
      <c r="K54" s="38"/>
      <c r="L54" s="119"/>
      <c r="S54" s="36"/>
      <c r="T54" s="36"/>
      <c r="U54" s="36"/>
      <c r="V54" s="36"/>
      <c r="W54" s="36"/>
      <c r="X54" s="36"/>
      <c r="Y54" s="36"/>
      <c r="Z54" s="36"/>
      <c r="AA54" s="36"/>
      <c r="AB54" s="36"/>
      <c r="AC54" s="36"/>
      <c r="AD54" s="36"/>
      <c r="AE54" s="36"/>
    </row>
    <row r="55" spans="1:31" s="2" customFormat="1" ht="12.75">
      <c r="A55" s="36"/>
      <c r="B55" s="37"/>
      <c r="C55" s="31" t="s">
        <v>29</v>
      </c>
      <c r="D55" s="38"/>
      <c r="E55" s="38"/>
      <c r="F55" s="29" t="str">
        <f>IF(E18="","",E18)</f>
        <v>Vyplň údaj</v>
      </c>
      <c r="G55" s="38"/>
      <c r="H55" s="38"/>
      <c r="I55" s="120" t="s">
        <v>34</v>
      </c>
      <c r="J55" s="34" t="str">
        <f>E24</f>
        <v>Ing.Ivan Menhard</v>
      </c>
      <c r="K55" s="38"/>
      <c r="L55" s="119"/>
      <c r="S55" s="36"/>
      <c r="T55" s="36"/>
      <c r="U55" s="36"/>
      <c r="V55" s="36"/>
      <c r="W55" s="36"/>
      <c r="X55" s="36"/>
      <c r="Y55" s="36"/>
      <c r="Z55" s="36"/>
      <c r="AA55" s="36"/>
      <c r="AB55" s="36"/>
      <c r="AC55" s="36"/>
      <c r="AD55" s="36"/>
      <c r="AE55" s="36"/>
    </row>
    <row r="56" spans="1:31" s="2" customFormat="1" ht="12">
      <c r="A56" s="36"/>
      <c r="B56" s="37"/>
      <c r="C56" s="38"/>
      <c r="D56" s="38"/>
      <c r="E56" s="38"/>
      <c r="F56" s="38"/>
      <c r="G56" s="38"/>
      <c r="H56" s="38"/>
      <c r="I56" s="118"/>
      <c r="J56" s="38"/>
      <c r="K56" s="38"/>
      <c r="L56" s="119"/>
      <c r="S56" s="36"/>
      <c r="T56" s="36"/>
      <c r="U56" s="36"/>
      <c r="V56" s="36"/>
      <c r="W56" s="36"/>
      <c r="X56" s="36"/>
      <c r="Y56" s="36"/>
      <c r="Z56" s="36"/>
      <c r="AA56" s="36"/>
      <c r="AB56" s="36"/>
      <c r="AC56" s="36"/>
      <c r="AD56" s="36"/>
      <c r="AE56" s="36"/>
    </row>
    <row r="57" spans="1:31" s="2" customFormat="1" ht="12">
      <c r="A57" s="36"/>
      <c r="B57" s="37"/>
      <c r="C57" s="149" t="s">
        <v>164</v>
      </c>
      <c r="D57" s="150"/>
      <c r="E57" s="150"/>
      <c r="F57" s="150"/>
      <c r="G57" s="150"/>
      <c r="H57" s="150"/>
      <c r="I57" s="151"/>
      <c r="J57" s="152" t="s">
        <v>165</v>
      </c>
      <c r="K57" s="150"/>
      <c r="L57" s="119"/>
      <c r="S57" s="36"/>
      <c r="T57" s="36"/>
      <c r="U57" s="36"/>
      <c r="V57" s="36"/>
      <c r="W57" s="36"/>
      <c r="X57" s="36"/>
      <c r="Y57" s="36"/>
      <c r="Z57" s="36"/>
      <c r="AA57" s="36"/>
      <c r="AB57" s="36"/>
      <c r="AC57" s="36"/>
      <c r="AD57" s="36"/>
      <c r="AE57" s="36"/>
    </row>
    <row r="58" spans="1:31" s="2" customFormat="1" ht="12">
      <c r="A58" s="36"/>
      <c r="B58" s="37"/>
      <c r="C58" s="38"/>
      <c r="D58" s="38"/>
      <c r="E58" s="38"/>
      <c r="F58" s="38"/>
      <c r="G58" s="38"/>
      <c r="H58" s="38"/>
      <c r="I58" s="118"/>
      <c r="J58" s="38"/>
      <c r="K58" s="38"/>
      <c r="L58" s="119"/>
      <c r="S58" s="36"/>
      <c r="T58" s="36"/>
      <c r="U58" s="36"/>
      <c r="V58" s="36"/>
      <c r="W58" s="36"/>
      <c r="X58" s="36"/>
      <c r="Y58" s="36"/>
      <c r="Z58" s="36"/>
      <c r="AA58" s="36"/>
      <c r="AB58" s="36"/>
      <c r="AC58" s="36"/>
      <c r="AD58" s="36"/>
      <c r="AE58" s="36"/>
    </row>
    <row r="59" spans="1:47" s="2" customFormat="1" ht="15.75">
      <c r="A59" s="36"/>
      <c r="B59" s="37"/>
      <c r="C59" s="153" t="s">
        <v>70</v>
      </c>
      <c r="D59" s="38"/>
      <c r="E59" s="38"/>
      <c r="F59" s="38"/>
      <c r="G59" s="38"/>
      <c r="H59" s="38"/>
      <c r="I59" s="118"/>
      <c r="J59" s="79">
        <f>J88</f>
        <v>0</v>
      </c>
      <c r="K59" s="38"/>
      <c r="L59" s="119"/>
      <c r="S59" s="36"/>
      <c r="T59" s="36"/>
      <c r="U59" s="36"/>
      <c r="V59" s="36"/>
      <c r="W59" s="36"/>
      <c r="X59" s="36"/>
      <c r="Y59" s="36"/>
      <c r="Z59" s="36"/>
      <c r="AA59" s="36"/>
      <c r="AB59" s="36"/>
      <c r="AC59" s="36"/>
      <c r="AD59" s="36"/>
      <c r="AE59" s="36"/>
      <c r="AU59" s="19" t="s">
        <v>166</v>
      </c>
    </row>
    <row r="60" spans="2:12" s="9" customFormat="1" ht="15">
      <c r="B60" s="154"/>
      <c r="C60" s="155"/>
      <c r="D60" s="156" t="s">
        <v>175</v>
      </c>
      <c r="E60" s="157"/>
      <c r="F60" s="157"/>
      <c r="G60" s="157"/>
      <c r="H60" s="157"/>
      <c r="I60" s="158"/>
      <c r="J60" s="159">
        <f>J89</f>
        <v>0</v>
      </c>
      <c r="K60" s="155"/>
      <c r="L60" s="160"/>
    </row>
    <row r="61" spans="2:12" s="10" customFormat="1" ht="12.75">
      <c r="B61" s="161"/>
      <c r="C61" s="99"/>
      <c r="D61" s="162" t="s">
        <v>1975</v>
      </c>
      <c r="E61" s="163"/>
      <c r="F61" s="163"/>
      <c r="G61" s="163"/>
      <c r="H61" s="163"/>
      <c r="I61" s="164"/>
      <c r="J61" s="165">
        <f>J90</f>
        <v>0</v>
      </c>
      <c r="K61" s="99"/>
      <c r="L61" s="166"/>
    </row>
    <row r="62" spans="2:12" s="9" customFormat="1" ht="15">
      <c r="B62" s="154"/>
      <c r="C62" s="155"/>
      <c r="D62" s="156" t="s">
        <v>1976</v>
      </c>
      <c r="E62" s="157"/>
      <c r="F62" s="157"/>
      <c r="G62" s="157"/>
      <c r="H62" s="157"/>
      <c r="I62" s="158"/>
      <c r="J62" s="159">
        <f>J100</f>
        <v>0</v>
      </c>
      <c r="K62" s="155"/>
      <c r="L62" s="160"/>
    </row>
    <row r="63" spans="2:12" s="10" customFormat="1" ht="12.75">
      <c r="B63" s="161"/>
      <c r="C63" s="99"/>
      <c r="D63" s="162" t="s">
        <v>1978</v>
      </c>
      <c r="E63" s="163"/>
      <c r="F63" s="163"/>
      <c r="G63" s="163"/>
      <c r="H63" s="163"/>
      <c r="I63" s="164"/>
      <c r="J63" s="165">
        <f>J101</f>
        <v>0</v>
      </c>
      <c r="K63" s="99"/>
      <c r="L63" s="166"/>
    </row>
    <row r="64" spans="2:12" s="9" customFormat="1" ht="15">
      <c r="B64" s="154"/>
      <c r="C64" s="155"/>
      <c r="D64" s="156" t="s">
        <v>1979</v>
      </c>
      <c r="E64" s="157"/>
      <c r="F64" s="157"/>
      <c r="G64" s="157"/>
      <c r="H64" s="157"/>
      <c r="I64" s="158"/>
      <c r="J64" s="159">
        <f>J125</f>
        <v>0</v>
      </c>
      <c r="K64" s="155"/>
      <c r="L64" s="160"/>
    </row>
    <row r="65" spans="2:12" s="9" customFormat="1" ht="15">
      <c r="B65" s="154"/>
      <c r="C65" s="155"/>
      <c r="D65" s="156" t="s">
        <v>1980</v>
      </c>
      <c r="E65" s="157"/>
      <c r="F65" s="157"/>
      <c r="G65" s="157"/>
      <c r="H65" s="157"/>
      <c r="I65" s="158"/>
      <c r="J65" s="159">
        <f>J132</f>
        <v>0</v>
      </c>
      <c r="K65" s="155"/>
      <c r="L65" s="160"/>
    </row>
    <row r="66" spans="2:12" s="10" customFormat="1" ht="12.75">
      <c r="B66" s="161"/>
      <c r="C66" s="99"/>
      <c r="D66" s="162" t="s">
        <v>1981</v>
      </c>
      <c r="E66" s="163"/>
      <c r="F66" s="163"/>
      <c r="G66" s="163"/>
      <c r="H66" s="163"/>
      <c r="I66" s="164"/>
      <c r="J66" s="165">
        <f>J133</f>
        <v>0</v>
      </c>
      <c r="K66" s="99"/>
      <c r="L66" s="166"/>
    </row>
    <row r="67" spans="2:12" s="10" customFormat="1" ht="12.75">
      <c r="B67" s="161"/>
      <c r="C67" s="99"/>
      <c r="D67" s="162" t="s">
        <v>1982</v>
      </c>
      <c r="E67" s="163"/>
      <c r="F67" s="163"/>
      <c r="G67" s="163"/>
      <c r="H67" s="163"/>
      <c r="I67" s="164"/>
      <c r="J67" s="165">
        <f>J136</f>
        <v>0</v>
      </c>
      <c r="K67" s="99"/>
      <c r="L67" s="166"/>
    </row>
    <row r="68" spans="2:12" s="10" customFormat="1" ht="12.75">
      <c r="B68" s="161"/>
      <c r="C68" s="99"/>
      <c r="D68" s="162" t="s">
        <v>1983</v>
      </c>
      <c r="E68" s="163"/>
      <c r="F68" s="163"/>
      <c r="G68" s="163"/>
      <c r="H68" s="163"/>
      <c r="I68" s="164"/>
      <c r="J68" s="165">
        <f>J138</f>
        <v>0</v>
      </c>
      <c r="K68" s="99"/>
      <c r="L68" s="166"/>
    </row>
    <row r="69" spans="1:31" s="2" customFormat="1" ht="12">
      <c r="A69" s="36"/>
      <c r="B69" s="37"/>
      <c r="C69" s="38"/>
      <c r="D69" s="38"/>
      <c r="E69" s="38"/>
      <c r="F69" s="38"/>
      <c r="G69" s="38"/>
      <c r="H69" s="38"/>
      <c r="I69" s="118"/>
      <c r="J69" s="38"/>
      <c r="K69" s="38"/>
      <c r="L69" s="119"/>
      <c r="S69" s="36"/>
      <c r="T69" s="36"/>
      <c r="U69" s="36"/>
      <c r="V69" s="36"/>
      <c r="W69" s="36"/>
      <c r="X69" s="36"/>
      <c r="Y69" s="36"/>
      <c r="Z69" s="36"/>
      <c r="AA69" s="36"/>
      <c r="AB69" s="36"/>
      <c r="AC69" s="36"/>
      <c r="AD69" s="36"/>
      <c r="AE69" s="36"/>
    </row>
    <row r="70" spans="1:31" s="2" customFormat="1" ht="12">
      <c r="A70" s="36"/>
      <c r="B70" s="49"/>
      <c r="C70" s="50"/>
      <c r="D70" s="50"/>
      <c r="E70" s="50"/>
      <c r="F70" s="50"/>
      <c r="G70" s="50"/>
      <c r="H70" s="50"/>
      <c r="I70" s="145"/>
      <c r="J70" s="50"/>
      <c r="K70" s="50"/>
      <c r="L70" s="119"/>
      <c r="S70" s="36"/>
      <c r="T70" s="36"/>
      <c r="U70" s="36"/>
      <c r="V70" s="36"/>
      <c r="W70" s="36"/>
      <c r="X70" s="36"/>
      <c r="Y70" s="36"/>
      <c r="Z70" s="36"/>
      <c r="AA70" s="36"/>
      <c r="AB70" s="36"/>
      <c r="AC70" s="36"/>
      <c r="AD70" s="36"/>
      <c r="AE70" s="36"/>
    </row>
    <row r="74" spans="1:31" s="2" customFormat="1" ht="12">
      <c r="A74" s="36"/>
      <c r="B74" s="51"/>
      <c r="C74" s="52"/>
      <c r="D74" s="52"/>
      <c r="E74" s="52"/>
      <c r="F74" s="52"/>
      <c r="G74" s="52"/>
      <c r="H74" s="52"/>
      <c r="I74" s="148"/>
      <c r="J74" s="52"/>
      <c r="K74" s="52"/>
      <c r="L74" s="119"/>
      <c r="S74" s="36"/>
      <c r="T74" s="36"/>
      <c r="U74" s="36"/>
      <c r="V74" s="36"/>
      <c r="W74" s="36"/>
      <c r="X74" s="36"/>
      <c r="Y74" s="36"/>
      <c r="Z74" s="36"/>
      <c r="AA74" s="36"/>
      <c r="AB74" s="36"/>
      <c r="AC74" s="36"/>
      <c r="AD74" s="36"/>
      <c r="AE74" s="36"/>
    </row>
    <row r="75" spans="1:31" s="2" customFormat="1" ht="18">
      <c r="A75" s="36"/>
      <c r="B75" s="37"/>
      <c r="C75" s="25" t="s">
        <v>192</v>
      </c>
      <c r="D75" s="38"/>
      <c r="E75" s="38"/>
      <c r="F75" s="38"/>
      <c r="G75" s="38"/>
      <c r="H75" s="38"/>
      <c r="I75" s="118"/>
      <c r="J75" s="38"/>
      <c r="K75" s="38"/>
      <c r="L75" s="119"/>
      <c r="S75" s="36"/>
      <c r="T75" s="36"/>
      <c r="U75" s="36"/>
      <c r="V75" s="36"/>
      <c r="W75" s="36"/>
      <c r="X75" s="36"/>
      <c r="Y75" s="36"/>
      <c r="Z75" s="36"/>
      <c r="AA75" s="36"/>
      <c r="AB75" s="36"/>
      <c r="AC75" s="36"/>
      <c r="AD75" s="36"/>
      <c r="AE75" s="36"/>
    </row>
    <row r="76" spans="1:31" s="2" customFormat="1" ht="12">
      <c r="A76" s="36"/>
      <c r="B76" s="37"/>
      <c r="C76" s="38"/>
      <c r="D76" s="38"/>
      <c r="E76" s="38"/>
      <c r="F76" s="38"/>
      <c r="G76" s="38"/>
      <c r="H76" s="38"/>
      <c r="I76" s="118"/>
      <c r="J76" s="38"/>
      <c r="K76" s="38"/>
      <c r="L76" s="119"/>
      <c r="S76" s="36"/>
      <c r="T76" s="36"/>
      <c r="U76" s="36"/>
      <c r="V76" s="36"/>
      <c r="W76" s="36"/>
      <c r="X76" s="36"/>
      <c r="Y76" s="36"/>
      <c r="Z76" s="36"/>
      <c r="AA76" s="36"/>
      <c r="AB76" s="36"/>
      <c r="AC76" s="36"/>
      <c r="AD76" s="36"/>
      <c r="AE76" s="36"/>
    </row>
    <row r="77" spans="1:31" s="2" customFormat="1" ht="12.75">
      <c r="A77" s="36"/>
      <c r="B77" s="37"/>
      <c r="C77" s="31" t="s">
        <v>16</v>
      </c>
      <c r="D77" s="38"/>
      <c r="E77" s="38"/>
      <c r="F77" s="38"/>
      <c r="G77" s="38"/>
      <c r="H77" s="38"/>
      <c r="I77" s="118"/>
      <c r="J77" s="38"/>
      <c r="K77" s="38"/>
      <c r="L77" s="119"/>
      <c r="S77" s="36"/>
      <c r="T77" s="36"/>
      <c r="U77" s="36"/>
      <c r="V77" s="36"/>
      <c r="W77" s="36"/>
      <c r="X77" s="36"/>
      <c r="Y77" s="36"/>
      <c r="Z77" s="36"/>
      <c r="AA77" s="36"/>
      <c r="AB77" s="36"/>
      <c r="AC77" s="36"/>
      <c r="AD77" s="36"/>
      <c r="AE77" s="36"/>
    </row>
    <row r="78" spans="1:31" s="2" customFormat="1" ht="12.75">
      <c r="A78" s="36"/>
      <c r="B78" s="37"/>
      <c r="C78" s="38"/>
      <c r="D78" s="38"/>
      <c r="E78" s="415" t="str">
        <f>E7</f>
        <v>HULICE - ČERPACÍ STANICE PEVAK</v>
      </c>
      <c r="F78" s="416"/>
      <c r="G78" s="416"/>
      <c r="H78" s="416"/>
      <c r="I78" s="118"/>
      <c r="J78" s="38"/>
      <c r="K78" s="38"/>
      <c r="L78" s="119"/>
      <c r="S78" s="36"/>
      <c r="T78" s="36"/>
      <c r="U78" s="36"/>
      <c r="V78" s="36"/>
      <c r="W78" s="36"/>
      <c r="X78" s="36"/>
      <c r="Y78" s="36"/>
      <c r="Z78" s="36"/>
      <c r="AA78" s="36"/>
      <c r="AB78" s="36"/>
      <c r="AC78" s="36"/>
      <c r="AD78" s="36"/>
      <c r="AE78" s="36"/>
    </row>
    <row r="79" spans="1:31" s="2" customFormat="1" ht="12.75">
      <c r="A79" s="36"/>
      <c r="B79" s="37"/>
      <c r="C79" s="31" t="s">
        <v>159</v>
      </c>
      <c r="D79" s="38"/>
      <c r="E79" s="38"/>
      <c r="F79" s="38"/>
      <c r="G79" s="38"/>
      <c r="H79" s="38"/>
      <c r="I79" s="118"/>
      <c r="J79" s="38"/>
      <c r="K79" s="38"/>
      <c r="L79" s="119"/>
      <c r="S79" s="36"/>
      <c r="T79" s="36"/>
      <c r="U79" s="36"/>
      <c r="V79" s="36"/>
      <c r="W79" s="36"/>
      <c r="X79" s="36"/>
      <c r="Y79" s="36"/>
      <c r="Z79" s="36"/>
      <c r="AA79" s="36"/>
      <c r="AB79" s="36"/>
      <c r="AC79" s="36"/>
      <c r="AD79" s="36"/>
      <c r="AE79" s="36"/>
    </row>
    <row r="80" spans="1:31" s="2" customFormat="1" ht="12">
      <c r="A80" s="36"/>
      <c r="B80" s="37"/>
      <c r="C80" s="38"/>
      <c r="D80" s="38"/>
      <c r="E80" s="402" t="str">
        <f>E9</f>
        <v>06 - SO_06 - NN přípojka</v>
      </c>
      <c r="F80" s="414"/>
      <c r="G80" s="414"/>
      <c r="H80" s="414"/>
      <c r="I80" s="118"/>
      <c r="J80" s="38"/>
      <c r="K80" s="38"/>
      <c r="L80" s="119"/>
      <c r="S80" s="36"/>
      <c r="T80" s="36"/>
      <c r="U80" s="36"/>
      <c r="V80" s="36"/>
      <c r="W80" s="36"/>
      <c r="X80" s="36"/>
      <c r="Y80" s="36"/>
      <c r="Z80" s="36"/>
      <c r="AA80" s="36"/>
      <c r="AB80" s="36"/>
      <c r="AC80" s="36"/>
      <c r="AD80" s="36"/>
      <c r="AE80" s="36"/>
    </row>
    <row r="81" spans="1:31" s="2" customFormat="1" ht="12">
      <c r="A81" s="36"/>
      <c r="B81" s="37"/>
      <c r="C81" s="38"/>
      <c r="D81" s="38"/>
      <c r="E81" s="38"/>
      <c r="F81" s="38"/>
      <c r="G81" s="38"/>
      <c r="H81" s="38"/>
      <c r="I81" s="118"/>
      <c r="J81" s="38"/>
      <c r="K81" s="38"/>
      <c r="L81" s="119"/>
      <c r="S81" s="36"/>
      <c r="T81" s="36"/>
      <c r="U81" s="36"/>
      <c r="V81" s="36"/>
      <c r="W81" s="36"/>
      <c r="X81" s="36"/>
      <c r="Y81" s="36"/>
      <c r="Z81" s="36"/>
      <c r="AA81" s="36"/>
      <c r="AB81" s="36"/>
      <c r="AC81" s="36"/>
      <c r="AD81" s="36"/>
      <c r="AE81" s="36"/>
    </row>
    <row r="82" spans="1:31" s="2" customFormat="1" ht="12.75">
      <c r="A82" s="36"/>
      <c r="B82" s="37"/>
      <c r="C82" s="31" t="s">
        <v>21</v>
      </c>
      <c r="D82" s="38"/>
      <c r="E82" s="38"/>
      <c r="F82" s="29" t="str">
        <f>F12</f>
        <v>Hulice</v>
      </c>
      <c r="G82" s="38"/>
      <c r="H82" s="38"/>
      <c r="I82" s="120" t="s">
        <v>23</v>
      </c>
      <c r="J82" s="61" t="str">
        <f>IF(J12="","",J12)</f>
        <v>12. 5. 2020</v>
      </c>
      <c r="K82" s="38"/>
      <c r="L82" s="119"/>
      <c r="S82" s="36"/>
      <c r="T82" s="36"/>
      <c r="U82" s="36"/>
      <c r="V82" s="36"/>
      <c r="W82" s="36"/>
      <c r="X82" s="36"/>
      <c r="Y82" s="36"/>
      <c r="Z82" s="36"/>
      <c r="AA82" s="36"/>
      <c r="AB82" s="36"/>
      <c r="AC82" s="36"/>
      <c r="AD82" s="36"/>
      <c r="AE82" s="36"/>
    </row>
    <row r="83" spans="1:31" s="2" customFormat="1" ht="12">
      <c r="A83" s="36"/>
      <c r="B83" s="37"/>
      <c r="C83" s="38"/>
      <c r="D83" s="38"/>
      <c r="E83" s="38"/>
      <c r="F83" s="38"/>
      <c r="G83" s="38"/>
      <c r="H83" s="38"/>
      <c r="I83" s="118"/>
      <c r="J83" s="38"/>
      <c r="K83" s="38"/>
      <c r="L83" s="119"/>
      <c r="S83" s="36"/>
      <c r="T83" s="36"/>
      <c r="U83" s="36"/>
      <c r="V83" s="36"/>
      <c r="W83" s="36"/>
      <c r="X83" s="36"/>
      <c r="Y83" s="36"/>
      <c r="Z83" s="36"/>
      <c r="AA83" s="36"/>
      <c r="AB83" s="36"/>
      <c r="AC83" s="36"/>
      <c r="AD83" s="36"/>
      <c r="AE83" s="36"/>
    </row>
    <row r="84" spans="1:31" s="2" customFormat="1" ht="38.25">
      <c r="A84" s="36"/>
      <c r="B84" s="37"/>
      <c r="C84" s="31" t="s">
        <v>25</v>
      </c>
      <c r="D84" s="38"/>
      <c r="E84" s="38"/>
      <c r="F84" s="29" t="str">
        <f>E15</f>
        <v>PEVAK Pelhřimov</v>
      </c>
      <c r="G84" s="38"/>
      <c r="H84" s="38"/>
      <c r="I84" s="120" t="s">
        <v>31</v>
      </c>
      <c r="J84" s="34" t="str">
        <f>E21</f>
        <v>Vodohospodářské inženýrské služby a.s.</v>
      </c>
      <c r="K84" s="38"/>
      <c r="L84" s="119"/>
      <c r="S84" s="36"/>
      <c r="T84" s="36"/>
      <c r="U84" s="36"/>
      <c r="V84" s="36"/>
      <c r="W84" s="36"/>
      <c r="X84" s="36"/>
      <c r="Y84" s="36"/>
      <c r="Z84" s="36"/>
      <c r="AA84" s="36"/>
      <c r="AB84" s="36"/>
      <c r="AC84" s="36"/>
      <c r="AD84" s="36"/>
      <c r="AE84" s="36"/>
    </row>
    <row r="85" spans="1:31" s="2" customFormat="1" ht="12.75">
      <c r="A85" s="36"/>
      <c r="B85" s="37"/>
      <c r="C85" s="31" t="s">
        <v>29</v>
      </c>
      <c r="D85" s="38"/>
      <c r="E85" s="38"/>
      <c r="F85" s="29" t="str">
        <f>IF(E18="","",E18)</f>
        <v>Vyplň údaj</v>
      </c>
      <c r="G85" s="38"/>
      <c r="H85" s="38"/>
      <c r="I85" s="120" t="s">
        <v>34</v>
      </c>
      <c r="J85" s="34" t="str">
        <f>E24</f>
        <v>Ing.Ivan Menhard</v>
      </c>
      <c r="K85" s="38"/>
      <c r="L85" s="119"/>
      <c r="S85" s="36"/>
      <c r="T85" s="36"/>
      <c r="U85" s="36"/>
      <c r="V85" s="36"/>
      <c r="W85" s="36"/>
      <c r="X85" s="36"/>
      <c r="Y85" s="36"/>
      <c r="Z85" s="36"/>
      <c r="AA85" s="36"/>
      <c r="AB85" s="36"/>
      <c r="AC85" s="36"/>
      <c r="AD85" s="36"/>
      <c r="AE85" s="36"/>
    </row>
    <row r="86" spans="1:31" s="2" customFormat="1" ht="12">
      <c r="A86" s="36"/>
      <c r="B86" s="37"/>
      <c r="C86" s="38"/>
      <c r="D86" s="38"/>
      <c r="E86" s="38"/>
      <c r="F86" s="38"/>
      <c r="G86" s="38"/>
      <c r="H86" s="38"/>
      <c r="I86" s="118"/>
      <c r="J86" s="38"/>
      <c r="K86" s="38"/>
      <c r="L86" s="119"/>
      <c r="S86" s="36"/>
      <c r="T86" s="36"/>
      <c r="U86" s="36"/>
      <c r="V86" s="36"/>
      <c r="W86" s="36"/>
      <c r="X86" s="36"/>
      <c r="Y86" s="36"/>
      <c r="Z86" s="36"/>
      <c r="AA86" s="36"/>
      <c r="AB86" s="36"/>
      <c r="AC86" s="36"/>
      <c r="AD86" s="36"/>
      <c r="AE86" s="36"/>
    </row>
    <row r="87" spans="1:31" s="11" customFormat="1" ht="24">
      <c r="A87" s="167"/>
      <c r="B87" s="168"/>
      <c r="C87" s="169" t="s">
        <v>193</v>
      </c>
      <c r="D87" s="170" t="s">
        <v>57</v>
      </c>
      <c r="E87" s="170" t="s">
        <v>53</v>
      </c>
      <c r="F87" s="170" t="s">
        <v>54</v>
      </c>
      <c r="G87" s="170" t="s">
        <v>194</v>
      </c>
      <c r="H87" s="170" t="s">
        <v>195</v>
      </c>
      <c r="I87" s="171" t="s">
        <v>196</v>
      </c>
      <c r="J87" s="170" t="s">
        <v>165</v>
      </c>
      <c r="K87" s="172" t="s">
        <v>197</v>
      </c>
      <c r="L87" s="173"/>
      <c r="M87" s="70" t="s">
        <v>19</v>
      </c>
      <c r="N87" s="71" t="s">
        <v>42</v>
      </c>
      <c r="O87" s="71" t="s">
        <v>198</v>
      </c>
      <c r="P87" s="71" t="s">
        <v>199</v>
      </c>
      <c r="Q87" s="71" t="s">
        <v>200</v>
      </c>
      <c r="R87" s="71" t="s">
        <v>201</v>
      </c>
      <c r="S87" s="71" t="s">
        <v>202</v>
      </c>
      <c r="T87" s="72" t="s">
        <v>203</v>
      </c>
      <c r="U87" s="167"/>
      <c r="V87" s="167"/>
      <c r="W87" s="167"/>
      <c r="X87" s="167"/>
      <c r="Y87" s="167"/>
      <c r="Z87" s="167"/>
      <c r="AA87" s="167"/>
      <c r="AB87" s="167"/>
      <c r="AC87" s="167"/>
      <c r="AD87" s="167"/>
      <c r="AE87" s="167"/>
    </row>
    <row r="88" spans="1:63" s="2" customFormat="1" ht="15.75">
      <c r="A88" s="36"/>
      <c r="B88" s="37"/>
      <c r="C88" s="77" t="s">
        <v>204</v>
      </c>
      <c r="D88" s="38"/>
      <c r="E88" s="38"/>
      <c r="F88" s="38"/>
      <c r="G88" s="38"/>
      <c r="H88" s="38"/>
      <c r="I88" s="118"/>
      <c r="J88" s="174">
        <f>BK88</f>
        <v>0</v>
      </c>
      <c r="K88" s="38"/>
      <c r="L88" s="41"/>
      <c r="M88" s="73"/>
      <c r="N88" s="175"/>
      <c r="O88" s="74"/>
      <c r="P88" s="176">
        <f>P89+P100+P125+P132</f>
        <v>0</v>
      </c>
      <c r="Q88" s="74"/>
      <c r="R88" s="176">
        <f>R89+R100+R125+R132</f>
        <v>3.4877239999999996</v>
      </c>
      <c r="S88" s="74"/>
      <c r="T88" s="177">
        <f>T89+T100+T125+T132</f>
        <v>0</v>
      </c>
      <c r="U88" s="36"/>
      <c r="V88" s="36"/>
      <c r="W88" s="36"/>
      <c r="X88" s="36"/>
      <c r="Y88" s="36"/>
      <c r="Z88" s="36"/>
      <c r="AA88" s="36"/>
      <c r="AB88" s="36"/>
      <c r="AC88" s="36"/>
      <c r="AD88" s="36"/>
      <c r="AE88" s="36"/>
      <c r="AT88" s="19" t="s">
        <v>71</v>
      </c>
      <c r="AU88" s="19" t="s">
        <v>166</v>
      </c>
      <c r="BK88" s="178">
        <f>BK89+BK100+BK125+BK132</f>
        <v>0</v>
      </c>
    </row>
    <row r="89" spans="2:63" s="12" customFormat="1" ht="15">
      <c r="B89" s="179"/>
      <c r="C89" s="180"/>
      <c r="D89" s="181" t="s">
        <v>71</v>
      </c>
      <c r="E89" s="182" t="s">
        <v>692</v>
      </c>
      <c r="F89" s="182" t="s">
        <v>693</v>
      </c>
      <c r="G89" s="180"/>
      <c r="H89" s="180"/>
      <c r="I89" s="183"/>
      <c r="J89" s="184">
        <f>BK89</f>
        <v>0</v>
      </c>
      <c r="K89" s="180"/>
      <c r="L89" s="185"/>
      <c r="M89" s="186"/>
      <c r="N89" s="187"/>
      <c r="O89" s="187"/>
      <c r="P89" s="188">
        <f>P90</f>
        <v>0</v>
      </c>
      <c r="Q89" s="187"/>
      <c r="R89" s="188">
        <f>R90</f>
        <v>0.35816</v>
      </c>
      <c r="S89" s="187"/>
      <c r="T89" s="189">
        <f>T90</f>
        <v>0</v>
      </c>
      <c r="AR89" s="190" t="s">
        <v>81</v>
      </c>
      <c r="AT89" s="191" t="s">
        <v>71</v>
      </c>
      <c r="AU89" s="191" t="s">
        <v>72</v>
      </c>
      <c r="AY89" s="190" t="s">
        <v>207</v>
      </c>
      <c r="BK89" s="192">
        <f>BK90</f>
        <v>0</v>
      </c>
    </row>
    <row r="90" spans="2:63" s="12" customFormat="1" ht="12.75">
      <c r="B90" s="179"/>
      <c r="C90" s="180"/>
      <c r="D90" s="181" t="s">
        <v>71</v>
      </c>
      <c r="E90" s="193" t="s">
        <v>1984</v>
      </c>
      <c r="F90" s="193" t="s">
        <v>1985</v>
      </c>
      <c r="G90" s="180"/>
      <c r="H90" s="180"/>
      <c r="I90" s="183"/>
      <c r="J90" s="194">
        <f>BK90</f>
        <v>0</v>
      </c>
      <c r="K90" s="180"/>
      <c r="L90" s="185"/>
      <c r="M90" s="186"/>
      <c r="N90" s="187"/>
      <c r="O90" s="187"/>
      <c r="P90" s="188">
        <f>SUM(P91:P99)</f>
        <v>0</v>
      </c>
      <c r="Q90" s="187"/>
      <c r="R90" s="188">
        <f>SUM(R91:R99)</f>
        <v>0.35816</v>
      </c>
      <c r="S90" s="187"/>
      <c r="T90" s="189">
        <f>SUM(T91:T99)</f>
        <v>0</v>
      </c>
      <c r="AR90" s="190" t="s">
        <v>81</v>
      </c>
      <c r="AT90" s="191" t="s">
        <v>71</v>
      </c>
      <c r="AU90" s="191" t="s">
        <v>79</v>
      </c>
      <c r="AY90" s="190" t="s">
        <v>207</v>
      </c>
      <c r="BK90" s="192">
        <f>SUM(BK91:BK99)</f>
        <v>0</v>
      </c>
    </row>
    <row r="91" spans="1:65" s="2" customFormat="1" ht="36">
      <c r="A91" s="36"/>
      <c r="B91" s="37"/>
      <c r="C91" s="195" t="s">
        <v>79</v>
      </c>
      <c r="D91" s="195" t="s">
        <v>209</v>
      </c>
      <c r="E91" s="196" t="s">
        <v>2112</v>
      </c>
      <c r="F91" s="197" t="s">
        <v>2113</v>
      </c>
      <c r="G91" s="198" t="s">
        <v>140</v>
      </c>
      <c r="H91" s="199">
        <v>88</v>
      </c>
      <c r="I91" s="200"/>
      <c r="J91" s="201">
        <f>ROUND(I91*H91,2)</f>
        <v>0</v>
      </c>
      <c r="K91" s="197" t="s">
        <v>212</v>
      </c>
      <c r="L91" s="41"/>
      <c r="M91" s="202" t="s">
        <v>19</v>
      </c>
      <c r="N91" s="203" t="s">
        <v>43</v>
      </c>
      <c r="O91" s="66"/>
      <c r="P91" s="204">
        <f>O91*H91</f>
        <v>0</v>
      </c>
      <c r="Q91" s="204">
        <v>0</v>
      </c>
      <c r="R91" s="204">
        <f>Q91*H91</f>
        <v>0</v>
      </c>
      <c r="S91" s="204">
        <v>0</v>
      </c>
      <c r="T91" s="205">
        <f>S91*H91</f>
        <v>0</v>
      </c>
      <c r="U91" s="36"/>
      <c r="V91" s="36"/>
      <c r="W91" s="36"/>
      <c r="X91" s="36"/>
      <c r="Y91" s="36"/>
      <c r="Z91" s="36"/>
      <c r="AA91" s="36"/>
      <c r="AB91" s="36"/>
      <c r="AC91" s="36"/>
      <c r="AD91" s="36"/>
      <c r="AE91" s="36"/>
      <c r="AR91" s="206" t="s">
        <v>292</v>
      </c>
      <c r="AT91" s="206" t="s">
        <v>209</v>
      </c>
      <c r="AU91" s="206" t="s">
        <v>81</v>
      </c>
      <c r="AY91" s="19" t="s">
        <v>207</v>
      </c>
      <c r="BE91" s="207">
        <f>IF(N91="základní",J91,0)</f>
        <v>0</v>
      </c>
      <c r="BF91" s="207">
        <f>IF(N91="snížená",J91,0)</f>
        <v>0</v>
      </c>
      <c r="BG91" s="207">
        <f>IF(N91="zákl. přenesená",J91,0)</f>
        <v>0</v>
      </c>
      <c r="BH91" s="207">
        <f>IF(N91="sníž. přenesená",J91,0)</f>
        <v>0</v>
      </c>
      <c r="BI91" s="207">
        <f>IF(N91="nulová",J91,0)</f>
        <v>0</v>
      </c>
      <c r="BJ91" s="19" t="s">
        <v>79</v>
      </c>
      <c r="BK91" s="207">
        <f>ROUND(I91*H91,2)</f>
        <v>0</v>
      </c>
      <c r="BL91" s="19" t="s">
        <v>292</v>
      </c>
      <c r="BM91" s="206" t="s">
        <v>2114</v>
      </c>
    </row>
    <row r="92" spans="2:51" s="13" customFormat="1" ht="12">
      <c r="B92" s="208"/>
      <c r="C92" s="209"/>
      <c r="D92" s="210" t="s">
        <v>215</v>
      </c>
      <c r="E92" s="211" t="s">
        <v>19</v>
      </c>
      <c r="F92" s="212" t="s">
        <v>2115</v>
      </c>
      <c r="G92" s="209"/>
      <c r="H92" s="213">
        <v>88</v>
      </c>
      <c r="I92" s="214"/>
      <c r="J92" s="209"/>
      <c r="K92" s="209"/>
      <c r="L92" s="215"/>
      <c r="M92" s="216"/>
      <c r="N92" s="217"/>
      <c r="O92" s="217"/>
      <c r="P92" s="217"/>
      <c r="Q92" s="217"/>
      <c r="R92" s="217"/>
      <c r="S92" s="217"/>
      <c r="T92" s="218"/>
      <c r="AT92" s="219" t="s">
        <v>215</v>
      </c>
      <c r="AU92" s="219" t="s">
        <v>81</v>
      </c>
      <c r="AV92" s="13" t="s">
        <v>81</v>
      </c>
      <c r="AW92" s="13" t="s">
        <v>33</v>
      </c>
      <c r="AX92" s="13" t="s">
        <v>72</v>
      </c>
      <c r="AY92" s="219" t="s">
        <v>207</v>
      </c>
    </row>
    <row r="93" spans="1:65" s="2" customFormat="1" ht="12">
      <c r="A93" s="36"/>
      <c r="B93" s="37"/>
      <c r="C93" s="231" t="s">
        <v>81</v>
      </c>
      <c r="D93" s="231" t="s">
        <v>249</v>
      </c>
      <c r="E93" s="232" t="s">
        <v>2116</v>
      </c>
      <c r="F93" s="233" t="s">
        <v>2117</v>
      </c>
      <c r="G93" s="234" t="s">
        <v>140</v>
      </c>
      <c r="H93" s="235">
        <v>96.8</v>
      </c>
      <c r="I93" s="236"/>
      <c r="J93" s="237">
        <f>ROUND(I93*H93,2)</f>
        <v>0</v>
      </c>
      <c r="K93" s="233" t="s">
        <v>212</v>
      </c>
      <c r="L93" s="238"/>
      <c r="M93" s="239" t="s">
        <v>19</v>
      </c>
      <c r="N93" s="240" t="s">
        <v>43</v>
      </c>
      <c r="O93" s="66"/>
      <c r="P93" s="204">
        <f>O93*H93</f>
        <v>0</v>
      </c>
      <c r="Q93" s="204">
        <v>0.0037</v>
      </c>
      <c r="R93" s="204">
        <f>Q93*H93</f>
        <v>0.35816</v>
      </c>
      <c r="S93" s="204">
        <v>0</v>
      </c>
      <c r="T93" s="205">
        <f>S93*H93</f>
        <v>0</v>
      </c>
      <c r="U93" s="36"/>
      <c r="V93" s="36"/>
      <c r="W93" s="36"/>
      <c r="X93" s="36"/>
      <c r="Y93" s="36"/>
      <c r="Z93" s="36"/>
      <c r="AA93" s="36"/>
      <c r="AB93" s="36"/>
      <c r="AC93" s="36"/>
      <c r="AD93" s="36"/>
      <c r="AE93" s="36"/>
      <c r="AR93" s="206" t="s">
        <v>380</v>
      </c>
      <c r="AT93" s="206" t="s">
        <v>249</v>
      </c>
      <c r="AU93" s="206" t="s">
        <v>81</v>
      </c>
      <c r="AY93" s="19" t="s">
        <v>207</v>
      </c>
      <c r="BE93" s="207">
        <f>IF(N93="základní",J93,0)</f>
        <v>0</v>
      </c>
      <c r="BF93" s="207">
        <f>IF(N93="snížená",J93,0)</f>
        <v>0</v>
      </c>
      <c r="BG93" s="207">
        <f>IF(N93="zákl. přenesená",J93,0)</f>
        <v>0</v>
      </c>
      <c r="BH93" s="207">
        <f>IF(N93="sníž. přenesená",J93,0)</f>
        <v>0</v>
      </c>
      <c r="BI93" s="207">
        <f>IF(N93="nulová",J93,0)</f>
        <v>0</v>
      </c>
      <c r="BJ93" s="19" t="s">
        <v>79</v>
      </c>
      <c r="BK93" s="207">
        <f>ROUND(I93*H93,2)</f>
        <v>0</v>
      </c>
      <c r="BL93" s="19" t="s">
        <v>292</v>
      </c>
      <c r="BM93" s="206" t="s">
        <v>2118</v>
      </c>
    </row>
    <row r="94" spans="2:51" s="13" customFormat="1" ht="12">
      <c r="B94" s="208"/>
      <c r="C94" s="209"/>
      <c r="D94" s="210" t="s">
        <v>215</v>
      </c>
      <c r="E94" s="211" t="s">
        <v>19</v>
      </c>
      <c r="F94" s="212" t="s">
        <v>2115</v>
      </c>
      <c r="G94" s="209"/>
      <c r="H94" s="213">
        <v>88</v>
      </c>
      <c r="I94" s="214"/>
      <c r="J94" s="209"/>
      <c r="K94" s="209"/>
      <c r="L94" s="215"/>
      <c r="M94" s="216"/>
      <c r="N94" s="217"/>
      <c r="O94" s="217"/>
      <c r="P94" s="217"/>
      <c r="Q94" s="217"/>
      <c r="R94" s="217"/>
      <c r="S94" s="217"/>
      <c r="T94" s="218"/>
      <c r="AT94" s="219" t="s">
        <v>215</v>
      </c>
      <c r="AU94" s="219" t="s">
        <v>81</v>
      </c>
      <c r="AV94" s="13" t="s">
        <v>81</v>
      </c>
      <c r="AW94" s="13" t="s">
        <v>33</v>
      </c>
      <c r="AX94" s="13" t="s">
        <v>72</v>
      </c>
      <c r="AY94" s="219" t="s">
        <v>207</v>
      </c>
    </row>
    <row r="95" spans="2:51" s="13" customFormat="1" ht="12">
      <c r="B95" s="208"/>
      <c r="C95" s="209"/>
      <c r="D95" s="210" t="s">
        <v>215</v>
      </c>
      <c r="E95" s="209"/>
      <c r="F95" s="212" t="s">
        <v>2119</v>
      </c>
      <c r="G95" s="209"/>
      <c r="H95" s="213">
        <v>96.8</v>
      </c>
      <c r="I95" s="214"/>
      <c r="J95" s="209"/>
      <c r="K95" s="209"/>
      <c r="L95" s="215"/>
      <c r="M95" s="216"/>
      <c r="N95" s="217"/>
      <c r="O95" s="217"/>
      <c r="P95" s="217"/>
      <c r="Q95" s="217"/>
      <c r="R95" s="217"/>
      <c r="S95" s="217"/>
      <c r="T95" s="218"/>
      <c r="AT95" s="219" t="s">
        <v>215</v>
      </c>
      <c r="AU95" s="219" t="s">
        <v>81</v>
      </c>
      <c r="AV95" s="13" t="s">
        <v>81</v>
      </c>
      <c r="AW95" s="13" t="s">
        <v>4</v>
      </c>
      <c r="AX95" s="13" t="s">
        <v>79</v>
      </c>
      <c r="AY95" s="219" t="s">
        <v>207</v>
      </c>
    </row>
    <row r="96" spans="1:65" s="2" customFormat="1" ht="36">
      <c r="A96" s="36"/>
      <c r="B96" s="37"/>
      <c r="C96" s="195" t="s">
        <v>221</v>
      </c>
      <c r="D96" s="195" t="s">
        <v>209</v>
      </c>
      <c r="E96" s="196" t="s">
        <v>2120</v>
      </c>
      <c r="F96" s="197" t="s">
        <v>2121</v>
      </c>
      <c r="G96" s="198" t="s">
        <v>264</v>
      </c>
      <c r="H96" s="199">
        <v>8</v>
      </c>
      <c r="I96" s="200"/>
      <c r="J96" s="201">
        <f>ROUND(I96*H96,2)</f>
        <v>0</v>
      </c>
      <c r="K96" s="197" t="s">
        <v>212</v>
      </c>
      <c r="L96" s="41"/>
      <c r="M96" s="202" t="s">
        <v>19</v>
      </c>
      <c r="N96" s="203" t="s">
        <v>43</v>
      </c>
      <c r="O96" s="66"/>
      <c r="P96" s="204">
        <f>O96*H96</f>
        <v>0</v>
      </c>
      <c r="Q96" s="204">
        <v>0</v>
      </c>
      <c r="R96" s="204">
        <f>Q96*H96</f>
        <v>0</v>
      </c>
      <c r="S96" s="204">
        <v>0</v>
      </c>
      <c r="T96" s="205">
        <f>S96*H96</f>
        <v>0</v>
      </c>
      <c r="U96" s="36"/>
      <c r="V96" s="36"/>
      <c r="W96" s="36"/>
      <c r="X96" s="36"/>
      <c r="Y96" s="36"/>
      <c r="Z96" s="36"/>
      <c r="AA96" s="36"/>
      <c r="AB96" s="36"/>
      <c r="AC96" s="36"/>
      <c r="AD96" s="36"/>
      <c r="AE96" s="36"/>
      <c r="AR96" s="206" t="s">
        <v>292</v>
      </c>
      <c r="AT96" s="206" t="s">
        <v>209</v>
      </c>
      <c r="AU96" s="206" t="s">
        <v>81</v>
      </c>
      <c r="AY96" s="19" t="s">
        <v>207</v>
      </c>
      <c r="BE96" s="207">
        <f>IF(N96="základní",J96,0)</f>
        <v>0</v>
      </c>
      <c r="BF96" s="207">
        <f>IF(N96="snížená",J96,0)</f>
        <v>0</v>
      </c>
      <c r="BG96" s="207">
        <f>IF(N96="zákl. přenesená",J96,0)</f>
        <v>0</v>
      </c>
      <c r="BH96" s="207">
        <f>IF(N96="sníž. přenesená",J96,0)</f>
        <v>0</v>
      </c>
      <c r="BI96" s="207">
        <f>IF(N96="nulová",J96,0)</f>
        <v>0</v>
      </c>
      <c r="BJ96" s="19" t="s">
        <v>79</v>
      </c>
      <c r="BK96" s="207">
        <f>ROUND(I96*H96,2)</f>
        <v>0</v>
      </c>
      <c r="BL96" s="19" t="s">
        <v>292</v>
      </c>
      <c r="BM96" s="206" t="s">
        <v>2122</v>
      </c>
    </row>
    <row r="97" spans="2:51" s="13" customFormat="1" ht="12">
      <c r="B97" s="208"/>
      <c r="C97" s="209"/>
      <c r="D97" s="210" t="s">
        <v>215</v>
      </c>
      <c r="E97" s="211" t="s">
        <v>19</v>
      </c>
      <c r="F97" s="212" t="s">
        <v>2123</v>
      </c>
      <c r="G97" s="209"/>
      <c r="H97" s="213">
        <v>8</v>
      </c>
      <c r="I97" s="214"/>
      <c r="J97" s="209"/>
      <c r="K97" s="209"/>
      <c r="L97" s="215"/>
      <c r="M97" s="216"/>
      <c r="N97" s="217"/>
      <c r="O97" s="217"/>
      <c r="P97" s="217"/>
      <c r="Q97" s="217"/>
      <c r="R97" s="217"/>
      <c r="S97" s="217"/>
      <c r="T97" s="218"/>
      <c r="AT97" s="219" t="s">
        <v>215</v>
      </c>
      <c r="AU97" s="219" t="s">
        <v>81</v>
      </c>
      <c r="AV97" s="13" t="s">
        <v>81</v>
      </c>
      <c r="AW97" s="13" t="s">
        <v>33</v>
      </c>
      <c r="AX97" s="13" t="s">
        <v>72</v>
      </c>
      <c r="AY97" s="219" t="s">
        <v>207</v>
      </c>
    </row>
    <row r="98" spans="1:65" s="2" customFormat="1" ht="12">
      <c r="A98" s="36"/>
      <c r="B98" s="37"/>
      <c r="C98" s="231" t="s">
        <v>213</v>
      </c>
      <c r="D98" s="231" t="s">
        <v>249</v>
      </c>
      <c r="E98" s="232" t="s">
        <v>2124</v>
      </c>
      <c r="F98" s="233" t="s">
        <v>2125</v>
      </c>
      <c r="G98" s="234" t="s">
        <v>264</v>
      </c>
      <c r="H98" s="235">
        <v>8</v>
      </c>
      <c r="I98" s="236"/>
      <c r="J98" s="237">
        <f>ROUND(I98*H98,2)</f>
        <v>0</v>
      </c>
      <c r="K98" s="233" t="s">
        <v>1999</v>
      </c>
      <c r="L98" s="238"/>
      <c r="M98" s="239" t="s">
        <v>19</v>
      </c>
      <c r="N98" s="240" t="s">
        <v>43</v>
      </c>
      <c r="O98" s="66"/>
      <c r="P98" s="204">
        <f>O98*H98</f>
        <v>0</v>
      </c>
      <c r="Q98" s="204">
        <v>0</v>
      </c>
      <c r="R98" s="204">
        <f>Q98*H98</f>
        <v>0</v>
      </c>
      <c r="S98" s="204">
        <v>0</v>
      </c>
      <c r="T98" s="205">
        <f>S98*H98</f>
        <v>0</v>
      </c>
      <c r="U98" s="36"/>
      <c r="V98" s="36"/>
      <c r="W98" s="36"/>
      <c r="X98" s="36"/>
      <c r="Y98" s="36"/>
      <c r="Z98" s="36"/>
      <c r="AA98" s="36"/>
      <c r="AB98" s="36"/>
      <c r="AC98" s="36"/>
      <c r="AD98" s="36"/>
      <c r="AE98" s="36"/>
      <c r="AR98" s="206" t="s">
        <v>380</v>
      </c>
      <c r="AT98" s="206" t="s">
        <v>249</v>
      </c>
      <c r="AU98" s="206" t="s">
        <v>81</v>
      </c>
      <c r="AY98" s="19" t="s">
        <v>207</v>
      </c>
      <c r="BE98" s="207">
        <f>IF(N98="základní",J98,0)</f>
        <v>0</v>
      </c>
      <c r="BF98" s="207">
        <f>IF(N98="snížená",J98,0)</f>
        <v>0</v>
      </c>
      <c r="BG98" s="207">
        <f>IF(N98="zákl. přenesená",J98,0)</f>
        <v>0</v>
      </c>
      <c r="BH98" s="207">
        <f>IF(N98="sníž. přenesená",J98,0)</f>
        <v>0</v>
      </c>
      <c r="BI98" s="207">
        <f>IF(N98="nulová",J98,0)</f>
        <v>0</v>
      </c>
      <c r="BJ98" s="19" t="s">
        <v>79</v>
      </c>
      <c r="BK98" s="207">
        <f>ROUND(I98*H98,2)</f>
        <v>0</v>
      </c>
      <c r="BL98" s="19" t="s">
        <v>292</v>
      </c>
      <c r="BM98" s="206" t="s">
        <v>2126</v>
      </c>
    </row>
    <row r="99" spans="1:65" s="2" customFormat="1" ht="36">
      <c r="A99" s="36"/>
      <c r="B99" s="37"/>
      <c r="C99" s="195" t="s">
        <v>234</v>
      </c>
      <c r="D99" s="195" t="s">
        <v>209</v>
      </c>
      <c r="E99" s="196" t="s">
        <v>2127</v>
      </c>
      <c r="F99" s="197" t="s">
        <v>2128</v>
      </c>
      <c r="G99" s="198" t="s">
        <v>264</v>
      </c>
      <c r="H99" s="199">
        <v>1</v>
      </c>
      <c r="I99" s="200"/>
      <c r="J99" s="201">
        <f>ROUND(I99*H99,2)</f>
        <v>0</v>
      </c>
      <c r="K99" s="197" t="s">
        <v>212</v>
      </c>
      <c r="L99" s="41"/>
      <c r="M99" s="202" t="s">
        <v>19</v>
      </c>
      <c r="N99" s="203" t="s">
        <v>43</v>
      </c>
      <c r="O99" s="66"/>
      <c r="P99" s="204">
        <f>O99*H99</f>
        <v>0</v>
      </c>
      <c r="Q99" s="204">
        <v>0</v>
      </c>
      <c r="R99" s="204">
        <f>Q99*H99</f>
        <v>0</v>
      </c>
      <c r="S99" s="204">
        <v>0</v>
      </c>
      <c r="T99" s="205">
        <f>S99*H99</f>
        <v>0</v>
      </c>
      <c r="U99" s="36"/>
      <c r="V99" s="36"/>
      <c r="W99" s="36"/>
      <c r="X99" s="36"/>
      <c r="Y99" s="36"/>
      <c r="Z99" s="36"/>
      <c r="AA99" s="36"/>
      <c r="AB99" s="36"/>
      <c r="AC99" s="36"/>
      <c r="AD99" s="36"/>
      <c r="AE99" s="36"/>
      <c r="AR99" s="206" t="s">
        <v>292</v>
      </c>
      <c r="AT99" s="206" t="s">
        <v>209</v>
      </c>
      <c r="AU99" s="206" t="s">
        <v>81</v>
      </c>
      <c r="AY99" s="19" t="s">
        <v>207</v>
      </c>
      <c r="BE99" s="207">
        <f>IF(N99="základní",J99,0)</f>
        <v>0</v>
      </c>
      <c r="BF99" s="207">
        <f>IF(N99="snížená",J99,0)</f>
        <v>0</v>
      </c>
      <c r="BG99" s="207">
        <f>IF(N99="zákl. přenesená",J99,0)</f>
        <v>0</v>
      </c>
      <c r="BH99" s="207">
        <f>IF(N99="sníž. přenesená",J99,0)</f>
        <v>0</v>
      </c>
      <c r="BI99" s="207">
        <f>IF(N99="nulová",J99,0)</f>
        <v>0</v>
      </c>
      <c r="BJ99" s="19" t="s">
        <v>79</v>
      </c>
      <c r="BK99" s="207">
        <f>ROUND(I99*H99,2)</f>
        <v>0</v>
      </c>
      <c r="BL99" s="19" t="s">
        <v>292</v>
      </c>
      <c r="BM99" s="206" t="s">
        <v>2129</v>
      </c>
    </row>
    <row r="100" spans="2:63" s="12" customFormat="1" ht="15">
      <c r="B100" s="179"/>
      <c r="C100" s="180"/>
      <c r="D100" s="181" t="s">
        <v>71</v>
      </c>
      <c r="E100" s="182" t="s">
        <v>249</v>
      </c>
      <c r="F100" s="182" t="s">
        <v>1989</v>
      </c>
      <c r="G100" s="180"/>
      <c r="H100" s="180"/>
      <c r="I100" s="183"/>
      <c r="J100" s="184">
        <f>BK100</f>
        <v>0</v>
      </c>
      <c r="K100" s="180"/>
      <c r="L100" s="185"/>
      <c r="M100" s="186"/>
      <c r="N100" s="187"/>
      <c r="O100" s="187"/>
      <c r="P100" s="188">
        <f>P101</f>
        <v>0</v>
      </c>
      <c r="Q100" s="187"/>
      <c r="R100" s="188">
        <f>R101</f>
        <v>3.129564</v>
      </c>
      <c r="S100" s="187"/>
      <c r="T100" s="189">
        <f>T101</f>
        <v>0</v>
      </c>
      <c r="AR100" s="190" t="s">
        <v>221</v>
      </c>
      <c r="AT100" s="191" t="s">
        <v>71</v>
      </c>
      <c r="AU100" s="191" t="s">
        <v>72</v>
      </c>
      <c r="AY100" s="190" t="s">
        <v>207</v>
      </c>
      <c r="BK100" s="192">
        <f>BK101</f>
        <v>0</v>
      </c>
    </row>
    <row r="101" spans="2:63" s="12" customFormat="1" ht="12.75">
      <c r="B101" s="179"/>
      <c r="C101" s="180"/>
      <c r="D101" s="181" t="s">
        <v>71</v>
      </c>
      <c r="E101" s="193" t="s">
        <v>2011</v>
      </c>
      <c r="F101" s="193" t="s">
        <v>2012</v>
      </c>
      <c r="G101" s="180"/>
      <c r="H101" s="180"/>
      <c r="I101" s="183"/>
      <c r="J101" s="194">
        <f>BK101</f>
        <v>0</v>
      </c>
      <c r="K101" s="180"/>
      <c r="L101" s="185"/>
      <c r="M101" s="186"/>
      <c r="N101" s="187"/>
      <c r="O101" s="187"/>
      <c r="P101" s="188">
        <f>SUM(P102:P124)</f>
        <v>0</v>
      </c>
      <c r="Q101" s="187"/>
      <c r="R101" s="188">
        <f>SUM(R102:R124)</f>
        <v>3.129564</v>
      </c>
      <c r="S101" s="187"/>
      <c r="T101" s="189">
        <f>SUM(T102:T124)</f>
        <v>0</v>
      </c>
      <c r="AR101" s="190" t="s">
        <v>221</v>
      </c>
      <c r="AT101" s="191" t="s">
        <v>71</v>
      </c>
      <c r="AU101" s="191" t="s">
        <v>79</v>
      </c>
      <c r="AY101" s="190" t="s">
        <v>207</v>
      </c>
      <c r="BK101" s="192">
        <f>SUM(BK102:BK124)</f>
        <v>0</v>
      </c>
    </row>
    <row r="102" spans="1:65" s="2" customFormat="1" ht="24">
      <c r="A102" s="36"/>
      <c r="B102" s="37"/>
      <c r="C102" s="195" t="s">
        <v>238</v>
      </c>
      <c r="D102" s="195" t="s">
        <v>209</v>
      </c>
      <c r="E102" s="196" t="s">
        <v>2130</v>
      </c>
      <c r="F102" s="197" t="s">
        <v>2131</v>
      </c>
      <c r="G102" s="198" t="s">
        <v>2015</v>
      </c>
      <c r="H102" s="199">
        <v>0.03</v>
      </c>
      <c r="I102" s="200"/>
      <c r="J102" s="201">
        <f>ROUND(I102*H102,2)</f>
        <v>0</v>
      </c>
      <c r="K102" s="197" t="s">
        <v>212</v>
      </c>
      <c r="L102" s="41"/>
      <c r="M102" s="202" t="s">
        <v>19</v>
      </c>
      <c r="N102" s="203" t="s">
        <v>43</v>
      </c>
      <c r="O102" s="66"/>
      <c r="P102" s="204">
        <f>O102*H102</f>
        <v>0</v>
      </c>
      <c r="Q102" s="204">
        <v>0.0088</v>
      </c>
      <c r="R102" s="204">
        <f>Q102*H102</f>
        <v>0.000264</v>
      </c>
      <c r="S102" s="204">
        <v>0</v>
      </c>
      <c r="T102" s="205">
        <f>S102*H102</f>
        <v>0</v>
      </c>
      <c r="U102" s="36"/>
      <c r="V102" s="36"/>
      <c r="W102" s="36"/>
      <c r="X102" s="36"/>
      <c r="Y102" s="36"/>
      <c r="Z102" s="36"/>
      <c r="AA102" s="36"/>
      <c r="AB102" s="36"/>
      <c r="AC102" s="36"/>
      <c r="AD102" s="36"/>
      <c r="AE102" s="36"/>
      <c r="AR102" s="206" t="s">
        <v>550</v>
      </c>
      <c r="AT102" s="206" t="s">
        <v>209</v>
      </c>
      <c r="AU102" s="206" t="s">
        <v>81</v>
      </c>
      <c r="AY102" s="19" t="s">
        <v>207</v>
      </c>
      <c r="BE102" s="207">
        <f>IF(N102="základní",J102,0)</f>
        <v>0</v>
      </c>
      <c r="BF102" s="207">
        <f>IF(N102="snížená",J102,0)</f>
        <v>0</v>
      </c>
      <c r="BG102" s="207">
        <f>IF(N102="zákl. přenesená",J102,0)</f>
        <v>0</v>
      </c>
      <c r="BH102" s="207">
        <f>IF(N102="sníž. přenesená",J102,0)</f>
        <v>0</v>
      </c>
      <c r="BI102" s="207">
        <f>IF(N102="nulová",J102,0)</f>
        <v>0</v>
      </c>
      <c r="BJ102" s="19" t="s">
        <v>79</v>
      </c>
      <c r="BK102" s="207">
        <f>ROUND(I102*H102,2)</f>
        <v>0</v>
      </c>
      <c r="BL102" s="19" t="s">
        <v>550</v>
      </c>
      <c r="BM102" s="206" t="s">
        <v>2132</v>
      </c>
    </row>
    <row r="103" spans="1:65" s="2" customFormat="1" ht="24">
      <c r="A103" s="36"/>
      <c r="B103" s="37"/>
      <c r="C103" s="195" t="s">
        <v>243</v>
      </c>
      <c r="D103" s="195" t="s">
        <v>209</v>
      </c>
      <c r="E103" s="196" t="s">
        <v>2025</v>
      </c>
      <c r="F103" s="197" t="s">
        <v>2026</v>
      </c>
      <c r="G103" s="198" t="s">
        <v>151</v>
      </c>
      <c r="H103" s="199">
        <v>3</v>
      </c>
      <c r="I103" s="200"/>
      <c r="J103" s="201">
        <f>ROUND(I103*H103,2)</f>
        <v>0</v>
      </c>
      <c r="K103" s="197" t="s">
        <v>212</v>
      </c>
      <c r="L103" s="41"/>
      <c r="M103" s="202" t="s">
        <v>19</v>
      </c>
      <c r="N103" s="203" t="s">
        <v>43</v>
      </c>
      <c r="O103" s="66"/>
      <c r="P103" s="204">
        <f>O103*H103</f>
        <v>0</v>
      </c>
      <c r="Q103" s="204">
        <v>0</v>
      </c>
      <c r="R103" s="204">
        <f>Q103*H103</f>
        <v>0</v>
      </c>
      <c r="S103" s="204">
        <v>0</v>
      </c>
      <c r="T103" s="205">
        <f>S103*H103</f>
        <v>0</v>
      </c>
      <c r="U103" s="36"/>
      <c r="V103" s="36"/>
      <c r="W103" s="36"/>
      <c r="X103" s="36"/>
      <c r="Y103" s="36"/>
      <c r="Z103" s="36"/>
      <c r="AA103" s="36"/>
      <c r="AB103" s="36"/>
      <c r="AC103" s="36"/>
      <c r="AD103" s="36"/>
      <c r="AE103" s="36"/>
      <c r="AR103" s="206" t="s">
        <v>550</v>
      </c>
      <c r="AT103" s="206" t="s">
        <v>209</v>
      </c>
      <c r="AU103" s="206" t="s">
        <v>81</v>
      </c>
      <c r="AY103" s="19" t="s">
        <v>207</v>
      </c>
      <c r="BE103" s="207">
        <f>IF(N103="základní",J103,0)</f>
        <v>0</v>
      </c>
      <c r="BF103" s="207">
        <f>IF(N103="snížená",J103,0)</f>
        <v>0</v>
      </c>
      <c r="BG103" s="207">
        <f>IF(N103="zákl. přenesená",J103,0)</f>
        <v>0</v>
      </c>
      <c r="BH103" s="207">
        <f>IF(N103="sníž. přenesená",J103,0)</f>
        <v>0</v>
      </c>
      <c r="BI103" s="207">
        <f>IF(N103="nulová",J103,0)</f>
        <v>0</v>
      </c>
      <c r="BJ103" s="19" t="s">
        <v>79</v>
      </c>
      <c r="BK103" s="207">
        <f>ROUND(I103*H103,2)</f>
        <v>0</v>
      </c>
      <c r="BL103" s="19" t="s">
        <v>550</v>
      </c>
      <c r="BM103" s="206" t="s">
        <v>2133</v>
      </c>
    </row>
    <row r="104" spans="2:51" s="13" customFormat="1" ht="12">
      <c r="B104" s="208"/>
      <c r="C104" s="209"/>
      <c r="D104" s="210" t="s">
        <v>215</v>
      </c>
      <c r="E104" s="211" t="s">
        <v>19</v>
      </c>
      <c r="F104" s="212" t="s">
        <v>2134</v>
      </c>
      <c r="G104" s="209"/>
      <c r="H104" s="213">
        <v>3</v>
      </c>
      <c r="I104" s="214"/>
      <c r="J104" s="209"/>
      <c r="K104" s="209"/>
      <c r="L104" s="215"/>
      <c r="M104" s="216"/>
      <c r="N104" s="217"/>
      <c r="O104" s="217"/>
      <c r="P104" s="217"/>
      <c r="Q104" s="217"/>
      <c r="R104" s="217"/>
      <c r="S104" s="217"/>
      <c r="T104" s="218"/>
      <c r="AT104" s="219" t="s">
        <v>215</v>
      </c>
      <c r="AU104" s="219" t="s">
        <v>81</v>
      </c>
      <c r="AV104" s="13" t="s">
        <v>81</v>
      </c>
      <c r="AW104" s="13" t="s">
        <v>33</v>
      </c>
      <c r="AX104" s="13" t="s">
        <v>72</v>
      </c>
      <c r="AY104" s="219" t="s">
        <v>207</v>
      </c>
    </row>
    <row r="105" spans="1:65" s="2" customFormat="1" ht="48">
      <c r="A105" s="36"/>
      <c r="B105" s="37"/>
      <c r="C105" s="195" t="s">
        <v>248</v>
      </c>
      <c r="D105" s="195" t="s">
        <v>209</v>
      </c>
      <c r="E105" s="196" t="s">
        <v>2135</v>
      </c>
      <c r="F105" s="197" t="s">
        <v>2136</v>
      </c>
      <c r="G105" s="198" t="s">
        <v>140</v>
      </c>
      <c r="H105" s="199">
        <v>20</v>
      </c>
      <c r="I105" s="200"/>
      <c r="J105" s="201">
        <f>ROUND(I105*H105,2)</f>
        <v>0</v>
      </c>
      <c r="K105" s="197" t="s">
        <v>212</v>
      </c>
      <c r="L105" s="41"/>
      <c r="M105" s="202" t="s">
        <v>19</v>
      </c>
      <c r="N105" s="203" t="s">
        <v>43</v>
      </c>
      <c r="O105" s="66"/>
      <c r="P105" s="204">
        <f>O105*H105</f>
        <v>0</v>
      </c>
      <c r="Q105" s="204">
        <v>0</v>
      </c>
      <c r="R105" s="204">
        <f>Q105*H105</f>
        <v>0</v>
      </c>
      <c r="S105" s="204">
        <v>0</v>
      </c>
      <c r="T105" s="205">
        <f>S105*H105</f>
        <v>0</v>
      </c>
      <c r="U105" s="36"/>
      <c r="V105" s="36"/>
      <c r="W105" s="36"/>
      <c r="X105" s="36"/>
      <c r="Y105" s="36"/>
      <c r="Z105" s="36"/>
      <c r="AA105" s="36"/>
      <c r="AB105" s="36"/>
      <c r="AC105" s="36"/>
      <c r="AD105" s="36"/>
      <c r="AE105" s="36"/>
      <c r="AR105" s="206" t="s">
        <v>550</v>
      </c>
      <c r="AT105" s="206" t="s">
        <v>209</v>
      </c>
      <c r="AU105" s="206" t="s">
        <v>81</v>
      </c>
      <c r="AY105" s="19" t="s">
        <v>207</v>
      </c>
      <c r="BE105" s="207">
        <f>IF(N105="základní",J105,0)</f>
        <v>0</v>
      </c>
      <c r="BF105" s="207">
        <f>IF(N105="snížená",J105,0)</f>
        <v>0</v>
      </c>
      <c r="BG105" s="207">
        <f>IF(N105="zákl. přenesená",J105,0)</f>
        <v>0</v>
      </c>
      <c r="BH105" s="207">
        <f>IF(N105="sníž. přenesená",J105,0)</f>
        <v>0</v>
      </c>
      <c r="BI105" s="207">
        <f>IF(N105="nulová",J105,0)</f>
        <v>0</v>
      </c>
      <c r="BJ105" s="19" t="s">
        <v>79</v>
      </c>
      <c r="BK105" s="207">
        <f>ROUND(I105*H105,2)</f>
        <v>0</v>
      </c>
      <c r="BL105" s="19" t="s">
        <v>550</v>
      </c>
      <c r="BM105" s="206" t="s">
        <v>2137</v>
      </c>
    </row>
    <row r="106" spans="1:65" s="2" customFormat="1" ht="48">
      <c r="A106" s="36"/>
      <c r="B106" s="37"/>
      <c r="C106" s="195" t="s">
        <v>255</v>
      </c>
      <c r="D106" s="195" t="s">
        <v>209</v>
      </c>
      <c r="E106" s="196" t="s">
        <v>2032</v>
      </c>
      <c r="F106" s="197" t="s">
        <v>2033</v>
      </c>
      <c r="G106" s="198" t="s">
        <v>140</v>
      </c>
      <c r="H106" s="199">
        <v>20</v>
      </c>
      <c r="I106" s="200"/>
      <c r="J106" s="201">
        <f>ROUND(I106*H106,2)</f>
        <v>0</v>
      </c>
      <c r="K106" s="197" t="s">
        <v>212</v>
      </c>
      <c r="L106" s="41"/>
      <c r="M106" s="202" t="s">
        <v>19</v>
      </c>
      <c r="N106" s="203" t="s">
        <v>43</v>
      </c>
      <c r="O106" s="66"/>
      <c r="P106" s="204">
        <f>O106*H106</f>
        <v>0</v>
      </c>
      <c r="Q106" s="204">
        <v>0.15614</v>
      </c>
      <c r="R106" s="204">
        <f>Q106*H106</f>
        <v>3.1228</v>
      </c>
      <c r="S106" s="204">
        <v>0</v>
      </c>
      <c r="T106" s="205">
        <f>S106*H106</f>
        <v>0</v>
      </c>
      <c r="U106" s="36"/>
      <c r="V106" s="36"/>
      <c r="W106" s="36"/>
      <c r="X106" s="36"/>
      <c r="Y106" s="36"/>
      <c r="Z106" s="36"/>
      <c r="AA106" s="36"/>
      <c r="AB106" s="36"/>
      <c r="AC106" s="36"/>
      <c r="AD106" s="36"/>
      <c r="AE106" s="36"/>
      <c r="AR106" s="206" t="s">
        <v>550</v>
      </c>
      <c r="AT106" s="206" t="s">
        <v>209</v>
      </c>
      <c r="AU106" s="206" t="s">
        <v>81</v>
      </c>
      <c r="AY106" s="19" t="s">
        <v>207</v>
      </c>
      <c r="BE106" s="207">
        <f>IF(N106="základní",J106,0)</f>
        <v>0</v>
      </c>
      <c r="BF106" s="207">
        <f>IF(N106="snížená",J106,0)</f>
        <v>0</v>
      </c>
      <c r="BG106" s="207">
        <f>IF(N106="zákl. přenesená",J106,0)</f>
        <v>0</v>
      </c>
      <c r="BH106" s="207">
        <f>IF(N106="sníž. přenesená",J106,0)</f>
        <v>0</v>
      </c>
      <c r="BI106" s="207">
        <f>IF(N106="nulová",J106,0)</f>
        <v>0</v>
      </c>
      <c r="BJ106" s="19" t="s">
        <v>79</v>
      </c>
      <c r="BK106" s="207">
        <f>ROUND(I106*H106,2)</f>
        <v>0</v>
      </c>
      <c r="BL106" s="19" t="s">
        <v>550</v>
      </c>
      <c r="BM106" s="206" t="s">
        <v>2138</v>
      </c>
    </row>
    <row r="107" spans="1:47" s="2" customFormat="1" ht="39">
      <c r="A107" s="36"/>
      <c r="B107" s="37"/>
      <c r="C107" s="38"/>
      <c r="D107" s="210" t="s">
        <v>573</v>
      </c>
      <c r="E107" s="38"/>
      <c r="F107" s="251" t="s">
        <v>2035</v>
      </c>
      <c r="G107" s="38"/>
      <c r="H107" s="38"/>
      <c r="I107" s="118"/>
      <c r="J107" s="38"/>
      <c r="K107" s="38"/>
      <c r="L107" s="41"/>
      <c r="M107" s="252"/>
      <c r="N107" s="253"/>
      <c r="O107" s="66"/>
      <c r="P107" s="66"/>
      <c r="Q107" s="66"/>
      <c r="R107" s="66"/>
      <c r="S107" s="66"/>
      <c r="T107" s="67"/>
      <c r="U107" s="36"/>
      <c r="V107" s="36"/>
      <c r="W107" s="36"/>
      <c r="X107" s="36"/>
      <c r="Y107" s="36"/>
      <c r="Z107" s="36"/>
      <c r="AA107" s="36"/>
      <c r="AB107" s="36"/>
      <c r="AC107" s="36"/>
      <c r="AD107" s="36"/>
      <c r="AE107" s="36"/>
      <c r="AT107" s="19" t="s">
        <v>573</v>
      </c>
      <c r="AU107" s="19" t="s">
        <v>81</v>
      </c>
    </row>
    <row r="108" spans="1:65" s="2" customFormat="1" ht="24">
      <c r="A108" s="36"/>
      <c r="B108" s="37"/>
      <c r="C108" s="231" t="s">
        <v>261</v>
      </c>
      <c r="D108" s="231" t="s">
        <v>249</v>
      </c>
      <c r="E108" s="232" t="s">
        <v>2036</v>
      </c>
      <c r="F108" s="233" t="s">
        <v>2037</v>
      </c>
      <c r="G108" s="234" t="s">
        <v>140</v>
      </c>
      <c r="H108" s="235">
        <v>40</v>
      </c>
      <c r="I108" s="236"/>
      <c r="J108" s="237">
        <f>ROUND(I108*H108,2)</f>
        <v>0</v>
      </c>
      <c r="K108" s="233" t="s">
        <v>1999</v>
      </c>
      <c r="L108" s="238"/>
      <c r="M108" s="239" t="s">
        <v>19</v>
      </c>
      <c r="N108" s="240" t="s">
        <v>43</v>
      </c>
      <c r="O108" s="66"/>
      <c r="P108" s="204">
        <f>O108*H108</f>
        <v>0</v>
      </c>
      <c r="Q108" s="204">
        <v>0</v>
      </c>
      <c r="R108" s="204">
        <f>Q108*H108</f>
        <v>0</v>
      </c>
      <c r="S108" s="204">
        <v>0</v>
      </c>
      <c r="T108" s="205">
        <f>S108*H108</f>
        <v>0</v>
      </c>
      <c r="U108" s="36"/>
      <c r="V108" s="36"/>
      <c r="W108" s="36"/>
      <c r="X108" s="36"/>
      <c r="Y108" s="36"/>
      <c r="Z108" s="36"/>
      <c r="AA108" s="36"/>
      <c r="AB108" s="36"/>
      <c r="AC108" s="36"/>
      <c r="AD108" s="36"/>
      <c r="AE108" s="36"/>
      <c r="AR108" s="206" t="s">
        <v>2000</v>
      </c>
      <c r="AT108" s="206" t="s">
        <v>249</v>
      </c>
      <c r="AU108" s="206" t="s">
        <v>81</v>
      </c>
      <c r="AY108" s="19" t="s">
        <v>207</v>
      </c>
      <c r="BE108" s="207">
        <f>IF(N108="základní",J108,0)</f>
        <v>0</v>
      </c>
      <c r="BF108" s="207">
        <f>IF(N108="snížená",J108,0)</f>
        <v>0</v>
      </c>
      <c r="BG108" s="207">
        <f>IF(N108="zákl. přenesená",J108,0)</f>
        <v>0</v>
      </c>
      <c r="BH108" s="207">
        <f>IF(N108="sníž. přenesená",J108,0)</f>
        <v>0</v>
      </c>
      <c r="BI108" s="207">
        <f>IF(N108="nulová",J108,0)</f>
        <v>0</v>
      </c>
      <c r="BJ108" s="19" t="s">
        <v>79</v>
      </c>
      <c r="BK108" s="207">
        <f>ROUND(I108*H108,2)</f>
        <v>0</v>
      </c>
      <c r="BL108" s="19" t="s">
        <v>550</v>
      </c>
      <c r="BM108" s="206" t="s">
        <v>2139</v>
      </c>
    </row>
    <row r="109" spans="1:47" s="2" customFormat="1" ht="29.25">
      <c r="A109" s="36"/>
      <c r="B109" s="37"/>
      <c r="C109" s="38"/>
      <c r="D109" s="210" t="s">
        <v>573</v>
      </c>
      <c r="E109" s="38"/>
      <c r="F109" s="251" t="s">
        <v>2039</v>
      </c>
      <c r="G109" s="38"/>
      <c r="H109" s="38"/>
      <c r="I109" s="118"/>
      <c r="J109" s="38"/>
      <c r="K109" s="38"/>
      <c r="L109" s="41"/>
      <c r="M109" s="252"/>
      <c r="N109" s="253"/>
      <c r="O109" s="66"/>
      <c r="P109" s="66"/>
      <c r="Q109" s="66"/>
      <c r="R109" s="66"/>
      <c r="S109" s="66"/>
      <c r="T109" s="67"/>
      <c r="U109" s="36"/>
      <c r="V109" s="36"/>
      <c r="W109" s="36"/>
      <c r="X109" s="36"/>
      <c r="Y109" s="36"/>
      <c r="Z109" s="36"/>
      <c r="AA109" s="36"/>
      <c r="AB109" s="36"/>
      <c r="AC109" s="36"/>
      <c r="AD109" s="36"/>
      <c r="AE109" s="36"/>
      <c r="AT109" s="19" t="s">
        <v>573</v>
      </c>
      <c r="AU109" s="19" t="s">
        <v>81</v>
      </c>
    </row>
    <row r="110" spans="2:51" s="13" customFormat="1" ht="12">
      <c r="B110" s="208"/>
      <c r="C110" s="209"/>
      <c r="D110" s="210" t="s">
        <v>215</v>
      </c>
      <c r="E110" s="211" t="s">
        <v>19</v>
      </c>
      <c r="F110" s="212" t="s">
        <v>2140</v>
      </c>
      <c r="G110" s="209"/>
      <c r="H110" s="213">
        <v>40</v>
      </c>
      <c r="I110" s="214"/>
      <c r="J110" s="209"/>
      <c r="K110" s="209"/>
      <c r="L110" s="215"/>
      <c r="M110" s="216"/>
      <c r="N110" s="217"/>
      <c r="O110" s="217"/>
      <c r="P110" s="217"/>
      <c r="Q110" s="217"/>
      <c r="R110" s="217"/>
      <c r="S110" s="217"/>
      <c r="T110" s="218"/>
      <c r="AT110" s="219" t="s">
        <v>215</v>
      </c>
      <c r="AU110" s="219" t="s">
        <v>81</v>
      </c>
      <c r="AV110" s="13" t="s">
        <v>81</v>
      </c>
      <c r="AW110" s="13" t="s">
        <v>33</v>
      </c>
      <c r="AX110" s="13" t="s">
        <v>72</v>
      </c>
      <c r="AY110" s="219" t="s">
        <v>207</v>
      </c>
    </row>
    <row r="111" spans="1:65" s="2" customFormat="1" ht="36">
      <c r="A111" s="36"/>
      <c r="B111" s="37"/>
      <c r="C111" s="195" t="s">
        <v>117</v>
      </c>
      <c r="D111" s="195" t="s">
        <v>209</v>
      </c>
      <c r="E111" s="196" t="s">
        <v>2141</v>
      </c>
      <c r="F111" s="197" t="s">
        <v>2142</v>
      </c>
      <c r="G111" s="198" t="s">
        <v>140</v>
      </c>
      <c r="H111" s="199">
        <v>22</v>
      </c>
      <c r="I111" s="200"/>
      <c r="J111" s="201">
        <f>ROUND(I111*H111,2)</f>
        <v>0</v>
      </c>
      <c r="K111" s="197" t="s">
        <v>212</v>
      </c>
      <c r="L111" s="41"/>
      <c r="M111" s="202" t="s">
        <v>19</v>
      </c>
      <c r="N111" s="203" t="s">
        <v>43</v>
      </c>
      <c r="O111" s="66"/>
      <c r="P111" s="204">
        <f>O111*H111</f>
        <v>0</v>
      </c>
      <c r="Q111" s="204">
        <v>0</v>
      </c>
      <c r="R111" s="204">
        <f>Q111*H111</f>
        <v>0</v>
      </c>
      <c r="S111" s="204">
        <v>0</v>
      </c>
      <c r="T111" s="205">
        <f>S111*H111</f>
        <v>0</v>
      </c>
      <c r="U111" s="36"/>
      <c r="V111" s="36"/>
      <c r="W111" s="36"/>
      <c r="X111" s="36"/>
      <c r="Y111" s="36"/>
      <c r="Z111" s="36"/>
      <c r="AA111" s="36"/>
      <c r="AB111" s="36"/>
      <c r="AC111" s="36"/>
      <c r="AD111" s="36"/>
      <c r="AE111" s="36"/>
      <c r="AR111" s="206" t="s">
        <v>550</v>
      </c>
      <c r="AT111" s="206" t="s">
        <v>209</v>
      </c>
      <c r="AU111" s="206" t="s">
        <v>81</v>
      </c>
      <c r="AY111" s="19" t="s">
        <v>207</v>
      </c>
      <c r="BE111" s="207">
        <f>IF(N111="základní",J111,0)</f>
        <v>0</v>
      </c>
      <c r="BF111" s="207">
        <f>IF(N111="snížená",J111,0)</f>
        <v>0</v>
      </c>
      <c r="BG111" s="207">
        <f>IF(N111="zákl. přenesená",J111,0)</f>
        <v>0</v>
      </c>
      <c r="BH111" s="207">
        <f>IF(N111="sníž. přenesená",J111,0)</f>
        <v>0</v>
      </c>
      <c r="BI111" s="207">
        <f>IF(N111="nulová",J111,0)</f>
        <v>0</v>
      </c>
      <c r="BJ111" s="19" t="s">
        <v>79</v>
      </c>
      <c r="BK111" s="207">
        <f>ROUND(I111*H111,2)</f>
        <v>0</v>
      </c>
      <c r="BL111" s="19" t="s">
        <v>550</v>
      </c>
      <c r="BM111" s="206" t="s">
        <v>2143</v>
      </c>
    </row>
    <row r="112" spans="1:65" s="2" customFormat="1" ht="24">
      <c r="A112" s="36"/>
      <c r="B112" s="37"/>
      <c r="C112" s="231" t="s">
        <v>134</v>
      </c>
      <c r="D112" s="231" t="s">
        <v>249</v>
      </c>
      <c r="E112" s="232" t="s">
        <v>2144</v>
      </c>
      <c r="F112" s="233" t="s">
        <v>2145</v>
      </c>
      <c r="G112" s="234" t="s">
        <v>140</v>
      </c>
      <c r="H112" s="235">
        <v>25</v>
      </c>
      <c r="I112" s="236"/>
      <c r="J112" s="237">
        <f>ROUND(I112*H112,2)</f>
        <v>0</v>
      </c>
      <c r="K112" s="233" t="s">
        <v>212</v>
      </c>
      <c r="L112" s="238"/>
      <c r="M112" s="239" t="s">
        <v>19</v>
      </c>
      <c r="N112" s="240" t="s">
        <v>43</v>
      </c>
      <c r="O112" s="66"/>
      <c r="P112" s="204">
        <f>O112*H112</f>
        <v>0</v>
      </c>
      <c r="Q112" s="204">
        <v>0.00026</v>
      </c>
      <c r="R112" s="204">
        <f>Q112*H112</f>
        <v>0.0065</v>
      </c>
      <c r="S112" s="204">
        <v>0</v>
      </c>
      <c r="T112" s="205">
        <f>S112*H112</f>
        <v>0</v>
      </c>
      <c r="U112" s="36"/>
      <c r="V112" s="36"/>
      <c r="W112" s="36"/>
      <c r="X112" s="36"/>
      <c r="Y112" s="36"/>
      <c r="Z112" s="36"/>
      <c r="AA112" s="36"/>
      <c r="AB112" s="36"/>
      <c r="AC112" s="36"/>
      <c r="AD112" s="36"/>
      <c r="AE112" s="36"/>
      <c r="AR112" s="206" t="s">
        <v>380</v>
      </c>
      <c r="AT112" s="206" t="s">
        <v>249</v>
      </c>
      <c r="AU112" s="206" t="s">
        <v>81</v>
      </c>
      <c r="AY112" s="19" t="s">
        <v>207</v>
      </c>
      <c r="BE112" s="207">
        <f>IF(N112="základní",J112,0)</f>
        <v>0</v>
      </c>
      <c r="BF112" s="207">
        <f>IF(N112="snížená",J112,0)</f>
        <v>0</v>
      </c>
      <c r="BG112" s="207">
        <f>IF(N112="zákl. přenesená",J112,0)</f>
        <v>0</v>
      </c>
      <c r="BH112" s="207">
        <f>IF(N112="sníž. přenesená",J112,0)</f>
        <v>0</v>
      </c>
      <c r="BI112" s="207">
        <f>IF(N112="nulová",J112,0)</f>
        <v>0</v>
      </c>
      <c r="BJ112" s="19" t="s">
        <v>79</v>
      </c>
      <c r="BK112" s="207">
        <f>ROUND(I112*H112,2)</f>
        <v>0</v>
      </c>
      <c r="BL112" s="19" t="s">
        <v>292</v>
      </c>
      <c r="BM112" s="206" t="s">
        <v>2146</v>
      </c>
    </row>
    <row r="113" spans="1:47" s="2" customFormat="1" ht="19.5">
      <c r="A113" s="36"/>
      <c r="B113" s="37"/>
      <c r="C113" s="38"/>
      <c r="D113" s="210" t="s">
        <v>573</v>
      </c>
      <c r="E113" s="38"/>
      <c r="F113" s="251" t="s">
        <v>2147</v>
      </c>
      <c r="G113" s="38"/>
      <c r="H113" s="38"/>
      <c r="I113" s="118"/>
      <c r="J113" s="38"/>
      <c r="K113" s="38"/>
      <c r="L113" s="41"/>
      <c r="M113" s="252"/>
      <c r="N113" s="253"/>
      <c r="O113" s="66"/>
      <c r="P113" s="66"/>
      <c r="Q113" s="66"/>
      <c r="R113" s="66"/>
      <c r="S113" s="66"/>
      <c r="T113" s="67"/>
      <c r="U113" s="36"/>
      <c r="V113" s="36"/>
      <c r="W113" s="36"/>
      <c r="X113" s="36"/>
      <c r="Y113" s="36"/>
      <c r="Z113" s="36"/>
      <c r="AA113" s="36"/>
      <c r="AB113" s="36"/>
      <c r="AC113" s="36"/>
      <c r="AD113" s="36"/>
      <c r="AE113" s="36"/>
      <c r="AT113" s="19" t="s">
        <v>573</v>
      </c>
      <c r="AU113" s="19" t="s">
        <v>81</v>
      </c>
    </row>
    <row r="114" spans="2:51" s="13" customFormat="1" ht="12">
      <c r="B114" s="208"/>
      <c r="C114" s="209"/>
      <c r="D114" s="210" t="s">
        <v>215</v>
      </c>
      <c r="E114" s="209"/>
      <c r="F114" s="212" t="s">
        <v>2148</v>
      </c>
      <c r="G114" s="209"/>
      <c r="H114" s="213">
        <v>25</v>
      </c>
      <c r="I114" s="214"/>
      <c r="J114" s="209"/>
      <c r="K114" s="209"/>
      <c r="L114" s="215"/>
      <c r="M114" s="216"/>
      <c r="N114" s="217"/>
      <c r="O114" s="217"/>
      <c r="P114" s="217"/>
      <c r="Q114" s="217"/>
      <c r="R114" s="217"/>
      <c r="S114" s="217"/>
      <c r="T114" s="218"/>
      <c r="AT114" s="219" t="s">
        <v>215</v>
      </c>
      <c r="AU114" s="219" t="s">
        <v>81</v>
      </c>
      <c r="AV114" s="13" t="s">
        <v>81</v>
      </c>
      <c r="AW114" s="13" t="s">
        <v>4</v>
      </c>
      <c r="AX114" s="13" t="s">
        <v>79</v>
      </c>
      <c r="AY114" s="219" t="s">
        <v>207</v>
      </c>
    </row>
    <row r="115" spans="1:65" s="2" customFormat="1" ht="36">
      <c r="A115" s="36"/>
      <c r="B115" s="37"/>
      <c r="C115" s="195" t="s">
        <v>277</v>
      </c>
      <c r="D115" s="195" t="s">
        <v>209</v>
      </c>
      <c r="E115" s="196" t="s">
        <v>2050</v>
      </c>
      <c r="F115" s="197" t="s">
        <v>2051</v>
      </c>
      <c r="G115" s="198" t="s">
        <v>151</v>
      </c>
      <c r="H115" s="199">
        <v>5</v>
      </c>
      <c r="I115" s="200"/>
      <c r="J115" s="201">
        <f>ROUND(I115*H115,2)</f>
        <v>0</v>
      </c>
      <c r="K115" s="197" t="s">
        <v>212</v>
      </c>
      <c r="L115" s="41"/>
      <c r="M115" s="202" t="s">
        <v>19</v>
      </c>
      <c r="N115" s="203" t="s">
        <v>43</v>
      </c>
      <c r="O115" s="66"/>
      <c r="P115" s="204">
        <f>O115*H115</f>
        <v>0</v>
      </c>
      <c r="Q115" s="204">
        <v>0</v>
      </c>
      <c r="R115" s="204">
        <f>Q115*H115</f>
        <v>0</v>
      </c>
      <c r="S115" s="204">
        <v>0</v>
      </c>
      <c r="T115" s="205">
        <f>S115*H115</f>
        <v>0</v>
      </c>
      <c r="U115" s="36"/>
      <c r="V115" s="36"/>
      <c r="W115" s="36"/>
      <c r="X115" s="36"/>
      <c r="Y115" s="36"/>
      <c r="Z115" s="36"/>
      <c r="AA115" s="36"/>
      <c r="AB115" s="36"/>
      <c r="AC115" s="36"/>
      <c r="AD115" s="36"/>
      <c r="AE115" s="36"/>
      <c r="AR115" s="206" t="s">
        <v>550</v>
      </c>
      <c r="AT115" s="206" t="s">
        <v>209</v>
      </c>
      <c r="AU115" s="206" t="s">
        <v>81</v>
      </c>
      <c r="AY115" s="19" t="s">
        <v>207</v>
      </c>
      <c r="BE115" s="207">
        <f>IF(N115="základní",J115,0)</f>
        <v>0</v>
      </c>
      <c r="BF115" s="207">
        <f>IF(N115="snížená",J115,0)</f>
        <v>0</v>
      </c>
      <c r="BG115" s="207">
        <f>IF(N115="zákl. přenesená",J115,0)</f>
        <v>0</v>
      </c>
      <c r="BH115" s="207">
        <f>IF(N115="sníž. přenesená",J115,0)</f>
        <v>0</v>
      </c>
      <c r="BI115" s="207">
        <f>IF(N115="nulová",J115,0)</f>
        <v>0</v>
      </c>
      <c r="BJ115" s="19" t="s">
        <v>79</v>
      </c>
      <c r="BK115" s="207">
        <f>ROUND(I115*H115,2)</f>
        <v>0</v>
      </c>
      <c r="BL115" s="19" t="s">
        <v>550</v>
      </c>
      <c r="BM115" s="206" t="s">
        <v>2149</v>
      </c>
    </row>
    <row r="116" spans="1:47" s="2" customFormat="1" ht="58.5">
      <c r="A116" s="36"/>
      <c r="B116" s="37"/>
      <c r="C116" s="38"/>
      <c r="D116" s="210" t="s">
        <v>573</v>
      </c>
      <c r="E116" s="38"/>
      <c r="F116" s="251" t="s">
        <v>2053</v>
      </c>
      <c r="G116" s="38"/>
      <c r="H116" s="38"/>
      <c r="I116" s="118"/>
      <c r="J116" s="38"/>
      <c r="K116" s="38"/>
      <c r="L116" s="41"/>
      <c r="M116" s="252"/>
      <c r="N116" s="253"/>
      <c r="O116" s="66"/>
      <c r="P116" s="66"/>
      <c r="Q116" s="66"/>
      <c r="R116" s="66"/>
      <c r="S116" s="66"/>
      <c r="T116" s="67"/>
      <c r="U116" s="36"/>
      <c r="V116" s="36"/>
      <c r="W116" s="36"/>
      <c r="X116" s="36"/>
      <c r="Y116" s="36"/>
      <c r="Z116" s="36"/>
      <c r="AA116" s="36"/>
      <c r="AB116" s="36"/>
      <c r="AC116" s="36"/>
      <c r="AD116" s="36"/>
      <c r="AE116" s="36"/>
      <c r="AT116" s="19" t="s">
        <v>573</v>
      </c>
      <c r="AU116" s="19" t="s">
        <v>81</v>
      </c>
    </row>
    <row r="117" spans="2:51" s="13" customFormat="1" ht="12">
      <c r="B117" s="208"/>
      <c r="C117" s="209"/>
      <c r="D117" s="210" t="s">
        <v>215</v>
      </c>
      <c r="E117" s="211" t="s">
        <v>19</v>
      </c>
      <c r="F117" s="212" t="s">
        <v>2150</v>
      </c>
      <c r="G117" s="209"/>
      <c r="H117" s="213">
        <v>5</v>
      </c>
      <c r="I117" s="214"/>
      <c r="J117" s="209"/>
      <c r="K117" s="209"/>
      <c r="L117" s="215"/>
      <c r="M117" s="216"/>
      <c r="N117" s="217"/>
      <c r="O117" s="217"/>
      <c r="P117" s="217"/>
      <c r="Q117" s="217"/>
      <c r="R117" s="217"/>
      <c r="S117" s="217"/>
      <c r="T117" s="218"/>
      <c r="AT117" s="219" t="s">
        <v>215</v>
      </c>
      <c r="AU117" s="219" t="s">
        <v>81</v>
      </c>
      <c r="AV117" s="13" t="s">
        <v>81</v>
      </c>
      <c r="AW117" s="13" t="s">
        <v>33</v>
      </c>
      <c r="AX117" s="13" t="s">
        <v>72</v>
      </c>
      <c r="AY117" s="219" t="s">
        <v>207</v>
      </c>
    </row>
    <row r="118" spans="1:65" s="2" customFormat="1" ht="36">
      <c r="A118" s="36"/>
      <c r="B118" s="37"/>
      <c r="C118" s="195" t="s">
        <v>282</v>
      </c>
      <c r="D118" s="195" t="s">
        <v>209</v>
      </c>
      <c r="E118" s="196" t="s">
        <v>2055</v>
      </c>
      <c r="F118" s="197" t="s">
        <v>2056</v>
      </c>
      <c r="G118" s="198" t="s">
        <v>252</v>
      </c>
      <c r="H118" s="199">
        <v>6</v>
      </c>
      <c r="I118" s="200"/>
      <c r="J118" s="201">
        <f>ROUND(I118*H118,2)</f>
        <v>0</v>
      </c>
      <c r="K118" s="197" t="s">
        <v>19</v>
      </c>
      <c r="L118" s="41"/>
      <c r="M118" s="202" t="s">
        <v>19</v>
      </c>
      <c r="N118" s="203" t="s">
        <v>43</v>
      </c>
      <c r="O118" s="66"/>
      <c r="P118" s="204">
        <f>O118*H118</f>
        <v>0</v>
      </c>
      <c r="Q118" s="204">
        <v>0</v>
      </c>
      <c r="R118" s="204">
        <f>Q118*H118</f>
        <v>0</v>
      </c>
      <c r="S118" s="204">
        <v>0</v>
      </c>
      <c r="T118" s="205">
        <f>S118*H118</f>
        <v>0</v>
      </c>
      <c r="U118" s="36"/>
      <c r="V118" s="36"/>
      <c r="W118" s="36"/>
      <c r="X118" s="36"/>
      <c r="Y118" s="36"/>
      <c r="Z118" s="36"/>
      <c r="AA118" s="36"/>
      <c r="AB118" s="36"/>
      <c r="AC118" s="36"/>
      <c r="AD118" s="36"/>
      <c r="AE118" s="36"/>
      <c r="AR118" s="206" t="s">
        <v>550</v>
      </c>
      <c r="AT118" s="206" t="s">
        <v>209</v>
      </c>
      <c r="AU118" s="206" t="s">
        <v>81</v>
      </c>
      <c r="AY118" s="19" t="s">
        <v>207</v>
      </c>
      <c r="BE118" s="207">
        <f>IF(N118="základní",J118,0)</f>
        <v>0</v>
      </c>
      <c r="BF118" s="207">
        <f>IF(N118="snížená",J118,0)</f>
        <v>0</v>
      </c>
      <c r="BG118" s="207">
        <f>IF(N118="zákl. přenesená",J118,0)</f>
        <v>0</v>
      </c>
      <c r="BH118" s="207">
        <f>IF(N118="sníž. přenesená",J118,0)</f>
        <v>0</v>
      </c>
      <c r="BI118" s="207">
        <f>IF(N118="nulová",J118,0)</f>
        <v>0</v>
      </c>
      <c r="BJ118" s="19" t="s">
        <v>79</v>
      </c>
      <c r="BK118" s="207">
        <f>ROUND(I118*H118,2)</f>
        <v>0</v>
      </c>
      <c r="BL118" s="19" t="s">
        <v>550</v>
      </c>
      <c r="BM118" s="206" t="s">
        <v>2151</v>
      </c>
    </row>
    <row r="119" spans="2:51" s="13" customFormat="1" ht="12">
      <c r="B119" s="208"/>
      <c r="C119" s="209"/>
      <c r="D119" s="210" t="s">
        <v>215</v>
      </c>
      <c r="E119" s="211" t="s">
        <v>19</v>
      </c>
      <c r="F119" s="212" t="s">
        <v>2152</v>
      </c>
      <c r="G119" s="209"/>
      <c r="H119" s="213">
        <v>6</v>
      </c>
      <c r="I119" s="214"/>
      <c r="J119" s="209"/>
      <c r="K119" s="209"/>
      <c r="L119" s="215"/>
      <c r="M119" s="216"/>
      <c r="N119" s="217"/>
      <c r="O119" s="217"/>
      <c r="P119" s="217"/>
      <c r="Q119" s="217"/>
      <c r="R119" s="217"/>
      <c r="S119" s="217"/>
      <c r="T119" s="218"/>
      <c r="AT119" s="219" t="s">
        <v>215</v>
      </c>
      <c r="AU119" s="219" t="s">
        <v>81</v>
      </c>
      <c r="AV119" s="13" t="s">
        <v>81</v>
      </c>
      <c r="AW119" s="13" t="s">
        <v>33</v>
      </c>
      <c r="AX119" s="13" t="s">
        <v>72</v>
      </c>
      <c r="AY119" s="219" t="s">
        <v>207</v>
      </c>
    </row>
    <row r="120" spans="1:65" s="2" customFormat="1" ht="24">
      <c r="A120" s="36"/>
      <c r="B120" s="37"/>
      <c r="C120" s="195" t="s">
        <v>8</v>
      </c>
      <c r="D120" s="195" t="s">
        <v>209</v>
      </c>
      <c r="E120" s="196" t="s">
        <v>2058</v>
      </c>
      <c r="F120" s="197" t="s">
        <v>2059</v>
      </c>
      <c r="G120" s="198" t="s">
        <v>252</v>
      </c>
      <c r="H120" s="199">
        <v>6</v>
      </c>
      <c r="I120" s="200"/>
      <c r="J120" s="201">
        <f>ROUND(I120*H120,2)</f>
        <v>0</v>
      </c>
      <c r="K120" s="197" t="s">
        <v>212</v>
      </c>
      <c r="L120" s="41"/>
      <c r="M120" s="202" t="s">
        <v>19</v>
      </c>
      <c r="N120" s="203" t="s">
        <v>43</v>
      </c>
      <c r="O120" s="66"/>
      <c r="P120" s="204">
        <f>O120*H120</f>
        <v>0</v>
      </c>
      <c r="Q120" s="204">
        <v>0</v>
      </c>
      <c r="R120" s="204">
        <f>Q120*H120</f>
        <v>0</v>
      </c>
      <c r="S120" s="204">
        <v>0</v>
      </c>
      <c r="T120" s="205">
        <f>S120*H120</f>
        <v>0</v>
      </c>
      <c r="U120" s="36"/>
      <c r="V120" s="36"/>
      <c r="W120" s="36"/>
      <c r="X120" s="36"/>
      <c r="Y120" s="36"/>
      <c r="Z120" s="36"/>
      <c r="AA120" s="36"/>
      <c r="AB120" s="36"/>
      <c r="AC120" s="36"/>
      <c r="AD120" s="36"/>
      <c r="AE120" s="36"/>
      <c r="AR120" s="206" t="s">
        <v>550</v>
      </c>
      <c r="AT120" s="206" t="s">
        <v>209</v>
      </c>
      <c r="AU120" s="206" t="s">
        <v>81</v>
      </c>
      <c r="AY120" s="19" t="s">
        <v>207</v>
      </c>
      <c r="BE120" s="207">
        <f>IF(N120="základní",J120,0)</f>
        <v>0</v>
      </c>
      <c r="BF120" s="207">
        <f>IF(N120="snížená",J120,0)</f>
        <v>0</v>
      </c>
      <c r="BG120" s="207">
        <f>IF(N120="zákl. přenesená",J120,0)</f>
        <v>0</v>
      </c>
      <c r="BH120" s="207">
        <f>IF(N120="sníž. přenesená",J120,0)</f>
        <v>0</v>
      </c>
      <c r="BI120" s="207">
        <f>IF(N120="nulová",J120,0)</f>
        <v>0</v>
      </c>
      <c r="BJ120" s="19" t="s">
        <v>79</v>
      </c>
      <c r="BK120" s="207">
        <f>ROUND(I120*H120,2)</f>
        <v>0</v>
      </c>
      <c r="BL120" s="19" t="s">
        <v>550</v>
      </c>
      <c r="BM120" s="206" t="s">
        <v>2153</v>
      </c>
    </row>
    <row r="121" spans="1:47" s="2" customFormat="1" ht="19.5">
      <c r="A121" s="36"/>
      <c r="B121" s="37"/>
      <c r="C121" s="38"/>
      <c r="D121" s="210" t="s">
        <v>573</v>
      </c>
      <c r="E121" s="38"/>
      <c r="F121" s="251" t="s">
        <v>2061</v>
      </c>
      <c r="G121" s="38"/>
      <c r="H121" s="38"/>
      <c r="I121" s="118"/>
      <c r="J121" s="38"/>
      <c r="K121" s="38"/>
      <c r="L121" s="41"/>
      <c r="M121" s="252"/>
      <c r="N121" s="253"/>
      <c r="O121" s="66"/>
      <c r="P121" s="66"/>
      <c r="Q121" s="66"/>
      <c r="R121" s="66"/>
      <c r="S121" s="66"/>
      <c r="T121" s="67"/>
      <c r="U121" s="36"/>
      <c r="V121" s="36"/>
      <c r="W121" s="36"/>
      <c r="X121" s="36"/>
      <c r="Y121" s="36"/>
      <c r="Z121" s="36"/>
      <c r="AA121" s="36"/>
      <c r="AB121" s="36"/>
      <c r="AC121" s="36"/>
      <c r="AD121" s="36"/>
      <c r="AE121" s="36"/>
      <c r="AT121" s="19" t="s">
        <v>573</v>
      </c>
      <c r="AU121" s="19" t="s">
        <v>81</v>
      </c>
    </row>
    <row r="122" spans="2:51" s="13" customFormat="1" ht="12">
      <c r="B122" s="208"/>
      <c r="C122" s="209"/>
      <c r="D122" s="210" t="s">
        <v>215</v>
      </c>
      <c r="E122" s="211" t="s">
        <v>19</v>
      </c>
      <c r="F122" s="212" t="s">
        <v>2152</v>
      </c>
      <c r="G122" s="209"/>
      <c r="H122" s="213">
        <v>6</v>
      </c>
      <c r="I122" s="214"/>
      <c r="J122" s="209"/>
      <c r="K122" s="209"/>
      <c r="L122" s="215"/>
      <c r="M122" s="216"/>
      <c r="N122" s="217"/>
      <c r="O122" s="217"/>
      <c r="P122" s="217"/>
      <c r="Q122" s="217"/>
      <c r="R122" s="217"/>
      <c r="S122" s="217"/>
      <c r="T122" s="218"/>
      <c r="AT122" s="219" t="s">
        <v>215</v>
      </c>
      <c r="AU122" s="219" t="s">
        <v>81</v>
      </c>
      <c r="AV122" s="13" t="s">
        <v>81</v>
      </c>
      <c r="AW122" s="13" t="s">
        <v>33</v>
      </c>
      <c r="AX122" s="13" t="s">
        <v>79</v>
      </c>
      <c r="AY122" s="219" t="s">
        <v>207</v>
      </c>
    </row>
    <row r="123" spans="1:65" s="2" customFormat="1" ht="36">
      <c r="A123" s="36"/>
      <c r="B123" s="37"/>
      <c r="C123" s="195" t="s">
        <v>292</v>
      </c>
      <c r="D123" s="195" t="s">
        <v>209</v>
      </c>
      <c r="E123" s="196" t="s">
        <v>2063</v>
      </c>
      <c r="F123" s="197" t="s">
        <v>2064</v>
      </c>
      <c r="G123" s="198" t="s">
        <v>252</v>
      </c>
      <c r="H123" s="199">
        <v>120</v>
      </c>
      <c r="I123" s="200"/>
      <c r="J123" s="201">
        <f>ROUND(I123*H123,2)</f>
        <v>0</v>
      </c>
      <c r="K123" s="197" t="s">
        <v>212</v>
      </c>
      <c r="L123" s="41"/>
      <c r="M123" s="202" t="s">
        <v>19</v>
      </c>
      <c r="N123" s="203" t="s">
        <v>43</v>
      </c>
      <c r="O123" s="66"/>
      <c r="P123" s="204">
        <f>O123*H123</f>
        <v>0</v>
      </c>
      <c r="Q123" s="204">
        <v>0</v>
      </c>
      <c r="R123" s="204">
        <f>Q123*H123</f>
        <v>0</v>
      </c>
      <c r="S123" s="204">
        <v>0</v>
      </c>
      <c r="T123" s="205">
        <f>S123*H123</f>
        <v>0</v>
      </c>
      <c r="U123" s="36"/>
      <c r="V123" s="36"/>
      <c r="W123" s="36"/>
      <c r="X123" s="36"/>
      <c r="Y123" s="36"/>
      <c r="Z123" s="36"/>
      <c r="AA123" s="36"/>
      <c r="AB123" s="36"/>
      <c r="AC123" s="36"/>
      <c r="AD123" s="36"/>
      <c r="AE123" s="36"/>
      <c r="AR123" s="206" t="s">
        <v>550</v>
      </c>
      <c r="AT123" s="206" t="s">
        <v>209</v>
      </c>
      <c r="AU123" s="206" t="s">
        <v>81</v>
      </c>
      <c r="AY123" s="19" t="s">
        <v>207</v>
      </c>
      <c r="BE123" s="207">
        <f>IF(N123="základní",J123,0)</f>
        <v>0</v>
      </c>
      <c r="BF123" s="207">
        <f>IF(N123="snížená",J123,0)</f>
        <v>0</v>
      </c>
      <c r="BG123" s="207">
        <f>IF(N123="zákl. přenesená",J123,0)</f>
        <v>0</v>
      </c>
      <c r="BH123" s="207">
        <f>IF(N123="sníž. přenesená",J123,0)</f>
        <v>0</v>
      </c>
      <c r="BI123" s="207">
        <f>IF(N123="nulová",J123,0)</f>
        <v>0</v>
      </c>
      <c r="BJ123" s="19" t="s">
        <v>79</v>
      </c>
      <c r="BK123" s="207">
        <f>ROUND(I123*H123,2)</f>
        <v>0</v>
      </c>
      <c r="BL123" s="19" t="s">
        <v>550</v>
      </c>
      <c r="BM123" s="206" t="s">
        <v>2154</v>
      </c>
    </row>
    <row r="124" spans="2:51" s="13" customFormat="1" ht="12">
      <c r="B124" s="208"/>
      <c r="C124" s="209"/>
      <c r="D124" s="210" t="s">
        <v>215</v>
      </c>
      <c r="E124" s="211" t="s">
        <v>19</v>
      </c>
      <c r="F124" s="212" t="s">
        <v>2155</v>
      </c>
      <c r="G124" s="209"/>
      <c r="H124" s="213">
        <v>120</v>
      </c>
      <c r="I124" s="214"/>
      <c r="J124" s="209"/>
      <c r="K124" s="209"/>
      <c r="L124" s="215"/>
      <c r="M124" s="216"/>
      <c r="N124" s="217"/>
      <c r="O124" s="217"/>
      <c r="P124" s="217"/>
      <c r="Q124" s="217"/>
      <c r="R124" s="217"/>
      <c r="S124" s="217"/>
      <c r="T124" s="218"/>
      <c r="AT124" s="219" t="s">
        <v>215</v>
      </c>
      <c r="AU124" s="219" t="s">
        <v>81</v>
      </c>
      <c r="AV124" s="13" t="s">
        <v>81</v>
      </c>
      <c r="AW124" s="13" t="s">
        <v>33</v>
      </c>
      <c r="AX124" s="13" t="s">
        <v>72</v>
      </c>
      <c r="AY124" s="219" t="s">
        <v>207</v>
      </c>
    </row>
    <row r="125" spans="2:63" s="12" customFormat="1" ht="15">
      <c r="B125" s="179"/>
      <c r="C125" s="180"/>
      <c r="D125" s="181" t="s">
        <v>71</v>
      </c>
      <c r="E125" s="182" t="s">
        <v>2073</v>
      </c>
      <c r="F125" s="182" t="s">
        <v>2074</v>
      </c>
      <c r="G125" s="180"/>
      <c r="H125" s="180"/>
      <c r="I125" s="183"/>
      <c r="J125" s="184">
        <f>BK125</f>
        <v>0</v>
      </c>
      <c r="K125" s="180"/>
      <c r="L125" s="185"/>
      <c r="M125" s="186"/>
      <c r="N125" s="187"/>
      <c r="O125" s="187"/>
      <c r="P125" s="188">
        <f>SUM(P126:P131)</f>
        <v>0</v>
      </c>
      <c r="Q125" s="187"/>
      <c r="R125" s="188">
        <f>SUM(R126:R131)</f>
        <v>0</v>
      </c>
      <c r="S125" s="187"/>
      <c r="T125" s="189">
        <f>SUM(T126:T131)</f>
        <v>0</v>
      </c>
      <c r="AR125" s="190" t="s">
        <v>213</v>
      </c>
      <c r="AT125" s="191" t="s">
        <v>71</v>
      </c>
      <c r="AU125" s="191" t="s">
        <v>72</v>
      </c>
      <c r="AY125" s="190" t="s">
        <v>207</v>
      </c>
      <c r="BK125" s="192">
        <f>SUM(BK126:BK131)</f>
        <v>0</v>
      </c>
    </row>
    <row r="126" spans="1:65" s="2" customFormat="1" ht="24">
      <c r="A126" s="36"/>
      <c r="B126" s="37"/>
      <c r="C126" s="195" t="s">
        <v>297</v>
      </c>
      <c r="D126" s="195" t="s">
        <v>209</v>
      </c>
      <c r="E126" s="196" t="s">
        <v>2075</v>
      </c>
      <c r="F126" s="197" t="s">
        <v>2076</v>
      </c>
      <c r="G126" s="198" t="s">
        <v>2077</v>
      </c>
      <c r="H126" s="199">
        <v>5</v>
      </c>
      <c r="I126" s="200"/>
      <c r="J126" s="201">
        <f>ROUND(I126*H126,2)</f>
        <v>0</v>
      </c>
      <c r="K126" s="197" t="s">
        <v>212</v>
      </c>
      <c r="L126" s="41"/>
      <c r="M126" s="202" t="s">
        <v>19</v>
      </c>
      <c r="N126" s="203" t="s">
        <v>43</v>
      </c>
      <c r="O126" s="66"/>
      <c r="P126" s="204">
        <f>O126*H126</f>
        <v>0</v>
      </c>
      <c r="Q126" s="204">
        <v>0</v>
      </c>
      <c r="R126" s="204">
        <f>Q126*H126</f>
        <v>0</v>
      </c>
      <c r="S126" s="204">
        <v>0</v>
      </c>
      <c r="T126" s="205">
        <f>S126*H126</f>
        <v>0</v>
      </c>
      <c r="U126" s="36"/>
      <c r="V126" s="36"/>
      <c r="W126" s="36"/>
      <c r="X126" s="36"/>
      <c r="Y126" s="36"/>
      <c r="Z126" s="36"/>
      <c r="AA126" s="36"/>
      <c r="AB126" s="36"/>
      <c r="AC126" s="36"/>
      <c r="AD126" s="36"/>
      <c r="AE126" s="36"/>
      <c r="AR126" s="206" t="s">
        <v>2078</v>
      </c>
      <c r="AT126" s="206" t="s">
        <v>209</v>
      </c>
      <c r="AU126" s="206" t="s">
        <v>79</v>
      </c>
      <c r="AY126" s="19" t="s">
        <v>207</v>
      </c>
      <c r="BE126" s="207">
        <f>IF(N126="základní",J126,0)</f>
        <v>0</v>
      </c>
      <c r="BF126" s="207">
        <f>IF(N126="snížená",J126,0)</f>
        <v>0</v>
      </c>
      <c r="BG126" s="207">
        <f>IF(N126="zákl. přenesená",J126,0)</f>
        <v>0</v>
      </c>
      <c r="BH126" s="207">
        <f>IF(N126="sníž. přenesená",J126,0)</f>
        <v>0</v>
      </c>
      <c r="BI126" s="207">
        <f>IF(N126="nulová",J126,0)</f>
        <v>0</v>
      </c>
      <c r="BJ126" s="19" t="s">
        <v>79</v>
      </c>
      <c r="BK126" s="207">
        <f>ROUND(I126*H126,2)</f>
        <v>0</v>
      </c>
      <c r="BL126" s="19" t="s">
        <v>2078</v>
      </c>
      <c r="BM126" s="206" t="s">
        <v>2156</v>
      </c>
    </row>
    <row r="127" spans="1:47" s="2" customFormat="1" ht="19.5">
      <c r="A127" s="36"/>
      <c r="B127" s="37"/>
      <c r="C127" s="38"/>
      <c r="D127" s="210" t="s">
        <v>573</v>
      </c>
      <c r="E127" s="38"/>
      <c r="F127" s="251" t="s">
        <v>2080</v>
      </c>
      <c r="G127" s="38"/>
      <c r="H127" s="38"/>
      <c r="I127" s="118"/>
      <c r="J127" s="38"/>
      <c r="K127" s="38"/>
      <c r="L127" s="41"/>
      <c r="M127" s="252"/>
      <c r="N127" s="253"/>
      <c r="O127" s="66"/>
      <c r="P127" s="66"/>
      <c r="Q127" s="66"/>
      <c r="R127" s="66"/>
      <c r="S127" s="66"/>
      <c r="T127" s="67"/>
      <c r="U127" s="36"/>
      <c r="V127" s="36"/>
      <c r="W127" s="36"/>
      <c r="X127" s="36"/>
      <c r="Y127" s="36"/>
      <c r="Z127" s="36"/>
      <c r="AA127" s="36"/>
      <c r="AB127" s="36"/>
      <c r="AC127" s="36"/>
      <c r="AD127" s="36"/>
      <c r="AE127" s="36"/>
      <c r="AT127" s="19" t="s">
        <v>573</v>
      </c>
      <c r="AU127" s="19" t="s">
        <v>79</v>
      </c>
    </row>
    <row r="128" spans="1:65" s="2" customFormat="1" ht="24">
      <c r="A128" s="36"/>
      <c r="B128" s="37"/>
      <c r="C128" s="195" t="s">
        <v>303</v>
      </c>
      <c r="D128" s="195" t="s">
        <v>209</v>
      </c>
      <c r="E128" s="196" t="s">
        <v>2157</v>
      </c>
      <c r="F128" s="197" t="s">
        <v>2158</v>
      </c>
      <c r="G128" s="198" t="s">
        <v>2077</v>
      </c>
      <c r="H128" s="199">
        <v>5</v>
      </c>
      <c r="I128" s="200"/>
      <c r="J128" s="201">
        <f>ROUND(I128*H128,2)</f>
        <v>0</v>
      </c>
      <c r="K128" s="197" t="s">
        <v>212</v>
      </c>
      <c r="L128" s="41"/>
      <c r="M128" s="202" t="s">
        <v>19</v>
      </c>
      <c r="N128" s="203" t="s">
        <v>43</v>
      </c>
      <c r="O128" s="66"/>
      <c r="P128" s="204">
        <f>O128*H128</f>
        <v>0</v>
      </c>
      <c r="Q128" s="204">
        <v>0</v>
      </c>
      <c r="R128" s="204">
        <f>Q128*H128</f>
        <v>0</v>
      </c>
      <c r="S128" s="204">
        <v>0</v>
      </c>
      <c r="T128" s="205">
        <f>S128*H128</f>
        <v>0</v>
      </c>
      <c r="U128" s="36"/>
      <c r="V128" s="36"/>
      <c r="W128" s="36"/>
      <c r="X128" s="36"/>
      <c r="Y128" s="36"/>
      <c r="Z128" s="36"/>
      <c r="AA128" s="36"/>
      <c r="AB128" s="36"/>
      <c r="AC128" s="36"/>
      <c r="AD128" s="36"/>
      <c r="AE128" s="36"/>
      <c r="AR128" s="206" t="s">
        <v>2078</v>
      </c>
      <c r="AT128" s="206" t="s">
        <v>209</v>
      </c>
      <c r="AU128" s="206" t="s">
        <v>79</v>
      </c>
      <c r="AY128" s="19" t="s">
        <v>207</v>
      </c>
      <c r="BE128" s="207">
        <f>IF(N128="základní",J128,0)</f>
        <v>0</v>
      </c>
      <c r="BF128" s="207">
        <f>IF(N128="snížená",J128,0)</f>
        <v>0</v>
      </c>
      <c r="BG128" s="207">
        <f>IF(N128="zákl. přenesená",J128,0)</f>
        <v>0</v>
      </c>
      <c r="BH128" s="207">
        <f>IF(N128="sníž. přenesená",J128,0)</f>
        <v>0</v>
      </c>
      <c r="BI128" s="207">
        <f>IF(N128="nulová",J128,0)</f>
        <v>0</v>
      </c>
      <c r="BJ128" s="19" t="s">
        <v>79</v>
      </c>
      <c r="BK128" s="207">
        <f>ROUND(I128*H128,2)</f>
        <v>0</v>
      </c>
      <c r="BL128" s="19" t="s">
        <v>2078</v>
      </c>
      <c r="BM128" s="206" t="s">
        <v>2159</v>
      </c>
    </row>
    <row r="129" spans="1:47" s="2" customFormat="1" ht="19.5">
      <c r="A129" s="36"/>
      <c r="B129" s="37"/>
      <c r="C129" s="38"/>
      <c r="D129" s="210" t="s">
        <v>573</v>
      </c>
      <c r="E129" s="38"/>
      <c r="F129" s="251" t="s">
        <v>2080</v>
      </c>
      <c r="G129" s="38"/>
      <c r="H129" s="38"/>
      <c r="I129" s="118"/>
      <c r="J129" s="38"/>
      <c r="K129" s="38"/>
      <c r="L129" s="41"/>
      <c r="M129" s="252"/>
      <c r="N129" s="253"/>
      <c r="O129" s="66"/>
      <c r="P129" s="66"/>
      <c r="Q129" s="66"/>
      <c r="R129" s="66"/>
      <c r="S129" s="66"/>
      <c r="T129" s="67"/>
      <c r="U129" s="36"/>
      <c r="V129" s="36"/>
      <c r="W129" s="36"/>
      <c r="X129" s="36"/>
      <c r="Y129" s="36"/>
      <c r="Z129" s="36"/>
      <c r="AA129" s="36"/>
      <c r="AB129" s="36"/>
      <c r="AC129" s="36"/>
      <c r="AD129" s="36"/>
      <c r="AE129" s="36"/>
      <c r="AT129" s="19" t="s">
        <v>573</v>
      </c>
      <c r="AU129" s="19" t="s">
        <v>79</v>
      </c>
    </row>
    <row r="130" spans="1:65" s="2" customFormat="1" ht="24">
      <c r="A130" s="36"/>
      <c r="B130" s="37"/>
      <c r="C130" s="195" t="s">
        <v>309</v>
      </c>
      <c r="D130" s="195" t="s">
        <v>209</v>
      </c>
      <c r="E130" s="196" t="s">
        <v>2160</v>
      </c>
      <c r="F130" s="197" t="s">
        <v>2161</v>
      </c>
      <c r="G130" s="198" t="s">
        <v>2077</v>
      </c>
      <c r="H130" s="199">
        <v>5</v>
      </c>
      <c r="I130" s="200"/>
      <c r="J130" s="201">
        <f>ROUND(I130*H130,2)</f>
        <v>0</v>
      </c>
      <c r="K130" s="197" t="s">
        <v>212</v>
      </c>
      <c r="L130" s="41"/>
      <c r="M130" s="202" t="s">
        <v>19</v>
      </c>
      <c r="N130" s="203" t="s">
        <v>43</v>
      </c>
      <c r="O130" s="66"/>
      <c r="P130" s="204">
        <f>O130*H130</f>
        <v>0</v>
      </c>
      <c r="Q130" s="204">
        <v>0</v>
      </c>
      <c r="R130" s="204">
        <f>Q130*H130</f>
        <v>0</v>
      </c>
      <c r="S130" s="204">
        <v>0</v>
      </c>
      <c r="T130" s="205">
        <f>S130*H130</f>
        <v>0</v>
      </c>
      <c r="U130" s="36"/>
      <c r="V130" s="36"/>
      <c r="W130" s="36"/>
      <c r="X130" s="36"/>
      <c r="Y130" s="36"/>
      <c r="Z130" s="36"/>
      <c r="AA130" s="36"/>
      <c r="AB130" s="36"/>
      <c r="AC130" s="36"/>
      <c r="AD130" s="36"/>
      <c r="AE130" s="36"/>
      <c r="AR130" s="206" t="s">
        <v>2078</v>
      </c>
      <c r="AT130" s="206" t="s">
        <v>209</v>
      </c>
      <c r="AU130" s="206" t="s">
        <v>79</v>
      </c>
      <c r="AY130" s="19" t="s">
        <v>207</v>
      </c>
      <c r="BE130" s="207">
        <f>IF(N130="základní",J130,0)</f>
        <v>0</v>
      </c>
      <c r="BF130" s="207">
        <f>IF(N130="snížená",J130,0)</f>
        <v>0</v>
      </c>
      <c r="BG130" s="207">
        <f>IF(N130="zákl. přenesená",J130,0)</f>
        <v>0</v>
      </c>
      <c r="BH130" s="207">
        <f>IF(N130="sníž. přenesená",J130,0)</f>
        <v>0</v>
      </c>
      <c r="BI130" s="207">
        <f>IF(N130="nulová",J130,0)</f>
        <v>0</v>
      </c>
      <c r="BJ130" s="19" t="s">
        <v>79</v>
      </c>
      <c r="BK130" s="207">
        <f>ROUND(I130*H130,2)</f>
        <v>0</v>
      </c>
      <c r="BL130" s="19" t="s">
        <v>2078</v>
      </c>
      <c r="BM130" s="206" t="s">
        <v>2162</v>
      </c>
    </row>
    <row r="131" spans="1:47" s="2" customFormat="1" ht="19.5">
      <c r="A131" s="36"/>
      <c r="B131" s="37"/>
      <c r="C131" s="38"/>
      <c r="D131" s="210" t="s">
        <v>573</v>
      </c>
      <c r="E131" s="38"/>
      <c r="F131" s="251" t="s">
        <v>2080</v>
      </c>
      <c r="G131" s="38"/>
      <c r="H131" s="38"/>
      <c r="I131" s="118"/>
      <c r="J131" s="38"/>
      <c r="K131" s="38"/>
      <c r="L131" s="41"/>
      <c r="M131" s="252"/>
      <c r="N131" s="253"/>
      <c r="O131" s="66"/>
      <c r="P131" s="66"/>
      <c r="Q131" s="66"/>
      <c r="R131" s="66"/>
      <c r="S131" s="66"/>
      <c r="T131" s="67"/>
      <c r="U131" s="36"/>
      <c r="V131" s="36"/>
      <c r="W131" s="36"/>
      <c r="X131" s="36"/>
      <c r="Y131" s="36"/>
      <c r="Z131" s="36"/>
      <c r="AA131" s="36"/>
      <c r="AB131" s="36"/>
      <c r="AC131" s="36"/>
      <c r="AD131" s="36"/>
      <c r="AE131" s="36"/>
      <c r="AT131" s="19" t="s">
        <v>573</v>
      </c>
      <c r="AU131" s="19" t="s">
        <v>79</v>
      </c>
    </row>
    <row r="132" spans="2:63" s="12" customFormat="1" ht="15">
      <c r="B132" s="179"/>
      <c r="C132" s="180"/>
      <c r="D132" s="181" t="s">
        <v>71</v>
      </c>
      <c r="E132" s="182" t="s">
        <v>135</v>
      </c>
      <c r="F132" s="182" t="s">
        <v>2084</v>
      </c>
      <c r="G132" s="180"/>
      <c r="H132" s="180"/>
      <c r="I132" s="183"/>
      <c r="J132" s="184">
        <f>BK132</f>
        <v>0</v>
      </c>
      <c r="K132" s="180"/>
      <c r="L132" s="185"/>
      <c r="M132" s="186"/>
      <c r="N132" s="187"/>
      <c r="O132" s="187"/>
      <c r="P132" s="188">
        <f>P133+P136+P138</f>
        <v>0</v>
      </c>
      <c r="Q132" s="187"/>
      <c r="R132" s="188">
        <f>R133+R136+R138</f>
        <v>0</v>
      </c>
      <c r="S132" s="187"/>
      <c r="T132" s="189">
        <f>T133+T136+T138</f>
        <v>0</v>
      </c>
      <c r="AR132" s="190" t="s">
        <v>234</v>
      </c>
      <c r="AT132" s="191" t="s">
        <v>71</v>
      </c>
      <c r="AU132" s="191" t="s">
        <v>72</v>
      </c>
      <c r="AY132" s="190" t="s">
        <v>207</v>
      </c>
      <c r="BK132" s="192">
        <f>BK133+BK136+BK138</f>
        <v>0</v>
      </c>
    </row>
    <row r="133" spans="2:63" s="12" customFormat="1" ht="12.75">
      <c r="B133" s="179"/>
      <c r="C133" s="180"/>
      <c r="D133" s="181" t="s">
        <v>71</v>
      </c>
      <c r="E133" s="193" t="s">
        <v>2085</v>
      </c>
      <c r="F133" s="193" t="s">
        <v>2086</v>
      </c>
      <c r="G133" s="180"/>
      <c r="H133" s="180"/>
      <c r="I133" s="183"/>
      <c r="J133" s="194">
        <f>BK133</f>
        <v>0</v>
      </c>
      <c r="K133" s="180"/>
      <c r="L133" s="185"/>
      <c r="M133" s="186"/>
      <c r="N133" s="187"/>
      <c r="O133" s="187"/>
      <c r="P133" s="188">
        <f>SUM(P134:P135)</f>
        <v>0</v>
      </c>
      <c r="Q133" s="187"/>
      <c r="R133" s="188">
        <f>SUM(R134:R135)</f>
        <v>0</v>
      </c>
      <c r="S133" s="187"/>
      <c r="T133" s="189">
        <f>SUM(T134:T135)</f>
        <v>0</v>
      </c>
      <c r="AR133" s="190" t="s">
        <v>234</v>
      </c>
      <c r="AT133" s="191" t="s">
        <v>71</v>
      </c>
      <c r="AU133" s="191" t="s">
        <v>79</v>
      </c>
      <c r="AY133" s="190" t="s">
        <v>207</v>
      </c>
      <c r="BK133" s="192">
        <f>SUM(BK134:BK135)</f>
        <v>0</v>
      </c>
    </row>
    <row r="134" spans="1:65" s="2" customFormat="1" ht="12">
      <c r="A134" s="36"/>
      <c r="B134" s="37"/>
      <c r="C134" s="195" t="s">
        <v>315</v>
      </c>
      <c r="D134" s="195" t="s">
        <v>209</v>
      </c>
      <c r="E134" s="196" t="s">
        <v>2095</v>
      </c>
      <c r="F134" s="197" t="s">
        <v>2096</v>
      </c>
      <c r="G134" s="198" t="s">
        <v>2089</v>
      </c>
      <c r="H134" s="199">
        <v>1</v>
      </c>
      <c r="I134" s="200"/>
      <c r="J134" s="201">
        <f>ROUND(I134*H134,2)</f>
        <v>0</v>
      </c>
      <c r="K134" s="197" t="s">
        <v>212</v>
      </c>
      <c r="L134" s="41"/>
      <c r="M134" s="202" t="s">
        <v>19</v>
      </c>
      <c r="N134" s="203" t="s">
        <v>43</v>
      </c>
      <c r="O134" s="66"/>
      <c r="P134" s="204">
        <f>O134*H134</f>
        <v>0</v>
      </c>
      <c r="Q134" s="204">
        <v>0</v>
      </c>
      <c r="R134" s="204">
        <f>Q134*H134</f>
        <v>0</v>
      </c>
      <c r="S134" s="204">
        <v>0</v>
      </c>
      <c r="T134" s="205">
        <f>S134*H134</f>
        <v>0</v>
      </c>
      <c r="U134" s="36"/>
      <c r="V134" s="36"/>
      <c r="W134" s="36"/>
      <c r="X134" s="36"/>
      <c r="Y134" s="36"/>
      <c r="Z134" s="36"/>
      <c r="AA134" s="36"/>
      <c r="AB134" s="36"/>
      <c r="AC134" s="36"/>
      <c r="AD134" s="36"/>
      <c r="AE134" s="36"/>
      <c r="AR134" s="206" t="s">
        <v>2090</v>
      </c>
      <c r="AT134" s="206" t="s">
        <v>209</v>
      </c>
      <c r="AU134" s="206" t="s">
        <v>81</v>
      </c>
      <c r="AY134" s="19" t="s">
        <v>207</v>
      </c>
      <c r="BE134" s="207">
        <f>IF(N134="základní",J134,0)</f>
        <v>0</v>
      </c>
      <c r="BF134" s="207">
        <f>IF(N134="snížená",J134,0)</f>
        <v>0</v>
      </c>
      <c r="BG134" s="207">
        <f>IF(N134="zákl. přenesená",J134,0)</f>
        <v>0</v>
      </c>
      <c r="BH134" s="207">
        <f>IF(N134="sníž. přenesená",J134,0)</f>
        <v>0</v>
      </c>
      <c r="BI134" s="207">
        <f>IF(N134="nulová",J134,0)</f>
        <v>0</v>
      </c>
      <c r="BJ134" s="19" t="s">
        <v>79</v>
      </c>
      <c r="BK134" s="207">
        <f>ROUND(I134*H134,2)</f>
        <v>0</v>
      </c>
      <c r="BL134" s="19" t="s">
        <v>2090</v>
      </c>
      <c r="BM134" s="206" t="s">
        <v>2163</v>
      </c>
    </row>
    <row r="135" spans="1:65" s="2" customFormat="1" ht="12">
      <c r="A135" s="36"/>
      <c r="B135" s="37"/>
      <c r="C135" s="195" t="s">
        <v>7</v>
      </c>
      <c r="D135" s="195" t="s">
        <v>209</v>
      </c>
      <c r="E135" s="196" t="s">
        <v>2098</v>
      </c>
      <c r="F135" s="197" t="s">
        <v>2099</v>
      </c>
      <c r="G135" s="198" t="s">
        <v>2089</v>
      </c>
      <c r="H135" s="199">
        <v>1</v>
      </c>
      <c r="I135" s="200"/>
      <c r="J135" s="201">
        <f>ROUND(I135*H135,2)</f>
        <v>0</v>
      </c>
      <c r="K135" s="197" t="s">
        <v>212</v>
      </c>
      <c r="L135" s="41"/>
      <c r="M135" s="202" t="s">
        <v>19</v>
      </c>
      <c r="N135" s="203" t="s">
        <v>43</v>
      </c>
      <c r="O135" s="66"/>
      <c r="P135" s="204">
        <f>O135*H135</f>
        <v>0</v>
      </c>
      <c r="Q135" s="204">
        <v>0</v>
      </c>
      <c r="R135" s="204">
        <f>Q135*H135</f>
        <v>0</v>
      </c>
      <c r="S135" s="204">
        <v>0</v>
      </c>
      <c r="T135" s="205">
        <f>S135*H135</f>
        <v>0</v>
      </c>
      <c r="U135" s="36"/>
      <c r="V135" s="36"/>
      <c r="W135" s="36"/>
      <c r="X135" s="36"/>
      <c r="Y135" s="36"/>
      <c r="Z135" s="36"/>
      <c r="AA135" s="36"/>
      <c r="AB135" s="36"/>
      <c r="AC135" s="36"/>
      <c r="AD135" s="36"/>
      <c r="AE135" s="36"/>
      <c r="AR135" s="206" t="s">
        <v>2090</v>
      </c>
      <c r="AT135" s="206" t="s">
        <v>209</v>
      </c>
      <c r="AU135" s="206" t="s">
        <v>81</v>
      </c>
      <c r="AY135" s="19" t="s">
        <v>207</v>
      </c>
      <c r="BE135" s="207">
        <f>IF(N135="základní",J135,0)</f>
        <v>0</v>
      </c>
      <c r="BF135" s="207">
        <f>IF(N135="snížená",J135,0)</f>
        <v>0</v>
      </c>
      <c r="BG135" s="207">
        <f>IF(N135="zákl. přenesená",J135,0)</f>
        <v>0</v>
      </c>
      <c r="BH135" s="207">
        <f>IF(N135="sníž. přenesená",J135,0)</f>
        <v>0</v>
      </c>
      <c r="BI135" s="207">
        <f>IF(N135="nulová",J135,0)</f>
        <v>0</v>
      </c>
      <c r="BJ135" s="19" t="s">
        <v>79</v>
      </c>
      <c r="BK135" s="207">
        <f>ROUND(I135*H135,2)</f>
        <v>0</v>
      </c>
      <c r="BL135" s="19" t="s">
        <v>2090</v>
      </c>
      <c r="BM135" s="206" t="s">
        <v>2164</v>
      </c>
    </row>
    <row r="136" spans="2:63" s="12" customFormat="1" ht="12.75">
      <c r="B136" s="179"/>
      <c r="C136" s="180"/>
      <c r="D136" s="181" t="s">
        <v>71</v>
      </c>
      <c r="E136" s="193" t="s">
        <v>2101</v>
      </c>
      <c r="F136" s="193" t="s">
        <v>2102</v>
      </c>
      <c r="G136" s="180"/>
      <c r="H136" s="180"/>
      <c r="I136" s="183"/>
      <c r="J136" s="194">
        <f>BK136</f>
        <v>0</v>
      </c>
      <c r="K136" s="180"/>
      <c r="L136" s="185"/>
      <c r="M136" s="186"/>
      <c r="N136" s="187"/>
      <c r="O136" s="187"/>
      <c r="P136" s="188">
        <f>P137</f>
        <v>0</v>
      </c>
      <c r="Q136" s="187"/>
      <c r="R136" s="188">
        <f>R137</f>
        <v>0</v>
      </c>
      <c r="S136" s="187"/>
      <c r="T136" s="189">
        <f>T137</f>
        <v>0</v>
      </c>
      <c r="AR136" s="190" t="s">
        <v>234</v>
      </c>
      <c r="AT136" s="191" t="s">
        <v>71</v>
      </c>
      <c r="AU136" s="191" t="s">
        <v>79</v>
      </c>
      <c r="AY136" s="190" t="s">
        <v>207</v>
      </c>
      <c r="BK136" s="192">
        <f>BK137</f>
        <v>0</v>
      </c>
    </row>
    <row r="137" spans="1:65" s="2" customFormat="1" ht="12">
      <c r="A137" s="36"/>
      <c r="B137" s="37"/>
      <c r="C137" s="195" t="s">
        <v>325</v>
      </c>
      <c r="D137" s="195" t="s">
        <v>209</v>
      </c>
      <c r="E137" s="196" t="s">
        <v>2103</v>
      </c>
      <c r="F137" s="197" t="s">
        <v>2104</v>
      </c>
      <c r="G137" s="198" t="s">
        <v>2089</v>
      </c>
      <c r="H137" s="199">
        <v>1</v>
      </c>
      <c r="I137" s="200"/>
      <c r="J137" s="201">
        <f>ROUND(I137*H137,2)</f>
        <v>0</v>
      </c>
      <c r="K137" s="197" t="s">
        <v>212</v>
      </c>
      <c r="L137" s="41"/>
      <c r="M137" s="202" t="s">
        <v>19</v>
      </c>
      <c r="N137" s="203" t="s">
        <v>43</v>
      </c>
      <c r="O137" s="66"/>
      <c r="P137" s="204">
        <f>O137*H137</f>
        <v>0</v>
      </c>
      <c r="Q137" s="204">
        <v>0</v>
      </c>
      <c r="R137" s="204">
        <f>Q137*H137</f>
        <v>0</v>
      </c>
      <c r="S137" s="204">
        <v>0</v>
      </c>
      <c r="T137" s="205">
        <f>S137*H137</f>
        <v>0</v>
      </c>
      <c r="U137" s="36"/>
      <c r="V137" s="36"/>
      <c r="W137" s="36"/>
      <c r="X137" s="36"/>
      <c r="Y137" s="36"/>
      <c r="Z137" s="36"/>
      <c r="AA137" s="36"/>
      <c r="AB137" s="36"/>
      <c r="AC137" s="36"/>
      <c r="AD137" s="36"/>
      <c r="AE137" s="36"/>
      <c r="AR137" s="206" t="s">
        <v>2090</v>
      </c>
      <c r="AT137" s="206" t="s">
        <v>209</v>
      </c>
      <c r="AU137" s="206" t="s">
        <v>81</v>
      </c>
      <c r="AY137" s="19" t="s">
        <v>207</v>
      </c>
      <c r="BE137" s="207">
        <f>IF(N137="základní",J137,0)</f>
        <v>0</v>
      </c>
      <c r="BF137" s="207">
        <f>IF(N137="snížená",J137,0)</f>
        <v>0</v>
      </c>
      <c r="BG137" s="207">
        <f>IF(N137="zákl. přenesená",J137,0)</f>
        <v>0</v>
      </c>
      <c r="BH137" s="207">
        <f>IF(N137="sníž. přenesená",J137,0)</f>
        <v>0</v>
      </c>
      <c r="BI137" s="207">
        <f>IF(N137="nulová",J137,0)</f>
        <v>0</v>
      </c>
      <c r="BJ137" s="19" t="s">
        <v>79</v>
      </c>
      <c r="BK137" s="207">
        <f>ROUND(I137*H137,2)</f>
        <v>0</v>
      </c>
      <c r="BL137" s="19" t="s">
        <v>2090</v>
      </c>
      <c r="BM137" s="206" t="s">
        <v>2165</v>
      </c>
    </row>
    <row r="138" spans="2:63" s="12" customFormat="1" ht="12.75">
      <c r="B138" s="179"/>
      <c r="C138" s="180"/>
      <c r="D138" s="181" t="s">
        <v>71</v>
      </c>
      <c r="E138" s="193" t="s">
        <v>2106</v>
      </c>
      <c r="F138" s="193" t="s">
        <v>2107</v>
      </c>
      <c r="G138" s="180"/>
      <c r="H138" s="180"/>
      <c r="I138" s="183"/>
      <c r="J138" s="194">
        <f>BK138</f>
        <v>0</v>
      </c>
      <c r="K138" s="180"/>
      <c r="L138" s="185"/>
      <c r="M138" s="186"/>
      <c r="N138" s="187"/>
      <c r="O138" s="187"/>
      <c r="P138" s="188">
        <f>P139</f>
        <v>0</v>
      </c>
      <c r="Q138" s="187"/>
      <c r="R138" s="188">
        <f>R139</f>
        <v>0</v>
      </c>
      <c r="S138" s="187"/>
      <c r="T138" s="189">
        <f>T139</f>
        <v>0</v>
      </c>
      <c r="AR138" s="190" t="s">
        <v>234</v>
      </c>
      <c r="AT138" s="191" t="s">
        <v>71</v>
      </c>
      <c r="AU138" s="191" t="s">
        <v>79</v>
      </c>
      <c r="AY138" s="190" t="s">
        <v>207</v>
      </c>
      <c r="BK138" s="192">
        <f>BK139</f>
        <v>0</v>
      </c>
    </row>
    <row r="139" spans="1:65" s="2" customFormat="1" ht="24">
      <c r="A139" s="36"/>
      <c r="B139" s="37"/>
      <c r="C139" s="195" t="s">
        <v>330</v>
      </c>
      <c r="D139" s="195" t="s">
        <v>209</v>
      </c>
      <c r="E139" s="196" t="s">
        <v>2108</v>
      </c>
      <c r="F139" s="197" t="s">
        <v>2109</v>
      </c>
      <c r="G139" s="198" t="s">
        <v>683</v>
      </c>
      <c r="H139" s="199">
        <v>1</v>
      </c>
      <c r="I139" s="200"/>
      <c r="J139" s="201">
        <f>ROUND(I139*H139,2)</f>
        <v>0</v>
      </c>
      <c r="K139" s="197" t="s">
        <v>212</v>
      </c>
      <c r="L139" s="41"/>
      <c r="M139" s="258" t="s">
        <v>19</v>
      </c>
      <c r="N139" s="259" t="s">
        <v>43</v>
      </c>
      <c r="O139" s="260"/>
      <c r="P139" s="261">
        <f>O139*H139</f>
        <v>0</v>
      </c>
      <c r="Q139" s="261">
        <v>0</v>
      </c>
      <c r="R139" s="261">
        <f>Q139*H139</f>
        <v>0</v>
      </c>
      <c r="S139" s="261">
        <v>0</v>
      </c>
      <c r="T139" s="262">
        <f>S139*H139</f>
        <v>0</v>
      </c>
      <c r="U139" s="36"/>
      <c r="V139" s="36"/>
      <c r="W139" s="36"/>
      <c r="X139" s="36"/>
      <c r="Y139" s="36"/>
      <c r="Z139" s="36"/>
      <c r="AA139" s="36"/>
      <c r="AB139" s="36"/>
      <c r="AC139" s="36"/>
      <c r="AD139" s="36"/>
      <c r="AE139" s="36"/>
      <c r="AR139" s="206" t="s">
        <v>2090</v>
      </c>
      <c r="AT139" s="206" t="s">
        <v>209</v>
      </c>
      <c r="AU139" s="206" t="s">
        <v>81</v>
      </c>
      <c r="AY139" s="19" t="s">
        <v>207</v>
      </c>
      <c r="BE139" s="207">
        <f>IF(N139="základní",J139,0)</f>
        <v>0</v>
      </c>
      <c r="BF139" s="207">
        <f>IF(N139="snížená",J139,0)</f>
        <v>0</v>
      </c>
      <c r="BG139" s="207">
        <f>IF(N139="zákl. přenesená",J139,0)</f>
        <v>0</v>
      </c>
      <c r="BH139" s="207">
        <f>IF(N139="sníž. přenesená",J139,0)</f>
        <v>0</v>
      </c>
      <c r="BI139" s="207">
        <f>IF(N139="nulová",J139,0)</f>
        <v>0</v>
      </c>
      <c r="BJ139" s="19" t="s">
        <v>79</v>
      </c>
      <c r="BK139" s="207">
        <f>ROUND(I139*H139,2)</f>
        <v>0</v>
      </c>
      <c r="BL139" s="19" t="s">
        <v>2090</v>
      </c>
      <c r="BM139" s="206" t="s">
        <v>2166</v>
      </c>
    </row>
    <row r="140" spans="1:31" s="2" customFormat="1" ht="12">
      <c r="A140" s="36"/>
      <c r="B140" s="49"/>
      <c r="C140" s="50"/>
      <c r="D140" s="50"/>
      <c r="E140" s="50"/>
      <c r="F140" s="50"/>
      <c r="G140" s="50"/>
      <c r="H140" s="50"/>
      <c r="I140" s="145"/>
      <c r="J140" s="50"/>
      <c r="K140" s="50"/>
      <c r="L140" s="41"/>
      <c r="M140" s="36"/>
      <c r="O140" s="36"/>
      <c r="P140" s="36"/>
      <c r="Q140" s="36"/>
      <c r="R140" s="36"/>
      <c r="S140" s="36"/>
      <c r="T140" s="36"/>
      <c r="U140" s="36"/>
      <c r="V140" s="36"/>
      <c r="W140" s="36"/>
      <c r="X140" s="36"/>
      <c r="Y140" s="36"/>
      <c r="Z140" s="36"/>
      <c r="AA140" s="36"/>
      <c r="AB140" s="36"/>
      <c r="AC140" s="36"/>
      <c r="AD140" s="36"/>
      <c r="AE140" s="36"/>
    </row>
  </sheetData>
  <sheetProtection algorithmName="SHA-512" hashValue="2KSJoYpvqIBpSvLgJcZRMPuo8mjwUiQuGvnEIdtikGTZBFithkzQ1eSKraM7E0icNG4x6mTJ3ScLF3CY8aDlFg==" saltValue="QBtts8LcZ/swipcb+A/7J4AB6gVT4wmhTn7IJ965SeCQ2OUjjE0jS7OFXWhXafgOmV+tUKrdDgrGdrNHXjN7JQ==" spinCount="100000" sheet="1" objects="1" scenarios="1" formatColumns="0" formatRows="0" autoFilter="0"/>
  <autoFilter ref="C87:K139"/>
  <mergeCells count="9">
    <mergeCell ref="E50:H50"/>
    <mergeCell ref="E78:H78"/>
    <mergeCell ref="E80:H80"/>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BM164"/>
  <sheetViews>
    <sheetView showGridLines="0" workbookViewId="0" topLeftCell="A142">
      <selection activeCell="G34" sqref="G34"/>
    </sheetView>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1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12">
      <c r="I2" s="110"/>
      <c r="L2" s="384"/>
      <c r="M2" s="384"/>
      <c r="N2" s="384"/>
      <c r="O2" s="384"/>
      <c r="P2" s="384"/>
      <c r="Q2" s="384"/>
      <c r="R2" s="384"/>
      <c r="S2" s="384"/>
      <c r="T2" s="384"/>
      <c r="U2" s="384"/>
      <c r="V2" s="384"/>
      <c r="AT2" s="19" t="s">
        <v>105</v>
      </c>
    </row>
    <row r="3" spans="2:46" s="1" customFormat="1" ht="12">
      <c r="B3" s="112"/>
      <c r="C3" s="113"/>
      <c r="D3" s="113"/>
      <c r="E3" s="113"/>
      <c r="F3" s="113"/>
      <c r="G3" s="113"/>
      <c r="H3" s="113"/>
      <c r="I3" s="114"/>
      <c r="J3" s="113"/>
      <c r="K3" s="113"/>
      <c r="L3" s="22"/>
      <c r="AT3" s="19" t="s">
        <v>81</v>
      </c>
    </row>
    <row r="4" spans="2:46" s="1" customFormat="1" ht="18">
      <c r="B4" s="22"/>
      <c r="D4" s="115" t="s">
        <v>146</v>
      </c>
      <c r="I4" s="110"/>
      <c r="L4" s="22"/>
      <c r="M4" s="116" t="s">
        <v>10</v>
      </c>
      <c r="AT4" s="19" t="s">
        <v>4</v>
      </c>
    </row>
    <row r="5" spans="2:12" s="1" customFormat="1" ht="12">
      <c r="B5" s="22"/>
      <c r="I5" s="110"/>
      <c r="L5" s="22"/>
    </row>
    <row r="6" spans="2:12" s="1" customFormat="1" ht="12.75">
      <c r="B6" s="22"/>
      <c r="D6" s="117" t="s">
        <v>16</v>
      </c>
      <c r="I6" s="110"/>
      <c r="L6" s="22"/>
    </row>
    <row r="7" spans="2:12" s="1" customFormat="1" ht="12.75">
      <c r="B7" s="22"/>
      <c r="E7" s="417" t="str">
        <f>'Rekapitulace stavby'!K6</f>
        <v>HULICE - ČERPACÍ STANICE PEVAK</v>
      </c>
      <c r="F7" s="418"/>
      <c r="G7" s="418"/>
      <c r="H7" s="418"/>
      <c r="I7" s="110"/>
      <c r="L7" s="22"/>
    </row>
    <row r="8" spans="1:31" s="2" customFormat="1" ht="12.75">
      <c r="A8" s="36"/>
      <c r="B8" s="41"/>
      <c r="C8" s="36"/>
      <c r="D8" s="117" t="s">
        <v>159</v>
      </c>
      <c r="E8" s="36"/>
      <c r="F8" s="36"/>
      <c r="G8" s="36"/>
      <c r="H8" s="36"/>
      <c r="I8" s="118"/>
      <c r="J8" s="36"/>
      <c r="K8" s="36"/>
      <c r="L8" s="119"/>
      <c r="S8" s="36"/>
      <c r="T8" s="36"/>
      <c r="U8" s="36"/>
      <c r="V8" s="36"/>
      <c r="W8" s="36"/>
      <c r="X8" s="36"/>
      <c r="Y8" s="36"/>
      <c r="Z8" s="36"/>
      <c r="AA8" s="36"/>
      <c r="AB8" s="36"/>
      <c r="AC8" s="36"/>
      <c r="AD8" s="36"/>
      <c r="AE8" s="36"/>
    </row>
    <row r="9" spans="1:31" s="2" customFormat="1" ht="12">
      <c r="A9" s="36"/>
      <c r="B9" s="41"/>
      <c r="C9" s="36"/>
      <c r="D9" s="36"/>
      <c r="E9" s="420" t="s">
        <v>2167</v>
      </c>
      <c r="F9" s="419"/>
      <c r="G9" s="419"/>
      <c r="H9" s="419"/>
      <c r="I9" s="118"/>
      <c r="J9" s="36"/>
      <c r="K9" s="36"/>
      <c r="L9" s="119"/>
      <c r="S9" s="36"/>
      <c r="T9" s="36"/>
      <c r="U9" s="36"/>
      <c r="V9" s="36"/>
      <c r="W9" s="36"/>
      <c r="X9" s="36"/>
      <c r="Y9" s="36"/>
      <c r="Z9" s="36"/>
      <c r="AA9" s="36"/>
      <c r="AB9" s="36"/>
      <c r="AC9" s="36"/>
      <c r="AD9" s="36"/>
      <c r="AE9" s="36"/>
    </row>
    <row r="10" spans="1:31" s="2" customFormat="1" ht="12">
      <c r="A10" s="36"/>
      <c r="B10" s="41"/>
      <c r="C10" s="36"/>
      <c r="D10" s="36"/>
      <c r="E10" s="36"/>
      <c r="F10" s="36"/>
      <c r="G10" s="36"/>
      <c r="H10" s="36"/>
      <c r="I10" s="118"/>
      <c r="J10" s="36"/>
      <c r="K10" s="36"/>
      <c r="L10" s="119"/>
      <c r="S10" s="36"/>
      <c r="T10" s="36"/>
      <c r="U10" s="36"/>
      <c r="V10" s="36"/>
      <c r="W10" s="36"/>
      <c r="X10" s="36"/>
      <c r="Y10" s="36"/>
      <c r="Z10" s="36"/>
      <c r="AA10" s="36"/>
      <c r="AB10" s="36"/>
      <c r="AC10" s="36"/>
      <c r="AD10" s="36"/>
      <c r="AE10" s="36"/>
    </row>
    <row r="11" spans="1:31" s="2" customFormat="1" ht="12.75">
      <c r="A11" s="36"/>
      <c r="B11" s="41"/>
      <c r="C11" s="36"/>
      <c r="D11" s="117" t="s">
        <v>18</v>
      </c>
      <c r="E11" s="36"/>
      <c r="F11" s="105" t="s">
        <v>19</v>
      </c>
      <c r="G11" s="36"/>
      <c r="H11" s="36"/>
      <c r="I11" s="120" t="s">
        <v>20</v>
      </c>
      <c r="J11" s="105" t="s">
        <v>19</v>
      </c>
      <c r="K11" s="36"/>
      <c r="L11" s="119"/>
      <c r="S11" s="36"/>
      <c r="T11" s="36"/>
      <c r="U11" s="36"/>
      <c r="V11" s="36"/>
      <c r="W11" s="36"/>
      <c r="X11" s="36"/>
      <c r="Y11" s="36"/>
      <c r="Z11" s="36"/>
      <c r="AA11" s="36"/>
      <c r="AB11" s="36"/>
      <c r="AC11" s="36"/>
      <c r="AD11" s="36"/>
      <c r="AE11" s="36"/>
    </row>
    <row r="12" spans="1:31" s="2" customFormat="1" ht="12.75">
      <c r="A12" s="36"/>
      <c r="B12" s="41"/>
      <c r="C12" s="36"/>
      <c r="D12" s="117" t="s">
        <v>21</v>
      </c>
      <c r="E12" s="36"/>
      <c r="F12" s="105" t="s">
        <v>22</v>
      </c>
      <c r="G12" s="36"/>
      <c r="H12" s="36"/>
      <c r="I12" s="120" t="s">
        <v>23</v>
      </c>
      <c r="J12" s="121" t="str">
        <f>'Rekapitulace stavby'!AN8</f>
        <v>12. 5. 2020</v>
      </c>
      <c r="K12" s="36"/>
      <c r="L12" s="119"/>
      <c r="S12" s="36"/>
      <c r="T12" s="36"/>
      <c r="U12" s="36"/>
      <c r="V12" s="36"/>
      <c r="W12" s="36"/>
      <c r="X12" s="36"/>
      <c r="Y12" s="36"/>
      <c r="Z12" s="36"/>
      <c r="AA12" s="36"/>
      <c r="AB12" s="36"/>
      <c r="AC12" s="36"/>
      <c r="AD12" s="36"/>
      <c r="AE12" s="36"/>
    </row>
    <row r="13" spans="1:31" s="2" customFormat="1" ht="12">
      <c r="A13" s="36"/>
      <c r="B13" s="41"/>
      <c r="C13" s="36"/>
      <c r="D13" s="36"/>
      <c r="E13" s="36"/>
      <c r="F13" s="36"/>
      <c r="G13" s="36"/>
      <c r="H13" s="36"/>
      <c r="I13" s="118"/>
      <c r="J13" s="36"/>
      <c r="K13" s="36"/>
      <c r="L13" s="119"/>
      <c r="S13" s="36"/>
      <c r="T13" s="36"/>
      <c r="U13" s="36"/>
      <c r="V13" s="36"/>
      <c r="W13" s="36"/>
      <c r="X13" s="36"/>
      <c r="Y13" s="36"/>
      <c r="Z13" s="36"/>
      <c r="AA13" s="36"/>
      <c r="AB13" s="36"/>
      <c r="AC13" s="36"/>
      <c r="AD13" s="36"/>
      <c r="AE13" s="36"/>
    </row>
    <row r="14" spans="1:31" s="2" customFormat="1" ht="12.75">
      <c r="A14" s="36"/>
      <c r="B14" s="41"/>
      <c r="C14" s="36"/>
      <c r="D14" s="117" t="s">
        <v>25</v>
      </c>
      <c r="E14" s="36"/>
      <c r="F14" s="36"/>
      <c r="G14" s="36"/>
      <c r="H14" s="36"/>
      <c r="I14" s="120" t="s">
        <v>26</v>
      </c>
      <c r="J14" s="105" t="s">
        <v>19</v>
      </c>
      <c r="K14" s="36"/>
      <c r="L14" s="119"/>
      <c r="S14" s="36"/>
      <c r="T14" s="36"/>
      <c r="U14" s="36"/>
      <c r="V14" s="36"/>
      <c r="W14" s="36"/>
      <c r="X14" s="36"/>
      <c r="Y14" s="36"/>
      <c r="Z14" s="36"/>
      <c r="AA14" s="36"/>
      <c r="AB14" s="36"/>
      <c r="AC14" s="36"/>
      <c r="AD14" s="36"/>
      <c r="AE14" s="36"/>
    </row>
    <row r="15" spans="1:31" s="2" customFormat="1" ht="12.75">
      <c r="A15" s="36"/>
      <c r="B15" s="41"/>
      <c r="C15" s="36"/>
      <c r="D15" s="36"/>
      <c r="E15" s="105" t="s">
        <v>27</v>
      </c>
      <c r="F15" s="36"/>
      <c r="G15" s="36"/>
      <c r="H15" s="36"/>
      <c r="I15" s="120" t="s">
        <v>28</v>
      </c>
      <c r="J15" s="105" t="s">
        <v>19</v>
      </c>
      <c r="K15" s="36"/>
      <c r="L15" s="119"/>
      <c r="S15" s="36"/>
      <c r="T15" s="36"/>
      <c r="U15" s="36"/>
      <c r="V15" s="36"/>
      <c r="W15" s="36"/>
      <c r="X15" s="36"/>
      <c r="Y15" s="36"/>
      <c r="Z15" s="36"/>
      <c r="AA15" s="36"/>
      <c r="AB15" s="36"/>
      <c r="AC15" s="36"/>
      <c r="AD15" s="36"/>
      <c r="AE15" s="36"/>
    </row>
    <row r="16" spans="1:31" s="2" customFormat="1" ht="12">
      <c r="A16" s="36"/>
      <c r="B16" s="41"/>
      <c r="C16" s="36"/>
      <c r="D16" s="36"/>
      <c r="E16" s="36"/>
      <c r="F16" s="36"/>
      <c r="G16" s="36"/>
      <c r="H16" s="36"/>
      <c r="I16" s="118"/>
      <c r="J16" s="36"/>
      <c r="K16" s="36"/>
      <c r="L16" s="119"/>
      <c r="S16" s="36"/>
      <c r="T16" s="36"/>
      <c r="U16" s="36"/>
      <c r="V16" s="36"/>
      <c r="W16" s="36"/>
      <c r="X16" s="36"/>
      <c r="Y16" s="36"/>
      <c r="Z16" s="36"/>
      <c r="AA16" s="36"/>
      <c r="AB16" s="36"/>
      <c r="AC16" s="36"/>
      <c r="AD16" s="36"/>
      <c r="AE16" s="36"/>
    </row>
    <row r="17" spans="1:31" s="2" customFormat="1" ht="12.75">
      <c r="A17" s="36"/>
      <c r="B17" s="41"/>
      <c r="C17" s="36"/>
      <c r="D17" s="117" t="s">
        <v>29</v>
      </c>
      <c r="E17" s="36"/>
      <c r="F17" s="36"/>
      <c r="G17" s="36"/>
      <c r="H17" s="36"/>
      <c r="I17" s="120" t="s">
        <v>26</v>
      </c>
      <c r="J17" s="32" t="str">
        <f>'Rekapitulace stavby'!AN13</f>
        <v>Vyplň údaj</v>
      </c>
      <c r="K17" s="36"/>
      <c r="L17" s="119"/>
      <c r="S17" s="36"/>
      <c r="T17" s="36"/>
      <c r="U17" s="36"/>
      <c r="V17" s="36"/>
      <c r="W17" s="36"/>
      <c r="X17" s="36"/>
      <c r="Y17" s="36"/>
      <c r="Z17" s="36"/>
      <c r="AA17" s="36"/>
      <c r="AB17" s="36"/>
      <c r="AC17" s="36"/>
      <c r="AD17" s="36"/>
      <c r="AE17" s="36"/>
    </row>
    <row r="18" spans="1:31" s="2" customFormat="1" ht="12.75">
      <c r="A18" s="36"/>
      <c r="B18" s="41"/>
      <c r="C18" s="36"/>
      <c r="D18" s="36"/>
      <c r="E18" s="421" t="str">
        <f>'Rekapitulace stavby'!E14</f>
        <v>Vyplň údaj</v>
      </c>
      <c r="F18" s="422"/>
      <c r="G18" s="422"/>
      <c r="H18" s="422"/>
      <c r="I18" s="120" t="s">
        <v>28</v>
      </c>
      <c r="J18" s="32" t="str">
        <f>'Rekapitulace stavby'!AN14</f>
        <v>Vyplň údaj</v>
      </c>
      <c r="K18" s="36"/>
      <c r="L18" s="119"/>
      <c r="S18" s="36"/>
      <c r="T18" s="36"/>
      <c r="U18" s="36"/>
      <c r="V18" s="36"/>
      <c r="W18" s="36"/>
      <c r="X18" s="36"/>
      <c r="Y18" s="36"/>
      <c r="Z18" s="36"/>
      <c r="AA18" s="36"/>
      <c r="AB18" s="36"/>
      <c r="AC18" s="36"/>
      <c r="AD18" s="36"/>
      <c r="AE18" s="36"/>
    </row>
    <row r="19" spans="1:31" s="2" customFormat="1" ht="12">
      <c r="A19" s="36"/>
      <c r="B19" s="41"/>
      <c r="C19" s="36"/>
      <c r="D19" s="36"/>
      <c r="E19" s="36"/>
      <c r="F19" s="36"/>
      <c r="G19" s="36"/>
      <c r="H19" s="36"/>
      <c r="I19" s="118"/>
      <c r="J19" s="36"/>
      <c r="K19" s="36"/>
      <c r="L19" s="119"/>
      <c r="S19" s="36"/>
      <c r="T19" s="36"/>
      <c r="U19" s="36"/>
      <c r="V19" s="36"/>
      <c r="W19" s="36"/>
      <c r="X19" s="36"/>
      <c r="Y19" s="36"/>
      <c r="Z19" s="36"/>
      <c r="AA19" s="36"/>
      <c r="AB19" s="36"/>
      <c r="AC19" s="36"/>
      <c r="AD19" s="36"/>
      <c r="AE19" s="36"/>
    </row>
    <row r="20" spans="1:31" s="2" customFormat="1" ht="12.75">
      <c r="A20" s="36"/>
      <c r="B20" s="41"/>
      <c r="C20" s="36"/>
      <c r="D20" s="117" t="s">
        <v>31</v>
      </c>
      <c r="E20" s="36"/>
      <c r="F20" s="36"/>
      <c r="G20" s="36"/>
      <c r="H20" s="36"/>
      <c r="I20" s="120" t="s">
        <v>26</v>
      </c>
      <c r="J20" s="105" t="s">
        <v>19</v>
      </c>
      <c r="K20" s="36"/>
      <c r="L20" s="119"/>
      <c r="S20" s="36"/>
      <c r="T20" s="36"/>
      <c r="U20" s="36"/>
      <c r="V20" s="36"/>
      <c r="W20" s="36"/>
      <c r="X20" s="36"/>
      <c r="Y20" s="36"/>
      <c r="Z20" s="36"/>
      <c r="AA20" s="36"/>
      <c r="AB20" s="36"/>
      <c r="AC20" s="36"/>
      <c r="AD20" s="36"/>
      <c r="AE20" s="36"/>
    </row>
    <row r="21" spans="1:31" s="2" customFormat="1" ht="12.75">
      <c r="A21" s="36"/>
      <c r="B21" s="41"/>
      <c r="C21" s="36"/>
      <c r="D21" s="36"/>
      <c r="E21" s="105" t="s">
        <v>32</v>
      </c>
      <c r="F21" s="36"/>
      <c r="G21" s="36"/>
      <c r="H21" s="36"/>
      <c r="I21" s="120" t="s">
        <v>28</v>
      </c>
      <c r="J21" s="105" t="s">
        <v>19</v>
      </c>
      <c r="K21" s="36"/>
      <c r="L21" s="119"/>
      <c r="S21" s="36"/>
      <c r="T21" s="36"/>
      <c r="U21" s="36"/>
      <c r="V21" s="36"/>
      <c r="W21" s="36"/>
      <c r="X21" s="36"/>
      <c r="Y21" s="36"/>
      <c r="Z21" s="36"/>
      <c r="AA21" s="36"/>
      <c r="AB21" s="36"/>
      <c r="AC21" s="36"/>
      <c r="AD21" s="36"/>
      <c r="AE21" s="36"/>
    </row>
    <row r="22" spans="1:31" s="2" customFormat="1" ht="12">
      <c r="A22" s="36"/>
      <c r="B22" s="41"/>
      <c r="C22" s="36"/>
      <c r="D22" s="36"/>
      <c r="E22" s="36"/>
      <c r="F22" s="36"/>
      <c r="G22" s="36"/>
      <c r="H22" s="36"/>
      <c r="I22" s="118"/>
      <c r="J22" s="36"/>
      <c r="K22" s="36"/>
      <c r="L22" s="119"/>
      <c r="S22" s="36"/>
      <c r="T22" s="36"/>
      <c r="U22" s="36"/>
      <c r="V22" s="36"/>
      <c r="W22" s="36"/>
      <c r="X22" s="36"/>
      <c r="Y22" s="36"/>
      <c r="Z22" s="36"/>
      <c r="AA22" s="36"/>
      <c r="AB22" s="36"/>
      <c r="AC22" s="36"/>
      <c r="AD22" s="36"/>
      <c r="AE22" s="36"/>
    </row>
    <row r="23" spans="1:31" s="2" customFormat="1" ht="12.75">
      <c r="A23" s="36"/>
      <c r="B23" s="41"/>
      <c r="C23" s="36"/>
      <c r="D23" s="117" t="s">
        <v>34</v>
      </c>
      <c r="E23" s="36"/>
      <c r="F23" s="36"/>
      <c r="G23" s="36"/>
      <c r="H23" s="36"/>
      <c r="I23" s="120" t="s">
        <v>26</v>
      </c>
      <c r="J23" s="105" t="s">
        <v>19</v>
      </c>
      <c r="K23" s="36"/>
      <c r="L23" s="119"/>
      <c r="S23" s="36"/>
      <c r="T23" s="36"/>
      <c r="U23" s="36"/>
      <c r="V23" s="36"/>
      <c r="W23" s="36"/>
      <c r="X23" s="36"/>
      <c r="Y23" s="36"/>
      <c r="Z23" s="36"/>
      <c r="AA23" s="36"/>
      <c r="AB23" s="36"/>
      <c r="AC23" s="36"/>
      <c r="AD23" s="36"/>
      <c r="AE23" s="36"/>
    </row>
    <row r="24" spans="1:31" s="2" customFormat="1" ht="12.75">
      <c r="A24" s="36"/>
      <c r="B24" s="41"/>
      <c r="C24" s="36"/>
      <c r="D24" s="36"/>
      <c r="E24" s="105" t="s">
        <v>1974</v>
      </c>
      <c r="F24" s="36"/>
      <c r="G24" s="36"/>
      <c r="H24" s="36"/>
      <c r="I24" s="120" t="s">
        <v>28</v>
      </c>
      <c r="J24" s="105" t="s">
        <v>19</v>
      </c>
      <c r="K24" s="36"/>
      <c r="L24" s="119"/>
      <c r="S24" s="36"/>
      <c r="T24" s="36"/>
      <c r="U24" s="36"/>
      <c r="V24" s="36"/>
      <c r="W24" s="36"/>
      <c r="X24" s="36"/>
      <c r="Y24" s="36"/>
      <c r="Z24" s="36"/>
      <c r="AA24" s="36"/>
      <c r="AB24" s="36"/>
      <c r="AC24" s="36"/>
      <c r="AD24" s="36"/>
      <c r="AE24" s="36"/>
    </row>
    <row r="25" spans="1:31" s="2" customFormat="1" ht="12">
      <c r="A25" s="36"/>
      <c r="B25" s="41"/>
      <c r="C25" s="36"/>
      <c r="D25" s="36"/>
      <c r="E25" s="36"/>
      <c r="F25" s="36"/>
      <c r="G25" s="36"/>
      <c r="H25" s="36"/>
      <c r="I25" s="118"/>
      <c r="J25" s="36"/>
      <c r="K25" s="36"/>
      <c r="L25" s="119"/>
      <c r="S25" s="36"/>
      <c r="T25" s="36"/>
      <c r="U25" s="36"/>
      <c r="V25" s="36"/>
      <c r="W25" s="36"/>
      <c r="X25" s="36"/>
      <c r="Y25" s="36"/>
      <c r="Z25" s="36"/>
      <c r="AA25" s="36"/>
      <c r="AB25" s="36"/>
      <c r="AC25" s="36"/>
      <c r="AD25" s="36"/>
      <c r="AE25" s="36"/>
    </row>
    <row r="26" spans="1:31" s="2" customFormat="1" ht="12.75">
      <c r="A26" s="36"/>
      <c r="B26" s="41"/>
      <c r="C26" s="36"/>
      <c r="D26" s="117" t="s">
        <v>36</v>
      </c>
      <c r="E26" s="36"/>
      <c r="F26" s="36"/>
      <c r="G26" s="36"/>
      <c r="H26" s="36"/>
      <c r="I26" s="118"/>
      <c r="J26" s="36"/>
      <c r="K26" s="36"/>
      <c r="L26" s="119"/>
      <c r="S26" s="36"/>
      <c r="T26" s="36"/>
      <c r="U26" s="36"/>
      <c r="V26" s="36"/>
      <c r="W26" s="36"/>
      <c r="X26" s="36"/>
      <c r="Y26" s="36"/>
      <c r="Z26" s="36"/>
      <c r="AA26" s="36"/>
      <c r="AB26" s="36"/>
      <c r="AC26" s="36"/>
      <c r="AD26" s="36"/>
      <c r="AE26" s="36"/>
    </row>
    <row r="27" spans="1:31" s="8" customFormat="1" ht="12.75">
      <c r="A27" s="122"/>
      <c r="B27" s="123"/>
      <c r="C27" s="122"/>
      <c r="D27" s="122"/>
      <c r="E27" s="423" t="s">
        <v>19</v>
      </c>
      <c r="F27" s="423"/>
      <c r="G27" s="423"/>
      <c r="H27" s="423"/>
      <c r="I27" s="124"/>
      <c r="J27" s="122"/>
      <c r="K27" s="122"/>
      <c r="L27" s="125"/>
      <c r="S27" s="122"/>
      <c r="T27" s="122"/>
      <c r="U27" s="122"/>
      <c r="V27" s="122"/>
      <c r="W27" s="122"/>
      <c r="X27" s="122"/>
      <c r="Y27" s="122"/>
      <c r="Z27" s="122"/>
      <c r="AA27" s="122"/>
      <c r="AB27" s="122"/>
      <c r="AC27" s="122"/>
      <c r="AD27" s="122"/>
      <c r="AE27" s="122"/>
    </row>
    <row r="28" spans="1:31" s="2" customFormat="1" ht="12">
      <c r="A28" s="36"/>
      <c r="B28" s="41"/>
      <c r="C28" s="36"/>
      <c r="D28" s="36"/>
      <c r="E28" s="36"/>
      <c r="F28" s="36"/>
      <c r="G28" s="36"/>
      <c r="H28" s="36"/>
      <c r="I28" s="118"/>
      <c r="J28" s="36"/>
      <c r="K28" s="36"/>
      <c r="L28" s="119"/>
      <c r="S28" s="36"/>
      <c r="T28" s="36"/>
      <c r="U28" s="36"/>
      <c r="V28" s="36"/>
      <c r="W28" s="36"/>
      <c r="X28" s="36"/>
      <c r="Y28" s="36"/>
      <c r="Z28" s="36"/>
      <c r="AA28" s="36"/>
      <c r="AB28" s="36"/>
      <c r="AC28" s="36"/>
      <c r="AD28" s="36"/>
      <c r="AE28" s="36"/>
    </row>
    <row r="29" spans="1:31" s="2" customFormat="1" ht="12">
      <c r="A29" s="36"/>
      <c r="B29" s="41"/>
      <c r="C29" s="36"/>
      <c r="D29" s="126"/>
      <c r="E29" s="126"/>
      <c r="F29" s="126"/>
      <c r="G29" s="126"/>
      <c r="H29" s="126"/>
      <c r="I29" s="127"/>
      <c r="J29" s="126"/>
      <c r="K29" s="126"/>
      <c r="L29" s="119"/>
      <c r="S29" s="36"/>
      <c r="T29" s="36"/>
      <c r="U29" s="36"/>
      <c r="V29" s="36"/>
      <c r="W29" s="36"/>
      <c r="X29" s="36"/>
      <c r="Y29" s="36"/>
      <c r="Z29" s="36"/>
      <c r="AA29" s="36"/>
      <c r="AB29" s="36"/>
      <c r="AC29" s="36"/>
      <c r="AD29" s="36"/>
      <c r="AE29" s="36"/>
    </row>
    <row r="30" spans="1:31" s="2" customFormat="1" ht="15.75">
      <c r="A30" s="36"/>
      <c r="B30" s="41"/>
      <c r="C30" s="36"/>
      <c r="D30" s="128" t="s">
        <v>38</v>
      </c>
      <c r="E30" s="36"/>
      <c r="F30" s="36"/>
      <c r="G30" s="36"/>
      <c r="H30" s="36"/>
      <c r="I30" s="118"/>
      <c r="J30" s="129">
        <f>ROUND(J89,2)</f>
        <v>0</v>
      </c>
      <c r="K30" s="36"/>
      <c r="L30" s="119"/>
      <c r="S30" s="36"/>
      <c r="T30" s="36"/>
      <c r="U30" s="36"/>
      <c r="V30" s="36"/>
      <c r="W30" s="36"/>
      <c r="X30" s="36"/>
      <c r="Y30" s="36"/>
      <c r="Z30" s="36"/>
      <c r="AA30" s="36"/>
      <c r="AB30" s="36"/>
      <c r="AC30" s="36"/>
      <c r="AD30" s="36"/>
      <c r="AE30" s="36"/>
    </row>
    <row r="31" spans="1:31" s="2" customFormat="1" ht="12">
      <c r="A31" s="36"/>
      <c r="B31" s="41"/>
      <c r="C31" s="36"/>
      <c r="D31" s="126"/>
      <c r="E31" s="126"/>
      <c r="F31" s="126"/>
      <c r="G31" s="126"/>
      <c r="H31" s="126"/>
      <c r="I31" s="127"/>
      <c r="J31" s="126"/>
      <c r="K31" s="126"/>
      <c r="L31" s="119"/>
      <c r="S31" s="36"/>
      <c r="T31" s="36"/>
      <c r="U31" s="36"/>
      <c r="V31" s="36"/>
      <c r="W31" s="36"/>
      <c r="X31" s="36"/>
      <c r="Y31" s="36"/>
      <c r="Z31" s="36"/>
      <c r="AA31" s="36"/>
      <c r="AB31" s="36"/>
      <c r="AC31" s="36"/>
      <c r="AD31" s="36"/>
      <c r="AE31" s="36"/>
    </row>
    <row r="32" spans="1:31" s="2" customFormat="1" ht="12.75">
      <c r="A32" s="36"/>
      <c r="B32" s="41"/>
      <c r="C32" s="36"/>
      <c r="D32" s="36"/>
      <c r="E32" s="36"/>
      <c r="F32" s="130" t="s">
        <v>40</v>
      </c>
      <c r="G32" s="36"/>
      <c r="H32" s="36"/>
      <c r="I32" s="131" t="s">
        <v>39</v>
      </c>
      <c r="J32" s="130" t="s">
        <v>41</v>
      </c>
      <c r="K32" s="36"/>
      <c r="L32" s="119"/>
      <c r="S32" s="36"/>
      <c r="T32" s="36"/>
      <c r="U32" s="36"/>
      <c r="V32" s="36"/>
      <c r="W32" s="36"/>
      <c r="X32" s="36"/>
      <c r="Y32" s="36"/>
      <c r="Z32" s="36"/>
      <c r="AA32" s="36"/>
      <c r="AB32" s="36"/>
      <c r="AC32" s="36"/>
      <c r="AD32" s="36"/>
      <c r="AE32" s="36"/>
    </row>
    <row r="33" spans="1:31" s="2" customFormat="1" ht="12.75">
      <c r="A33" s="36"/>
      <c r="B33" s="41"/>
      <c r="C33" s="36"/>
      <c r="D33" s="132" t="s">
        <v>42</v>
      </c>
      <c r="E33" s="117" t="s">
        <v>43</v>
      </c>
      <c r="F33" s="133">
        <f>ROUND((SUM(BE89:BE163)),2)</f>
        <v>0</v>
      </c>
      <c r="G33" s="36"/>
      <c r="H33" s="36"/>
      <c r="I33" s="134">
        <v>0.21</v>
      </c>
      <c r="J33" s="133">
        <f>ROUND(((SUM(BE89:BE163))*I33),2)</f>
        <v>0</v>
      </c>
      <c r="K33" s="36"/>
      <c r="L33" s="119"/>
      <c r="S33" s="36"/>
      <c r="T33" s="36"/>
      <c r="U33" s="36"/>
      <c r="V33" s="36"/>
      <c r="W33" s="36"/>
      <c r="X33" s="36"/>
      <c r="Y33" s="36"/>
      <c r="Z33" s="36"/>
      <c r="AA33" s="36"/>
      <c r="AB33" s="36"/>
      <c r="AC33" s="36"/>
      <c r="AD33" s="36"/>
      <c r="AE33" s="36"/>
    </row>
    <row r="34" spans="1:31" s="2" customFormat="1" ht="12.75">
      <c r="A34" s="36"/>
      <c r="B34" s="41"/>
      <c r="C34" s="36"/>
      <c r="D34" s="36"/>
      <c r="E34" s="117" t="s">
        <v>44</v>
      </c>
      <c r="F34" s="133">
        <f>ROUND((SUM(BF89:BF163)),2)</f>
        <v>0</v>
      </c>
      <c r="G34" s="36"/>
      <c r="H34" s="36"/>
      <c r="I34" s="134">
        <v>0.15</v>
      </c>
      <c r="J34" s="133">
        <f>ROUND(((SUM(BF89:BF163))*I34),2)</f>
        <v>0</v>
      </c>
      <c r="K34" s="36"/>
      <c r="L34" s="119"/>
      <c r="S34" s="36"/>
      <c r="T34" s="36"/>
      <c r="U34" s="36"/>
      <c r="V34" s="36"/>
      <c r="W34" s="36"/>
      <c r="X34" s="36"/>
      <c r="Y34" s="36"/>
      <c r="Z34" s="36"/>
      <c r="AA34" s="36"/>
      <c r="AB34" s="36"/>
      <c r="AC34" s="36"/>
      <c r="AD34" s="36"/>
      <c r="AE34" s="36"/>
    </row>
    <row r="35" spans="1:31" s="2" customFormat="1" ht="12.75">
      <c r="A35" s="36"/>
      <c r="B35" s="41"/>
      <c r="C35" s="36"/>
      <c r="D35" s="36"/>
      <c r="E35" s="117" t="s">
        <v>45</v>
      </c>
      <c r="F35" s="133">
        <f>ROUND((SUM(BG89:BG163)),2)</f>
        <v>0</v>
      </c>
      <c r="G35" s="36"/>
      <c r="H35" s="36"/>
      <c r="I35" s="134">
        <v>0.21</v>
      </c>
      <c r="J35" s="133">
        <f>0</f>
        <v>0</v>
      </c>
      <c r="K35" s="36"/>
      <c r="L35" s="119"/>
      <c r="S35" s="36"/>
      <c r="T35" s="36"/>
      <c r="U35" s="36"/>
      <c r="V35" s="36"/>
      <c r="W35" s="36"/>
      <c r="X35" s="36"/>
      <c r="Y35" s="36"/>
      <c r="Z35" s="36"/>
      <c r="AA35" s="36"/>
      <c r="AB35" s="36"/>
      <c r="AC35" s="36"/>
      <c r="AD35" s="36"/>
      <c r="AE35" s="36"/>
    </row>
    <row r="36" spans="1:31" s="2" customFormat="1" ht="12.75">
      <c r="A36" s="36"/>
      <c r="B36" s="41"/>
      <c r="C36" s="36"/>
      <c r="D36" s="36"/>
      <c r="E36" s="117" t="s">
        <v>46</v>
      </c>
      <c r="F36" s="133">
        <f>ROUND((SUM(BH89:BH163)),2)</f>
        <v>0</v>
      </c>
      <c r="G36" s="36"/>
      <c r="H36" s="36"/>
      <c r="I36" s="134">
        <v>0.15</v>
      </c>
      <c r="J36" s="133">
        <f>0</f>
        <v>0</v>
      </c>
      <c r="K36" s="36"/>
      <c r="L36" s="119"/>
      <c r="S36" s="36"/>
      <c r="T36" s="36"/>
      <c r="U36" s="36"/>
      <c r="V36" s="36"/>
      <c r="W36" s="36"/>
      <c r="X36" s="36"/>
      <c r="Y36" s="36"/>
      <c r="Z36" s="36"/>
      <c r="AA36" s="36"/>
      <c r="AB36" s="36"/>
      <c r="AC36" s="36"/>
      <c r="AD36" s="36"/>
      <c r="AE36" s="36"/>
    </row>
    <row r="37" spans="1:31" s="2" customFormat="1" ht="12.75">
      <c r="A37" s="36"/>
      <c r="B37" s="41"/>
      <c r="C37" s="36"/>
      <c r="D37" s="36"/>
      <c r="E37" s="117" t="s">
        <v>47</v>
      </c>
      <c r="F37" s="133">
        <f>ROUND((SUM(BI89:BI163)),2)</f>
        <v>0</v>
      </c>
      <c r="G37" s="36"/>
      <c r="H37" s="36"/>
      <c r="I37" s="134">
        <v>0</v>
      </c>
      <c r="J37" s="133">
        <f>0</f>
        <v>0</v>
      </c>
      <c r="K37" s="36"/>
      <c r="L37" s="119"/>
      <c r="S37" s="36"/>
      <c r="T37" s="36"/>
      <c r="U37" s="36"/>
      <c r="V37" s="36"/>
      <c r="W37" s="36"/>
      <c r="X37" s="36"/>
      <c r="Y37" s="36"/>
      <c r="Z37" s="36"/>
      <c r="AA37" s="36"/>
      <c r="AB37" s="36"/>
      <c r="AC37" s="36"/>
      <c r="AD37" s="36"/>
      <c r="AE37" s="36"/>
    </row>
    <row r="38" spans="1:31" s="2" customFormat="1" ht="12">
      <c r="A38" s="36"/>
      <c r="B38" s="41"/>
      <c r="C38" s="36"/>
      <c r="D38" s="36"/>
      <c r="E38" s="36"/>
      <c r="F38" s="36"/>
      <c r="G38" s="36"/>
      <c r="H38" s="36"/>
      <c r="I38" s="118"/>
      <c r="J38" s="36"/>
      <c r="K38" s="36"/>
      <c r="L38" s="119"/>
      <c r="S38" s="36"/>
      <c r="T38" s="36"/>
      <c r="U38" s="36"/>
      <c r="V38" s="36"/>
      <c r="W38" s="36"/>
      <c r="X38" s="36"/>
      <c r="Y38" s="36"/>
      <c r="Z38" s="36"/>
      <c r="AA38" s="36"/>
      <c r="AB38" s="36"/>
      <c r="AC38" s="36"/>
      <c r="AD38" s="36"/>
      <c r="AE38" s="36"/>
    </row>
    <row r="39" spans="1:31" s="2" customFormat="1" ht="15.75">
      <c r="A39" s="36"/>
      <c r="B39" s="41"/>
      <c r="C39" s="135"/>
      <c r="D39" s="136" t="s">
        <v>48</v>
      </c>
      <c r="E39" s="137"/>
      <c r="F39" s="137"/>
      <c r="G39" s="138" t="s">
        <v>49</v>
      </c>
      <c r="H39" s="139" t="s">
        <v>50</v>
      </c>
      <c r="I39" s="140"/>
      <c r="J39" s="141">
        <f>SUM(J30:J37)</f>
        <v>0</v>
      </c>
      <c r="K39" s="142"/>
      <c r="L39" s="119"/>
      <c r="S39" s="36"/>
      <c r="T39" s="36"/>
      <c r="U39" s="36"/>
      <c r="V39" s="36"/>
      <c r="W39" s="36"/>
      <c r="X39" s="36"/>
      <c r="Y39" s="36"/>
      <c r="Z39" s="36"/>
      <c r="AA39" s="36"/>
      <c r="AB39" s="36"/>
      <c r="AC39" s="36"/>
      <c r="AD39" s="36"/>
      <c r="AE39" s="36"/>
    </row>
    <row r="40" spans="1:31" s="2" customFormat="1" ht="12">
      <c r="A40" s="36"/>
      <c r="B40" s="143"/>
      <c r="C40" s="144"/>
      <c r="D40" s="144"/>
      <c r="E40" s="144"/>
      <c r="F40" s="144"/>
      <c r="G40" s="144"/>
      <c r="H40" s="144"/>
      <c r="I40" s="145"/>
      <c r="J40" s="144"/>
      <c r="K40" s="144"/>
      <c r="L40" s="119"/>
      <c r="S40" s="36"/>
      <c r="T40" s="36"/>
      <c r="U40" s="36"/>
      <c r="V40" s="36"/>
      <c r="W40" s="36"/>
      <c r="X40" s="36"/>
      <c r="Y40" s="36"/>
      <c r="Z40" s="36"/>
      <c r="AA40" s="36"/>
      <c r="AB40" s="36"/>
      <c r="AC40" s="36"/>
      <c r="AD40" s="36"/>
      <c r="AE40" s="36"/>
    </row>
    <row r="44" spans="1:31" s="2" customFormat="1" ht="12">
      <c r="A44" s="36"/>
      <c r="B44" s="146"/>
      <c r="C44" s="147"/>
      <c r="D44" s="147"/>
      <c r="E44" s="147"/>
      <c r="F44" s="147"/>
      <c r="G44" s="147"/>
      <c r="H44" s="147"/>
      <c r="I44" s="148"/>
      <c r="J44" s="147"/>
      <c r="K44" s="147"/>
      <c r="L44" s="119"/>
      <c r="S44" s="36"/>
      <c r="T44" s="36"/>
      <c r="U44" s="36"/>
      <c r="V44" s="36"/>
      <c r="W44" s="36"/>
      <c r="X44" s="36"/>
      <c r="Y44" s="36"/>
      <c r="Z44" s="36"/>
      <c r="AA44" s="36"/>
      <c r="AB44" s="36"/>
      <c r="AC44" s="36"/>
      <c r="AD44" s="36"/>
      <c r="AE44" s="36"/>
    </row>
    <row r="45" spans="1:31" s="2" customFormat="1" ht="18">
      <c r="A45" s="36"/>
      <c r="B45" s="37"/>
      <c r="C45" s="25" t="s">
        <v>163</v>
      </c>
      <c r="D45" s="38"/>
      <c r="E45" s="38"/>
      <c r="F45" s="38"/>
      <c r="G45" s="38"/>
      <c r="H45" s="38"/>
      <c r="I45" s="118"/>
      <c r="J45" s="38"/>
      <c r="K45" s="38"/>
      <c r="L45" s="119"/>
      <c r="S45" s="36"/>
      <c r="T45" s="36"/>
      <c r="U45" s="36"/>
      <c r="V45" s="36"/>
      <c r="W45" s="36"/>
      <c r="X45" s="36"/>
      <c r="Y45" s="36"/>
      <c r="Z45" s="36"/>
      <c r="AA45" s="36"/>
      <c r="AB45" s="36"/>
      <c r="AC45" s="36"/>
      <c r="AD45" s="36"/>
      <c r="AE45" s="36"/>
    </row>
    <row r="46" spans="1:31" s="2" customFormat="1" ht="12">
      <c r="A46" s="36"/>
      <c r="B46" s="37"/>
      <c r="C46" s="38"/>
      <c r="D46" s="38"/>
      <c r="E46" s="38"/>
      <c r="F46" s="38"/>
      <c r="G46" s="38"/>
      <c r="H46" s="38"/>
      <c r="I46" s="118"/>
      <c r="J46" s="38"/>
      <c r="K46" s="38"/>
      <c r="L46" s="119"/>
      <c r="S46" s="36"/>
      <c r="T46" s="36"/>
      <c r="U46" s="36"/>
      <c r="V46" s="36"/>
      <c r="W46" s="36"/>
      <c r="X46" s="36"/>
      <c r="Y46" s="36"/>
      <c r="Z46" s="36"/>
      <c r="AA46" s="36"/>
      <c r="AB46" s="36"/>
      <c r="AC46" s="36"/>
      <c r="AD46" s="36"/>
      <c r="AE46" s="36"/>
    </row>
    <row r="47" spans="1:31" s="2" customFormat="1" ht="12.75">
      <c r="A47" s="36"/>
      <c r="B47" s="37"/>
      <c r="C47" s="31" t="s">
        <v>16</v>
      </c>
      <c r="D47" s="38"/>
      <c r="E47" s="38"/>
      <c r="F47" s="38"/>
      <c r="G47" s="38"/>
      <c r="H47" s="38"/>
      <c r="I47" s="118"/>
      <c r="J47" s="38"/>
      <c r="K47" s="38"/>
      <c r="L47" s="119"/>
      <c r="S47" s="36"/>
      <c r="T47" s="36"/>
      <c r="U47" s="36"/>
      <c r="V47" s="36"/>
      <c r="W47" s="36"/>
      <c r="X47" s="36"/>
      <c r="Y47" s="36"/>
      <c r="Z47" s="36"/>
      <c r="AA47" s="36"/>
      <c r="AB47" s="36"/>
      <c r="AC47" s="36"/>
      <c r="AD47" s="36"/>
      <c r="AE47" s="36"/>
    </row>
    <row r="48" spans="1:31" s="2" customFormat="1" ht="12.75">
      <c r="A48" s="36"/>
      <c r="B48" s="37"/>
      <c r="C48" s="38"/>
      <c r="D48" s="38"/>
      <c r="E48" s="415" t="str">
        <f>E7</f>
        <v>HULICE - ČERPACÍ STANICE PEVAK</v>
      </c>
      <c r="F48" s="416"/>
      <c r="G48" s="416"/>
      <c r="H48" s="416"/>
      <c r="I48" s="118"/>
      <c r="J48" s="38"/>
      <c r="K48" s="38"/>
      <c r="L48" s="119"/>
      <c r="S48" s="36"/>
      <c r="T48" s="36"/>
      <c r="U48" s="36"/>
      <c r="V48" s="36"/>
      <c r="W48" s="36"/>
      <c r="X48" s="36"/>
      <c r="Y48" s="36"/>
      <c r="Z48" s="36"/>
      <c r="AA48" s="36"/>
      <c r="AB48" s="36"/>
      <c r="AC48" s="36"/>
      <c r="AD48" s="36"/>
      <c r="AE48" s="36"/>
    </row>
    <row r="49" spans="1:31" s="2" customFormat="1" ht="12.75">
      <c r="A49" s="36"/>
      <c r="B49" s="37"/>
      <c r="C49" s="31" t="s">
        <v>159</v>
      </c>
      <c r="D49" s="38"/>
      <c r="E49" s="38"/>
      <c r="F49" s="38"/>
      <c r="G49" s="38"/>
      <c r="H49" s="38"/>
      <c r="I49" s="118"/>
      <c r="J49" s="38"/>
      <c r="K49" s="38"/>
      <c r="L49" s="119"/>
      <c r="S49" s="36"/>
      <c r="T49" s="36"/>
      <c r="U49" s="36"/>
      <c r="V49" s="36"/>
      <c r="W49" s="36"/>
      <c r="X49" s="36"/>
      <c r="Y49" s="36"/>
      <c r="Z49" s="36"/>
      <c r="AA49" s="36"/>
      <c r="AB49" s="36"/>
      <c r="AC49" s="36"/>
      <c r="AD49" s="36"/>
      <c r="AE49" s="36"/>
    </row>
    <row r="50" spans="1:31" s="2" customFormat="1" ht="12">
      <c r="A50" s="36"/>
      <c r="B50" s="37"/>
      <c r="C50" s="38"/>
      <c r="D50" s="38"/>
      <c r="E50" s="402" t="str">
        <f>E9</f>
        <v>07 - SO_07 - Trafostanice</v>
      </c>
      <c r="F50" s="414"/>
      <c r="G50" s="414"/>
      <c r="H50" s="414"/>
      <c r="I50" s="118"/>
      <c r="J50" s="38"/>
      <c r="K50" s="38"/>
      <c r="L50" s="119"/>
      <c r="S50" s="36"/>
      <c r="T50" s="36"/>
      <c r="U50" s="36"/>
      <c r="V50" s="36"/>
      <c r="W50" s="36"/>
      <c r="X50" s="36"/>
      <c r="Y50" s="36"/>
      <c r="Z50" s="36"/>
      <c r="AA50" s="36"/>
      <c r="AB50" s="36"/>
      <c r="AC50" s="36"/>
      <c r="AD50" s="36"/>
      <c r="AE50" s="36"/>
    </row>
    <row r="51" spans="1:31" s="2" customFormat="1" ht="12">
      <c r="A51" s="36"/>
      <c r="B51" s="37"/>
      <c r="C51" s="38"/>
      <c r="D51" s="38"/>
      <c r="E51" s="38"/>
      <c r="F51" s="38"/>
      <c r="G51" s="38"/>
      <c r="H51" s="38"/>
      <c r="I51" s="118"/>
      <c r="J51" s="38"/>
      <c r="K51" s="38"/>
      <c r="L51" s="119"/>
      <c r="S51" s="36"/>
      <c r="T51" s="36"/>
      <c r="U51" s="36"/>
      <c r="V51" s="36"/>
      <c r="W51" s="36"/>
      <c r="X51" s="36"/>
      <c r="Y51" s="36"/>
      <c r="Z51" s="36"/>
      <c r="AA51" s="36"/>
      <c r="AB51" s="36"/>
      <c r="AC51" s="36"/>
      <c r="AD51" s="36"/>
      <c r="AE51" s="36"/>
    </row>
    <row r="52" spans="1:31" s="2" customFormat="1" ht="12.75">
      <c r="A52" s="36"/>
      <c r="B52" s="37"/>
      <c r="C52" s="31" t="s">
        <v>21</v>
      </c>
      <c r="D52" s="38"/>
      <c r="E52" s="38"/>
      <c r="F52" s="29" t="str">
        <f>F12</f>
        <v>Hulice</v>
      </c>
      <c r="G52" s="38"/>
      <c r="H52" s="38"/>
      <c r="I52" s="120" t="s">
        <v>23</v>
      </c>
      <c r="J52" s="61" t="str">
        <f>IF(J12="","",J12)</f>
        <v>12. 5. 2020</v>
      </c>
      <c r="K52" s="38"/>
      <c r="L52" s="119"/>
      <c r="S52" s="36"/>
      <c r="T52" s="36"/>
      <c r="U52" s="36"/>
      <c r="V52" s="36"/>
      <c r="W52" s="36"/>
      <c r="X52" s="36"/>
      <c r="Y52" s="36"/>
      <c r="Z52" s="36"/>
      <c r="AA52" s="36"/>
      <c r="AB52" s="36"/>
      <c r="AC52" s="36"/>
      <c r="AD52" s="36"/>
      <c r="AE52" s="36"/>
    </row>
    <row r="53" spans="1:31" s="2" customFormat="1" ht="12">
      <c r="A53" s="36"/>
      <c r="B53" s="37"/>
      <c r="C53" s="38"/>
      <c r="D53" s="38"/>
      <c r="E53" s="38"/>
      <c r="F53" s="38"/>
      <c r="G53" s="38"/>
      <c r="H53" s="38"/>
      <c r="I53" s="118"/>
      <c r="J53" s="38"/>
      <c r="K53" s="38"/>
      <c r="L53" s="119"/>
      <c r="S53" s="36"/>
      <c r="T53" s="36"/>
      <c r="U53" s="36"/>
      <c r="V53" s="36"/>
      <c r="W53" s="36"/>
      <c r="X53" s="36"/>
      <c r="Y53" s="36"/>
      <c r="Z53" s="36"/>
      <c r="AA53" s="36"/>
      <c r="AB53" s="36"/>
      <c r="AC53" s="36"/>
      <c r="AD53" s="36"/>
      <c r="AE53" s="36"/>
    </row>
    <row r="54" spans="1:31" s="2" customFormat="1" ht="38.25">
      <c r="A54" s="36"/>
      <c r="B54" s="37"/>
      <c r="C54" s="31" t="s">
        <v>25</v>
      </c>
      <c r="D54" s="38"/>
      <c r="E54" s="38"/>
      <c r="F54" s="29" t="str">
        <f>E15</f>
        <v>PEVAK Pelhřimov</v>
      </c>
      <c r="G54" s="38"/>
      <c r="H54" s="38"/>
      <c r="I54" s="120" t="s">
        <v>31</v>
      </c>
      <c r="J54" s="34" t="str">
        <f>E21</f>
        <v>Vodohospodářské inženýrské služby a.s.</v>
      </c>
      <c r="K54" s="38"/>
      <c r="L54" s="119"/>
      <c r="S54" s="36"/>
      <c r="T54" s="36"/>
      <c r="U54" s="36"/>
      <c r="V54" s="36"/>
      <c r="W54" s="36"/>
      <c r="X54" s="36"/>
      <c r="Y54" s="36"/>
      <c r="Z54" s="36"/>
      <c r="AA54" s="36"/>
      <c r="AB54" s="36"/>
      <c r="AC54" s="36"/>
      <c r="AD54" s="36"/>
      <c r="AE54" s="36"/>
    </row>
    <row r="55" spans="1:31" s="2" customFormat="1" ht="12.75">
      <c r="A55" s="36"/>
      <c r="B55" s="37"/>
      <c r="C55" s="31" t="s">
        <v>29</v>
      </c>
      <c r="D55" s="38"/>
      <c r="E55" s="38"/>
      <c r="F55" s="29" t="str">
        <f>IF(E18="","",E18)</f>
        <v>Vyplň údaj</v>
      </c>
      <c r="G55" s="38"/>
      <c r="H55" s="38"/>
      <c r="I55" s="120" t="s">
        <v>34</v>
      </c>
      <c r="J55" s="34" t="str">
        <f>E24</f>
        <v>Ing.Ivan Menhard</v>
      </c>
      <c r="K55" s="38"/>
      <c r="L55" s="119"/>
      <c r="S55" s="36"/>
      <c r="T55" s="36"/>
      <c r="U55" s="36"/>
      <c r="V55" s="36"/>
      <c r="W55" s="36"/>
      <c r="X55" s="36"/>
      <c r="Y55" s="36"/>
      <c r="Z55" s="36"/>
      <c r="AA55" s="36"/>
      <c r="AB55" s="36"/>
      <c r="AC55" s="36"/>
      <c r="AD55" s="36"/>
      <c r="AE55" s="36"/>
    </row>
    <row r="56" spans="1:31" s="2" customFormat="1" ht="12">
      <c r="A56" s="36"/>
      <c r="B56" s="37"/>
      <c r="C56" s="38"/>
      <c r="D56" s="38"/>
      <c r="E56" s="38"/>
      <c r="F56" s="38"/>
      <c r="G56" s="38"/>
      <c r="H56" s="38"/>
      <c r="I56" s="118"/>
      <c r="J56" s="38"/>
      <c r="K56" s="38"/>
      <c r="L56" s="119"/>
      <c r="S56" s="36"/>
      <c r="T56" s="36"/>
      <c r="U56" s="36"/>
      <c r="V56" s="36"/>
      <c r="W56" s="36"/>
      <c r="X56" s="36"/>
      <c r="Y56" s="36"/>
      <c r="Z56" s="36"/>
      <c r="AA56" s="36"/>
      <c r="AB56" s="36"/>
      <c r="AC56" s="36"/>
      <c r="AD56" s="36"/>
      <c r="AE56" s="36"/>
    </row>
    <row r="57" spans="1:31" s="2" customFormat="1" ht="12">
      <c r="A57" s="36"/>
      <c r="B57" s="37"/>
      <c r="C57" s="149" t="s">
        <v>164</v>
      </c>
      <c r="D57" s="150"/>
      <c r="E57" s="150"/>
      <c r="F57" s="150"/>
      <c r="G57" s="150"/>
      <c r="H57" s="150"/>
      <c r="I57" s="151"/>
      <c r="J57" s="152" t="s">
        <v>165</v>
      </c>
      <c r="K57" s="150"/>
      <c r="L57" s="119"/>
      <c r="S57" s="36"/>
      <c r="T57" s="36"/>
      <c r="U57" s="36"/>
      <c r="V57" s="36"/>
      <c r="W57" s="36"/>
      <c r="X57" s="36"/>
      <c r="Y57" s="36"/>
      <c r="Z57" s="36"/>
      <c r="AA57" s="36"/>
      <c r="AB57" s="36"/>
      <c r="AC57" s="36"/>
      <c r="AD57" s="36"/>
      <c r="AE57" s="36"/>
    </row>
    <row r="58" spans="1:31" s="2" customFormat="1" ht="12">
      <c r="A58" s="36"/>
      <c r="B58" s="37"/>
      <c r="C58" s="38"/>
      <c r="D58" s="38"/>
      <c r="E58" s="38"/>
      <c r="F58" s="38"/>
      <c r="G58" s="38"/>
      <c r="H58" s="38"/>
      <c r="I58" s="118"/>
      <c r="J58" s="38"/>
      <c r="K58" s="38"/>
      <c r="L58" s="119"/>
      <c r="S58" s="36"/>
      <c r="T58" s="36"/>
      <c r="U58" s="36"/>
      <c r="V58" s="36"/>
      <c r="W58" s="36"/>
      <c r="X58" s="36"/>
      <c r="Y58" s="36"/>
      <c r="Z58" s="36"/>
      <c r="AA58" s="36"/>
      <c r="AB58" s="36"/>
      <c r="AC58" s="36"/>
      <c r="AD58" s="36"/>
      <c r="AE58" s="36"/>
    </row>
    <row r="59" spans="1:47" s="2" customFormat="1" ht="15.75">
      <c r="A59" s="36"/>
      <c r="B59" s="37"/>
      <c r="C59" s="153" t="s">
        <v>70</v>
      </c>
      <c r="D59" s="38"/>
      <c r="E59" s="38"/>
      <c r="F59" s="38"/>
      <c r="G59" s="38"/>
      <c r="H59" s="38"/>
      <c r="I59" s="118"/>
      <c r="J59" s="79">
        <f>J89</f>
        <v>0</v>
      </c>
      <c r="K59" s="38"/>
      <c r="L59" s="119"/>
      <c r="S59" s="36"/>
      <c r="T59" s="36"/>
      <c r="U59" s="36"/>
      <c r="V59" s="36"/>
      <c r="W59" s="36"/>
      <c r="X59" s="36"/>
      <c r="Y59" s="36"/>
      <c r="Z59" s="36"/>
      <c r="AA59" s="36"/>
      <c r="AB59" s="36"/>
      <c r="AC59" s="36"/>
      <c r="AD59" s="36"/>
      <c r="AE59" s="36"/>
      <c r="AU59" s="19" t="s">
        <v>166</v>
      </c>
    </row>
    <row r="60" spans="2:12" s="9" customFormat="1" ht="15">
      <c r="B60" s="154"/>
      <c r="C60" s="155"/>
      <c r="D60" s="156" t="s">
        <v>175</v>
      </c>
      <c r="E60" s="157"/>
      <c r="F60" s="157"/>
      <c r="G60" s="157"/>
      <c r="H60" s="157"/>
      <c r="I60" s="158"/>
      <c r="J60" s="159">
        <f>J90</f>
        <v>0</v>
      </c>
      <c r="K60" s="155"/>
      <c r="L60" s="160"/>
    </row>
    <row r="61" spans="2:12" s="10" customFormat="1" ht="12.75">
      <c r="B61" s="161"/>
      <c r="C61" s="99"/>
      <c r="D61" s="162" t="s">
        <v>1975</v>
      </c>
      <c r="E61" s="163"/>
      <c r="F61" s="163"/>
      <c r="G61" s="163"/>
      <c r="H61" s="163"/>
      <c r="I61" s="164"/>
      <c r="J61" s="165">
        <f>J91</f>
        <v>0</v>
      </c>
      <c r="K61" s="99"/>
      <c r="L61" s="166"/>
    </row>
    <row r="62" spans="2:12" s="9" customFormat="1" ht="15">
      <c r="B62" s="154"/>
      <c r="C62" s="155"/>
      <c r="D62" s="156" t="s">
        <v>1976</v>
      </c>
      <c r="E62" s="157"/>
      <c r="F62" s="157"/>
      <c r="G62" s="157"/>
      <c r="H62" s="157"/>
      <c r="I62" s="158"/>
      <c r="J62" s="159">
        <f>J111</f>
        <v>0</v>
      </c>
      <c r="K62" s="155"/>
      <c r="L62" s="160"/>
    </row>
    <row r="63" spans="2:12" s="10" customFormat="1" ht="12.75">
      <c r="B63" s="161"/>
      <c r="C63" s="99"/>
      <c r="D63" s="162" t="s">
        <v>1977</v>
      </c>
      <c r="E63" s="163"/>
      <c r="F63" s="163"/>
      <c r="G63" s="163"/>
      <c r="H63" s="163"/>
      <c r="I63" s="164"/>
      <c r="J63" s="165">
        <f>J112</f>
        <v>0</v>
      </c>
      <c r="K63" s="99"/>
      <c r="L63" s="166"/>
    </row>
    <row r="64" spans="2:12" s="10" customFormat="1" ht="12.75">
      <c r="B64" s="161"/>
      <c r="C64" s="99"/>
      <c r="D64" s="162" t="s">
        <v>1978</v>
      </c>
      <c r="E64" s="163"/>
      <c r="F64" s="163"/>
      <c r="G64" s="163"/>
      <c r="H64" s="163"/>
      <c r="I64" s="164"/>
      <c r="J64" s="165">
        <f>J130</f>
        <v>0</v>
      </c>
      <c r="K64" s="99"/>
      <c r="L64" s="166"/>
    </row>
    <row r="65" spans="2:12" s="9" customFormat="1" ht="15">
      <c r="B65" s="154"/>
      <c r="C65" s="155"/>
      <c r="D65" s="156" t="s">
        <v>1979</v>
      </c>
      <c r="E65" s="157"/>
      <c r="F65" s="157"/>
      <c r="G65" s="157"/>
      <c r="H65" s="157"/>
      <c r="I65" s="158"/>
      <c r="J65" s="159">
        <f>J147</f>
        <v>0</v>
      </c>
      <c r="K65" s="155"/>
      <c r="L65" s="160"/>
    </row>
    <row r="66" spans="2:12" s="9" customFormat="1" ht="15">
      <c r="B66" s="154"/>
      <c r="C66" s="155"/>
      <c r="D66" s="156" t="s">
        <v>1980</v>
      </c>
      <c r="E66" s="157"/>
      <c r="F66" s="157"/>
      <c r="G66" s="157"/>
      <c r="H66" s="157"/>
      <c r="I66" s="158"/>
      <c r="J66" s="159">
        <f>J156</f>
        <v>0</v>
      </c>
      <c r="K66" s="155"/>
      <c r="L66" s="160"/>
    </row>
    <row r="67" spans="2:12" s="10" customFormat="1" ht="12.75">
      <c r="B67" s="161"/>
      <c r="C67" s="99"/>
      <c r="D67" s="162" t="s">
        <v>1981</v>
      </c>
      <c r="E67" s="163"/>
      <c r="F67" s="163"/>
      <c r="G67" s="163"/>
      <c r="H67" s="163"/>
      <c r="I67" s="164"/>
      <c r="J67" s="165">
        <f>J157</f>
        <v>0</v>
      </c>
      <c r="K67" s="99"/>
      <c r="L67" s="166"/>
    </row>
    <row r="68" spans="2:12" s="10" customFormat="1" ht="12.75">
      <c r="B68" s="161"/>
      <c r="C68" s="99"/>
      <c r="D68" s="162" t="s">
        <v>1982</v>
      </c>
      <c r="E68" s="163"/>
      <c r="F68" s="163"/>
      <c r="G68" s="163"/>
      <c r="H68" s="163"/>
      <c r="I68" s="164"/>
      <c r="J68" s="165">
        <f>J160</f>
        <v>0</v>
      </c>
      <c r="K68" s="99"/>
      <c r="L68" s="166"/>
    </row>
    <row r="69" spans="2:12" s="10" customFormat="1" ht="12.75">
      <c r="B69" s="161"/>
      <c r="C69" s="99"/>
      <c r="D69" s="162" t="s">
        <v>1983</v>
      </c>
      <c r="E69" s="163"/>
      <c r="F69" s="163"/>
      <c r="G69" s="163"/>
      <c r="H69" s="163"/>
      <c r="I69" s="164"/>
      <c r="J69" s="165">
        <f>J162</f>
        <v>0</v>
      </c>
      <c r="K69" s="99"/>
      <c r="L69" s="166"/>
    </row>
    <row r="70" spans="1:31" s="2" customFormat="1" ht="12">
      <c r="A70" s="36"/>
      <c r="B70" s="37"/>
      <c r="C70" s="38"/>
      <c r="D70" s="38"/>
      <c r="E70" s="38"/>
      <c r="F70" s="38"/>
      <c r="G70" s="38"/>
      <c r="H70" s="38"/>
      <c r="I70" s="118"/>
      <c r="J70" s="38"/>
      <c r="K70" s="38"/>
      <c r="L70" s="119"/>
      <c r="S70" s="36"/>
      <c r="T70" s="36"/>
      <c r="U70" s="36"/>
      <c r="V70" s="36"/>
      <c r="W70" s="36"/>
      <c r="X70" s="36"/>
      <c r="Y70" s="36"/>
      <c r="Z70" s="36"/>
      <c r="AA70" s="36"/>
      <c r="AB70" s="36"/>
      <c r="AC70" s="36"/>
      <c r="AD70" s="36"/>
      <c r="AE70" s="36"/>
    </row>
    <row r="71" spans="1:31" s="2" customFormat="1" ht="12">
      <c r="A71" s="36"/>
      <c r="B71" s="49"/>
      <c r="C71" s="50"/>
      <c r="D71" s="50"/>
      <c r="E71" s="50"/>
      <c r="F71" s="50"/>
      <c r="G71" s="50"/>
      <c r="H71" s="50"/>
      <c r="I71" s="145"/>
      <c r="J71" s="50"/>
      <c r="K71" s="50"/>
      <c r="L71" s="119"/>
      <c r="S71" s="36"/>
      <c r="T71" s="36"/>
      <c r="U71" s="36"/>
      <c r="V71" s="36"/>
      <c r="W71" s="36"/>
      <c r="X71" s="36"/>
      <c r="Y71" s="36"/>
      <c r="Z71" s="36"/>
      <c r="AA71" s="36"/>
      <c r="AB71" s="36"/>
      <c r="AC71" s="36"/>
      <c r="AD71" s="36"/>
      <c r="AE71" s="36"/>
    </row>
    <row r="75" spans="1:31" s="2" customFormat="1" ht="12">
      <c r="A75" s="36"/>
      <c r="B75" s="51"/>
      <c r="C75" s="52"/>
      <c r="D75" s="52"/>
      <c r="E75" s="52"/>
      <c r="F75" s="52"/>
      <c r="G75" s="52"/>
      <c r="H75" s="52"/>
      <c r="I75" s="148"/>
      <c r="J75" s="52"/>
      <c r="K75" s="52"/>
      <c r="L75" s="119"/>
      <c r="S75" s="36"/>
      <c r="T75" s="36"/>
      <c r="U75" s="36"/>
      <c r="V75" s="36"/>
      <c r="W75" s="36"/>
      <c r="X75" s="36"/>
      <c r="Y75" s="36"/>
      <c r="Z75" s="36"/>
      <c r="AA75" s="36"/>
      <c r="AB75" s="36"/>
      <c r="AC75" s="36"/>
      <c r="AD75" s="36"/>
      <c r="AE75" s="36"/>
    </row>
    <row r="76" spans="1:31" s="2" customFormat="1" ht="18">
      <c r="A76" s="36"/>
      <c r="B76" s="37"/>
      <c r="C76" s="25" t="s">
        <v>192</v>
      </c>
      <c r="D76" s="38"/>
      <c r="E76" s="38"/>
      <c r="F76" s="38"/>
      <c r="G76" s="38"/>
      <c r="H76" s="38"/>
      <c r="I76" s="118"/>
      <c r="J76" s="38"/>
      <c r="K76" s="38"/>
      <c r="L76" s="119"/>
      <c r="S76" s="36"/>
      <c r="T76" s="36"/>
      <c r="U76" s="36"/>
      <c r="V76" s="36"/>
      <c r="W76" s="36"/>
      <c r="X76" s="36"/>
      <c r="Y76" s="36"/>
      <c r="Z76" s="36"/>
      <c r="AA76" s="36"/>
      <c r="AB76" s="36"/>
      <c r="AC76" s="36"/>
      <c r="AD76" s="36"/>
      <c r="AE76" s="36"/>
    </row>
    <row r="77" spans="1:31" s="2" customFormat="1" ht="12">
      <c r="A77" s="36"/>
      <c r="B77" s="37"/>
      <c r="C77" s="38"/>
      <c r="D77" s="38"/>
      <c r="E77" s="38"/>
      <c r="F77" s="38"/>
      <c r="G77" s="38"/>
      <c r="H77" s="38"/>
      <c r="I77" s="118"/>
      <c r="J77" s="38"/>
      <c r="K77" s="38"/>
      <c r="L77" s="119"/>
      <c r="S77" s="36"/>
      <c r="T77" s="36"/>
      <c r="U77" s="36"/>
      <c r="V77" s="36"/>
      <c r="W77" s="36"/>
      <c r="X77" s="36"/>
      <c r="Y77" s="36"/>
      <c r="Z77" s="36"/>
      <c r="AA77" s="36"/>
      <c r="AB77" s="36"/>
      <c r="AC77" s="36"/>
      <c r="AD77" s="36"/>
      <c r="AE77" s="36"/>
    </row>
    <row r="78" spans="1:31" s="2" customFormat="1" ht="12.75">
      <c r="A78" s="36"/>
      <c r="B78" s="37"/>
      <c r="C78" s="31" t="s">
        <v>16</v>
      </c>
      <c r="D78" s="38"/>
      <c r="E78" s="38"/>
      <c r="F78" s="38"/>
      <c r="G78" s="38"/>
      <c r="H78" s="38"/>
      <c r="I78" s="118"/>
      <c r="J78" s="38"/>
      <c r="K78" s="38"/>
      <c r="L78" s="119"/>
      <c r="S78" s="36"/>
      <c r="T78" s="36"/>
      <c r="U78" s="36"/>
      <c r="V78" s="36"/>
      <c r="W78" s="36"/>
      <c r="X78" s="36"/>
      <c r="Y78" s="36"/>
      <c r="Z78" s="36"/>
      <c r="AA78" s="36"/>
      <c r="AB78" s="36"/>
      <c r="AC78" s="36"/>
      <c r="AD78" s="36"/>
      <c r="AE78" s="36"/>
    </row>
    <row r="79" spans="1:31" s="2" customFormat="1" ht="12.75">
      <c r="A79" s="36"/>
      <c r="B79" s="37"/>
      <c r="C79" s="38"/>
      <c r="D79" s="38"/>
      <c r="E79" s="415" t="str">
        <f>E7</f>
        <v>HULICE - ČERPACÍ STANICE PEVAK</v>
      </c>
      <c r="F79" s="416"/>
      <c r="G79" s="416"/>
      <c r="H79" s="416"/>
      <c r="I79" s="118"/>
      <c r="J79" s="38"/>
      <c r="K79" s="38"/>
      <c r="L79" s="119"/>
      <c r="S79" s="36"/>
      <c r="T79" s="36"/>
      <c r="U79" s="36"/>
      <c r="V79" s="36"/>
      <c r="W79" s="36"/>
      <c r="X79" s="36"/>
      <c r="Y79" s="36"/>
      <c r="Z79" s="36"/>
      <c r="AA79" s="36"/>
      <c r="AB79" s="36"/>
      <c r="AC79" s="36"/>
      <c r="AD79" s="36"/>
      <c r="AE79" s="36"/>
    </row>
    <row r="80" spans="1:31" s="2" customFormat="1" ht="12.75">
      <c r="A80" s="36"/>
      <c r="B80" s="37"/>
      <c r="C80" s="31" t="s">
        <v>159</v>
      </c>
      <c r="D80" s="38"/>
      <c r="E80" s="38"/>
      <c r="F80" s="38"/>
      <c r="G80" s="38"/>
      <c r="H80" s="38"/>
      <c r="I80" s="118"/>
      <c r="J80" s="38"/>
      <c r="K80" s="38"/>
      <c r="L80" s="119"/>
      <c r="S80" s="36"/>
      <c r="T80" s="36"/>
      <c r="U80" s="36"/>
      <c r="V80" s="36"/>
      <c r="W80" s="36"/>
      <c r="X80" s="36"/>
      <c r="Y80" s="36"/>
      <c r="Z80" s="36"/>
      <c r="AA80" s="36"/>
      <c r="AB80" s="36"/>
      <c r="AC80" s="36"/>
      <c r="AD80" s="36"/>
      <c r="AE80" s="36"/>
    </row>
    <row r="81" spans="1:31" s="2" customFormat="1" ht="12">
      <c r="A81" s="36"/>
      <c r="B81" s="37"/>
      <c r="C81" s="38"/>
      <c r="D81" s="38"/>
      <c r="E81" s="402" t="str">
        <f>E9</f>
        <v>07 - SO_07 - Trafostanice</v>
      </c>
      <c r="F81" s="414"/>
      <c r="G81" s="414"/>
      <c r="H81" s="414"/>
      <c r="I81" s="118"/>
      <c r="J81" s="38"/>
      <c r="K81" s="38"/>
      <c r="L81" s="119"/>
      <c r="S81" s="36"/>
      <c r="T81" s="36"/>
      <c r="U81" s="36"/>
      <c r="V81" s="36"/>
      <c r="W81" s="36"/>
      <c r="X81" s="36"/>
      <c r="Y81" s="36"/>
      <c r="Z81" s="36"/>
      <c r="AA81" s="36"/>
      <c r="AB81" s="36"/>
      <c r="AC81" s="36"/>
      <c r="AD81" s="36"/>
      <c r="AE81" s="36"/>
    </row>
    <row r="82" spans="1:31" s="2" customFormat="1" ht="12">
      <c r="A82" s="36"/>
      <c r="B82" s="37"/>
      <c r="C82" s="38"/>
      <c r="D82" s="38"/>
      <c r="E82" s="38"/>
      <c r="F82" s="38"/>
      <c r="G82" s="38"/>
      <c r="H82" s="38"/>
      <c r="I82" s="118"/>
      <c r="J82" s="38"/>
      <c r="K82" s="38"/>
      <c r="L82" s="119"/>
      <c r="S82" s="36"/>
      <c r="T82" s="36"/>
      <c r="U82" s="36"/>
      <c r="V82" s="36"/>
      <c r="W82" s="36"/>
      <c r="X82" s="36"/>
      <c r="Y82" s="36"/>
      <c r="Z82" s="36"/>
      <c r="AA82" s="36"/>
      <c r="AB82" s="36"/>
      <c r="AC82" s="36"/>
      <c r="AD82" s="36"/>
      <c r="AE82" s="36"/>
    </row>
    <row r="83" spans="1:31" s="2" customFormat="1" ht="12.75">
      <c r="A83" s="36"/>
      <c r="B83" s="37"/>
      <c r="C83" s="31" t="s">
        <v>21</v>
      </c>
      <c r="D83" s="38"/>
      <c r="E83" s="38"/>
      <c r="F83" s="29" t="str">
        <f>F12</f>
        <v>Hulice</v>
      </c>
      <c r="G83" s="38"/>
      <c r="H83" s="38"/>
      <c r="I83" s="120" t="s">
        <v>23</v>
      </c>
      <c r="J83" s="61" t="str">
        <f>IF(J12="","",J12)</f>
        <v>12. 5. 2020</v>
      </c>
      <c r="K83" s="38"/>
      <c r="L83" s="119"/>
      <c r="S83" s="36"/>
      <c r="T83" s="36"/>
      <c r="U83" s="36"/>
      <c r="V83" s="36"/>
      <c r="W83" s="36"/>
      <c r="X83" s="36"/>
      <c r="Y83" s="36"/>
      <c r="Z83" s="36"/>
      <c r="AA83" s="36"/>
      <c r="AB83" s="36"/>
      <c r="AC83" s="36"/>
      <c r="AD83" s="36"/>
      <c r="AE83" s="36"/>
    </row>
    <row r="84" spans="1:31" s="2" customFormat="1" ht="12">
      <c r="A84" s="36"/>
      <c r="B84" s="37"/>
      <c r="C84" s="38"/>
      <c r="D84" s="38"/>
      <c r="E84" s="38"/>
      <c r="F84" s="38"/>
      <c r="G84" s="38"/>
      <c r="H84" s="38"/>
      <c r="I84" s="118"/>
      <c r="J84" s="38"/>
      <c r="K84" s="38"/>
      <c r="L84" s="119"/>
      <c r="S84" s="36"/>
      <c r="T84" s="36"/>
      <c r="U84" s="36"/>
      <c r="V84" s="36"/>
      <c r="W84" s="36"/>
      <c r="X84" s="36"/>
      <c r="Y84" s="36"/>
      <c r="Z84" s="36"/>
      <c r="AA84" s="36"/>
      <c r="AB84" s="36"/>
      <c r="AC84" s="36"/>
      <c r="AD84" s="36"/>
      <c r="AE84" s="36"/>
    </row>
    <row r="85" spans="1:31" s="2" customFormat="1" ht="38.25">
      <c r="A85" s="36"/>
      <c r="B85" s="37"/>
      <c r="C85" s="31" t="s">
        <v>25</v>
      </c>
      <c r="D85" s="38"/>
      <c r="E85" s="38"/>
      <c r="F85" s="29" t="str">
        <f>E15</f>
        <v>PEVAK Pelhřimov</v>
      </c>
      <c r="G85" s="38"/>
      <c r="H85" s="38"/>
      <c r="I85" s="120" t="s">
        <v>31</v>
      </c>
      <c r="J85" s="34" t="str">
        <f>E21</f>
        <v>Vodohospodářské inženýrské služby a.s.</v>
      </c>
      <c r="K85" s="38"/>
      <c r="L85" s="119"/>
      <c r="S85" s="36"/>
      <c r="T85" s="36"/>
      <c r="U85" s="36"/>
      <c r="V85" s="36"/>
      <c r="W85" s="36"/>
      <c r="X85" s="36"/>
      <c r="Y85" s="36"/>
      <c r="Z85" s="36"/>
      <c r="AA85" s="36"/>
      <c r="AB85" s="36"/>
      <c r="AC85" s="36"/>
      <c r="AD85" s="36"/>
      <c r="AE85" s="36"/>
    </row>
    <row r="86" spans="1:31" s="2" customFormat="1" ht="12.75">
      <c r="A86" s="36"/>
      <c r="B86" s="37"/>
      <c r="C86" s="31" t="s">
        <v>29</v>
      </c>
      <c r="D86" s="38"/>
      <c r="E86" s="38"/>
      <c r="F86" s="29" t="str">
        <f>IF(E18="","",E18)</f>
        <v>Vyplň údaj</v>
      </c>
      <c r="G86" s="38"/>
      <c r="H86" s="38"/>
      <c r="I86" s="120" t="s">
        <v>34</v>
      </c>
      <c r="J86" s="34" t="str">
        <f>E24</f>
        <v>Ing.Ivan Menhard</v>
      </c>
      <c r="K86" s="38"/>
      <c r="L86" s="119"/>
      <c r="S86" s="36"/>
      <c r="T86" s="36"/>
      <c r="U86" s="36"/>
      <c r="V86" s="36"/>
      <c r="W86" s="36"/>
      <c r="X86" s="36"/>
      <c r="Y86" s="36"/>
      <c r="Z86" s="36"/>
      <c r="AA86" s="36"/>
      <c r="AB86" s="36"/>
      <c r="AC86" s="36"/>
      <c r="AD86" s="36"/>
      <c r="AE86" s="36"/>
    </row>
    <row r="87" spans="1:31" s="2" customFormat="1" ht="12">
      <c r="A87" s="36"/>
      <c r="B87" s="37"/>
      <c r="C87" s="38"/>
      <c r="D87" s="38"/>
      <c r="E87" s="38"/>
      <c r="F87" s="38"/>
      <c r="G87" s="38"/>
      <c r="H87" s="38"/>
      <c r="I87" s="118"/>
      <c r="J87" s="38"/>
      <c r="K87" s="38"/>
      <c r="L87" s="119"/>
      <c r="S87" s="36"/>
      <c r="T87" s="36"/>
      <c r="U87" s="36"/>
      <c r="V87" s="36"/>
      <c r="W87" s="36"/>
      <c r="X87" s="36"/>
      <c r="Y87" s="36"/>
      <c r="Z87" s="36"/>
      <c r="AA87" s="36"/>
      <c r="AB87" s="36"/>
      <c r="AC87" s="36"/>
      <c r="AD87" s="36"/>
      <c r="AE87" s="36"/>
    </row>
    <row r="88" spans="1:31" s="11" customFormat="1" ht="24">
      <c r="A88" s="167"/>
      <c r="B88" s="168"/>
      <c r="C88" s="169" t="s">
        <v>193</v>
      </c>
      <c r="D88" s="170" t="s">
        <v>57</v>
      </c>
      <c r="E88" s="170" t="s">
        <v>53</v>
      </c>
      <c r="F88" s="170" t="s">
        <v>54</v>
      </c>
      <c r="G88" s="170" t="s">
        <v>194</v>
      </c>
      <c r="H88" s="170" t="s">
        <v>195</v>
      </c>
      <c r="I88" s="171" t="s">
        <v>196</v>
      </c>
      <c r="J88" s="170" t="s">
        <v>165</v>
      </c>
      <c r="K88" s="172" t="s">
        <v>197</v>
      </c>
      <c r="L88" s="173"/>
      <c r="M88" s="70" t="s">
        <v>19</v>
      </c>
      <c r="N88" s="71" t="s">
        <v>42</v>
      </c>
      <c r="O88" s="71" t="s">
        <v>198</v>
      </c>
      <c r="P88" s="71" t="s">
        <v>199</v>
      </c>
      <c r="Q88" s="71" t="s">
        <v>200</v>
      </c>
      <c r="R88" s="71" t="s">
        <v>201</v>
      </c>
      <c r="S88" s="71" t="s">
        <v>202</v>
      </c>
      <c r="T88" s="72" t="s">
        <v>203</v>
      </c>
      <c r="U88" s="167"/>
      <c r="V88" s="167"/>
      <c r="W88" s="167"/>
      <c r="X88" s="167"/>
      <c r="Y88" s="167"/>
      <c r="Z88" s="167"/>
      <c r="AA88" s="167"/>
      <c r="AB88" s="167"/>
      <c r="AC88" s="167"/>
      <c r="AD88" s="167"/>
      <c r="AE88" s="167"/>
    </row>
    <row r="89" spans="1:63" s="2" customFormat="1" ht="15.75">
      <c r="A89" s="36"/>
      <c r="B89" s="37"/>
      <c r="C89" s="77" t="s">
        <v>204</v>
      </c>
      <c r="D89" s="38"/>
      <c r="E89" s="38"/>
      <c r="F89" s="38"/>
      <c r="G89" s="38"/>
      <c r="H89" s="38"/>
      <c r="I89" s="118"/>
      <c r="J89" s="174">
        <f>BK89</f>
        <v>0</v>
      </c>
      <c r="K89" s="38"/>
      <c r="L89" s="41"/>
      <c r="M89" s="73"/>
      <c r="N89" s="175"/>
      <c r="O89" s="74"/>
      <c r="P89" s="176">
        <f>P90+P111+P147+P156</f>
        <v>0</v>
      </c>
      <c r="Q89" s="74"/>
      <c r="R89" s="176">
        <f>R90+R111+R147+R156</f>
        <v>2.126164</v>
      </c>
      <c r="S89" s="74"/>
      <c r="T89" s="177">
        <f>T90+T111+T147+T156</f>
        <v>0</v>
      </c>
      <c r="U89" s="36"/>
      <c r="V89" s="36"/>
      <c r="W89" s="36"/>
      <c r="X89" s="36"/>
      <c r="Y89" s="36"/>
      <c r="Z89" s="36"/>
      <c r="AA89" s="36"/>
      <c r="AB89" s="36"/>
      <c r="AC89" s="36"/>
      <c r="AD89" s="36"/>
      <c r="AE89" s="36"/>
      <c r="AT89" s="19" t="s">
        <v>71</v>
      </c>
      <c r="AU89" s="19" t="s">
        <v>166</v>
      </c>
      <c r="BK89" s="178">
        <f>BK90+BK111+BK147+BK156</f>
        <v>0</v>
      </c>
    </row>
    <row r="90" spans="2:63" s="12" customFormat="1" ht="15">
      <c r="B90" s="179"/>
      <c r="C90" s="180"/>
      <c r="D90" s="181" t="s">
        <v>71</v>
      </c>
      <c r="E90" s="182" t="s">
        <v>692</v>
      </c>
      <c r="F90" s="182" t="s">
        <v>693</v>
      </c>
      <c r="G90" s="180"/>
      <c r="H90" s="180"/>
      <c r="I90" s="183"/>
      <c r="J90" s="184">
        <f>BK90</f>
        <v>0</v>
      </c>
      <c r="K90" s="180"/>
      <c r="L90" s="185"/>
      <c r="M90" s="186"/>
      <c r="N90" s="187"/>
      <c r="O90" s="187"/>
      <c r="P90" s="188">
        <f>P91</f>
        <v>0</v>
      </c>
      <c r="Q90" s="187"/>
      <c r="R90" s="188">
        <f>R91</f>
        <v>0.037075</v>
      </c>
      <c r="S90" s="187"/>
      <c r="T90" s="189">
        <f>T91</f>
        <v>0</v>
      </c>
      <c r="AR90" s="190" t="s">
        <v>81</v>
      </c>
      <c r="AT90" s="191" t="s">
        <v>71</v>
      </c>
      <c r="AU90" s="191" t="s">
        <v>72</v>
      </c>
      <c r="AY90" s="190" t="s">
        <v>207</v>
      </c>
      <c r="BK90" s="192">
        <f>BK91</f>
        <v>0</v>
      </c>
    </row>
    <row r="91" spans="2:63" s="12" customFormat="1" ht="12.75">
      <c r="B91" s="179"/>
      <c r="C91" s="180"/>
      <c r="D91" s="181" t="s">
        <v>71</v>
      </c>
      <c r="E91" s="193" t="s">
        <v>1984</v>
      </c>
      <c r="F91" s="193" t="s">
        <v>1985</v>
      </c>
      <c r="G91" s="180"/>
      <c r="H91" s="180"/>
      <c r="I91" s="183"/>
      <c r="J91" s="194">
        <f>BK91</f>
        <v>0</v>
      </c>
      <c r="K91" s="180"/>
      <c r="L91" s="185"/>
      <c r="M91" s="186"/>
      <c r="N91" s="187"/>
      <c r="O91" s="187"/>
      <c r="P91" s="188">
        <f>SUM(P92:P110)</f>
        <v>0</v>
      </c>
      <c r="Q91" s="187"/>
      <c r="R91" s="188">
        <f>SUM(R92:R110)</f>
        <v>0.037075</v>
      </c>
      <c r="S91" s="187"/>
      <c r="T91" s="189">
        <f>SUM(T92:T110)</f>
        <v>0</v>
      </c>
      <c r="AR91" s="190" t="s">
        <v>81</v>
      </c>
      <c r="AT91" s="191" t="s">
        <v>71</v>
      </c>
      <c r="AU91" s="191" t="s">
        <v>79</v>
      </c>
      <c r="AY91" s="190" t="s">
        <v>207</v>
      </c>
      <c r="BK91" s="192">
        <f>SUM(BK92:BK110)</f>
        <v>0</v>
      </c>
    </row>
    <row r="92" spans="1:65" s="2" customFormat="1" ht="36">
      <c r="A92" s="36"/>
      <c r="B92" s="37"/>
      <c r="C92" s="195" t="s">
        <v>79</v>
      </c>
      <c r="D92" s="195" t="s">
        <v>209</v>
      </c>
      <c r="E92" s="196" t="s">
        <v>2168</v>
      </c>
      <c r="F92" s="197" t="s">
        <v>2169</v>
      </c>
      <c r="G92" s="198" t="s">
        <v>140</v>
      </c>
      <c r="H92" s="199">
        <v>15</v>
      </c>
      <c r="I92" s="200"/>
      <c r="J92" s="201">
        <f>ROUND(I92*H92,2)</f>
        <v>0</v>
      </c>
      <c r="K92" s="197" t="s">
        <v>212</v>
      </c>
      <c r="L92" s="41"/>
      <c r="M92" s="202" t="s">
        <v>19</v>
      </c>
      <c r="N92" s="203" t="s">
        <v>43</v>
      </c>
      <c r="O92" s="66"/>
      <c r="P92" s="204">
        <f>O92*H92</f>
        <v>0</v>
      </c>
      <c r="Q92" s="204">
        <v>0</v>
      </c>
      <c r="R92" s="204">
        <f>Q92*H92</f>
        <v>0</v>
      </c>
      <c r="S92" s="204">
        <v>0</v>
      </c>
      <c r="T92" s="205">
        <f>S92*H92</f>
        <v>0</v>
      </c>
      <c r="U92" s="36"/>
      <c r="V92" s="36"/>
      <c r="W92" s="36"/>
      <c r="X92" s="36"/>
      <c r="Y92" s="36"/>
      <c r="Z92" s="36"/>
      <c r="AA92" s="36"/>
      <c r="AB92" s="36"/>
      <c r="AC92" s="36"/>
      <c r="AD92" s="36"/>
      <c r="AE92" s="36"/>
      <c r="AR92" s="206" t="s">
        <v>292</v>
      </c>
      <c r="AT92" s="206" t="s">
        <v>209</v>
      </c>
      <c r="AU92" s="206" t="s">
        <v>81</v>
      </c>
      <c r="AY92" s="19" t="s">
        <v>207</v>
      </c>
      <c r="BE92" s="207">
        <f>IF(N92="základní",J92,0)</f>
        <v>0</v>
      </c>
      <c r="BF92" s="207">
        <f>IF(N92="snížená",J92,0)</f>
        <v>0</v>
      </c>
      <c r="BG92" s="207">
        <f>IF(N92="zákl. přenesená",J92,0)</f>
        <v>0</v>
      </c>
      <c r="BH92" s="207">
        <f>IF(N92="sníž. přenesená",J92,0)</f>
        <v>0</v>
      </c>
      <c r="BI92" s="207">
        <f>IF(N92="nulová",J92,0)</f>
        <v>0</v>
      </c>
      <c r="BJ92" s="19" t="s">
        <v>79</v>
      </c>
      <c r="BK92" s="207">
        <f>ROUND(I92*H92,2)</f>
        <v>0</v>
      </c>
      <c r="BL92" s="19" t="s">
        <v>292</v>
      </c>
      <c r="BM92" s="206" t="s">
        <v>2170</v>
      </c>
    </row>
    <row r="93" spans="1:47" s="2" customFormat="1" ht="19.5">
      <c r="A93" s="36"/>
      <c r="B93" s="37"/>
      <c r="C93" s="38"/>
      <c r="D93" s="210" t="s">
        <v>573</v>
      </c>
      <c r="E93" s="38"/>
      <c r="F93" s="251" t="s">
        <v>2171</v>
      </c>
      <c r="G93" s="38"/>
      <c r="H93" s="38"/>
      <c r="I93" s="118"/>
      <c r="J93" s="38"/>
      <c r="K93" s="38"/>
      <c r="L93" s="41"/>
      <c r="M93" s="252"/>
      <c r="N93" s="253"/>
      <c r="O93" s="66"/>
      <c r="P93" s="66"/>
      <c r="Q93" s="66"/>
      <c r="R93" s="66"/>
      <c r="S93" s="66"/>
      <c r="T93" s="67"/>
      <c r="U93" s="36"/>
      <c r="V93" s="36"/>
      <c r="W93" s="36"/>
      <c r="X93" s="36"/>
      <c r="Y93" s="36"/>
      <c r="Z93" s="36"/>
      <c r="AA93" s="36"/>
      <c r="AB93" s="36"/>
      <c r="AC93" s="36"/>
      <c r="AD93" s="36"/>
      <c r="AE93" s="36"/>
      <c r="AT93" s="19" t="s">
        <v>573</v>
      </c>
      <c r="AU93" s="19" t="s">
        <v>81</v>
      </c>
    </row>
    <row r="94" spans="1:65" s="2" customFormat="1" ht="12">
      <c r="A94" s="36"/>
      <c r="B94" s="37"/>
      <c r="C94" s="231" t="s">
        <v>81</v>
      </c>
      <c r="D94" s="231" t="s">
        <v>249</v>
      </c>
      <c r="E94" s="232" t="s">
        <v>2172</v>
      </c>
      <c r="F94" s="233" t="s">
        <v>2173</v>
      </c>
      <c r="G94" s="234" t="s">
        <v>810</v>
      </c>
      <c r="H94" s="235">
        <v>15.715</v>
      </c>
      <c r="I94" s="236"/>
      <c r="J94" s="237">
        <f>ROUND(I94*H94,2)</f>
        <v>0</v>
      </c>
      <c r="K94" s="233" t="s">
        <v>212</v>
      </c>
      <c r="L94" s="238"/>
      <c r="M94" s="239" t="s">
        <v>19</v>
      </c>
      <c r="N94" s="240" t="s">
        <v>43</v>
      </c>
      <c r="O94" s="66"/>
      <c r="P94" s="204">
        <f>O94*H94</f>
        <v>0</v>
      </c>
      <c r="Q94" s="204">
        <v>0.001</v>
      </c>
      <c r="R94" s="204">
        <f>Q94*H94</f>
        <v>0.015715</v>
      </c>
      <c r="S94" s="204">
        <v>0</v>
      </c>
      <c r="T94" s="205">
        <f>S94*H94</f>
        <v>0</v>
      </c>
      <c r="U94" s="36"/>
      <c r="V94" s="36"/>
      <c r="W94" s="36"/>
      <c r="X94" s="36"/>
      <c r="Y94" s="36"/>
      <c r="Z94" s="36"/>
      <c r="AA94" s="36"/>
      <c r="AB94" s="36"/>
      <c r="AC94" s="36"/>
      <c r="AD94" s="36"/>
      <c r="AE94" s="36"/>
      <c r="AR94" s="206" t="s">
        <v>880</v>
      </c>
      <c r="AT94" s="206" t="s">
        <v>249</v>
      </c>
      <c r="AU94" s="206" t="s">
        <v>81</v>
      </c>
      <c r="AY94" s="19" t="s">
        <v>207</v>
      </c>
      <c r="BE94" s="207">
        <f>IF(N94="základní",J94,0)</f>
        <v>0</v>
      </c>
      <c r="BF94" s="207">
        <f>IF(N94="snížená",J94,0)</f>
        <v>0</v>
      </c>
      <c r="BG94" s="207">
        <f>IF(N94="zákl. přenesená",J94,0)</f>
        <v>0</v>
      </c>
      <c r="BH94" s="207">
        <f>IF(N94="sníž. přenesená",J94,0)</f>
        <v>0</v>
      </c>
      <c r="BI94" s="207">
        <f>IF(N94="nulová",J94,0)</f>
        <v>0</v>
      </c>
      <c r="BJ94" s="19" t="s">
        <v>79</v>
      </c>
      <c r="BK94" s="207">
        <f>ROUND(I94*H94,2)</f>
        <v>0</v>
      </c>
      <c r="BL94" s="19" t="s">
        <v>880</v>
      </c>
      <c r="BM94" s="206" t="s">
        <v>2174</v>
      </c>
    </row>
    <row r="95" spans="2:51" s="13" customFormat="1" ht="12">
      <c r="B95" s="208"/>
      <c r="C95" s="209"/>
      <c r="D95" s="210" t="s">
        <v>215</v>
      </c>
      <c r="E95" s="211" t="s">
        <v>19</v>
      </c>
      <c r="F95" s="212" t="s">
        <v>2175</v>
      </c>
      <c r="G95" s="209"/>
      <c r="H95" s="213">
        <v>14.286</v>
      </c>
      <c r="I95" s="214"/>
      <c r="J95" s="209"/>
      <c r="K95" s="209"/>
      <c r="L95" s="215"/>
      <c r="M95" s="216"/>
      <c r="N95" s="217"/>
      <c r="O95" s="217"/>
      <c r="P95" s="217"/>
      <c r="Q95" s="217"/>
      <c r="R95" s="217"/>
      <c r="S95" s="217"/>
      <c r="T95" s="218"/>
      <c r="AT95" s="219" t="s">
        <v>215</v>
      </c>
      <c r="AU95" s="219" t="s">
        <v>81</v>
      </c>
      <c r="AV95" s="13" t="s">
        <v>81</v>
      </c>
      <c r="AW95" s="13" t="s">
        <v>33</v>
      </c>
      <c r="AX95" s="13" t="s">
        <v>79</v>
      </c>
      <c r="AY95" s="219" t="s">
        <v>207</v>
      </c>
    </row>
    <row r="96" spans="2:51" s="13" customFormat="1" ht="12">
      <c r="B96" s="208"/>
      <c r="C96" s="209"/>
      <c r="D96" s="210" t="s">
        <v>215</v>
      </c>
      <c r="E96" s="209"/>
      <c r="F96" s="212" t="s">
        <v>2176</v>
      </c>
      <c r="G96" s="209"/>
      <c r="H96" s="213">
        <v>15.715</v>
      </c>
      <c r="I96" s="214"/>
      <c r="J96" s="209"/>
      <c r="K96" s="209"/>
      <c r="L96" s="215"/>
      <c r="M96" s="216"/>
      <c r="N96" s="217"/>
      <c r="O96" s="217"/>
      <c r="P96" s="217"/>
      <c r="Q96" s="217"/>
      <c r="R96" s="217"/>
      <c r="S96" s="217"/>
      <c r="T96" s="218"/>
      <c r="AT96" s="219" t="s">
        <v>215</v>
      </c>
      <c r="AU96" s="219" t="s">
        <v>81</v>
      </c>
      <c r="AV96" s="13" t="s">
        <v>81</v>
      </c>
      <c r="AW96" s="13" t="s">
        <v>4</v>
      </c>
      <c r="AX96" s="13" t="s">
        <v>79</v>
      </c>
      <c r="AY96" s="219" t="s">
        <v>207</v>
      </c>
    </row>
    <row r="97" spans="1:65" s="2" customFormat="1" ht="48">
      <c r="A97" s="36"/>
      <c r="B97" s="37"/>
      <c r="C97" s="195" t="s">
        <v>221</v>
      </c>
      <c r="D97" s="195" t="s">
        <v>209</v>
      </c>
      <c r="E97" s="196" t="s">
        <v>2177</v>
      </c>
      <c r="F97" s="197" t="s">
        <v>2178</v>
      </c>
      <c r="G97" s="198" t="s">
        <v>140</v>
      </c>
      <c r="H97" s="199">
        <v>55</v>
      </c>
      <c r="I97" s="200"/>
      <c r="J97" s="201">
        <f>ROUND(I97*H97,2)</f>
        <v>0</v>
      </c>
      <c r="K97" s="197" t="s">
        <v>212</v>
      </c>
      <c r="L97" s="41"/>
      <c r="M97" s="202" t="s">
        <v>19</v>
      </c>
      <c r="N97" s="203" t="s">
        <v>43</v>
      </c>
      <c r="O97" s="66"/>
      <c r="P97" s="204">
        <f>O97*H97</f>
        <v>0</v>
      </c>
      <c r="Q97" s="204">
        <v>0</v>
      </c>
      <c r="R97" s="204">
        <f>Q97*H97</f>
        <v>0</v>
      </c>
      <c r="S97" s="204">
        <v>0</v>
      </c>
      <c r="T97" s="205">
        <f>S97*H97</f>
        <v>0</v>
      </c>
      <c r="U97" s="36"/>
      <c r="V97" s="36"/>
      <c r="W97" s="36"/>
      <c r="X97" s="36"/>
      <c r="Y97" s="36"/>
      <c r="Z97" s="36"/>
      <c r="AA97" s="36"/>
      <c r="AB97" s="36"/>
      <c r="AC97" s="36"/>
      <c r="AD97" s="36"/>
      <c r="AE97" s="36"/>
      <c r="AR97" s="206" t="s">
        <v>292</v>
      </c>
      <c r="AT97" s="206" t="s">
        <v>209</v>
      </c>
      <c r="AU97" s="206" t="s">
        <v>81</v>
      </c>
      <c r="AY97" s="19" t="s">
        <v>207</v>
      </c>
      <c r="BE97" s="207">
        <f>IF(N97="základní",J97,0)</f>
        <v>0</v>
      </c>
      <c r="BF97" s="207">
        <f>IF(N97="snížená",J97,0)</f>
        <v>0</v>
      </c>
      <c r="BG97" s="207">
        <f>IF(N97="zákl. přenesená",J97,0)</f>
        <v>0</v>
      </c>
      <c r="BH97" s="207">
        <f>IF(N97="sníž. přenesená",J97,0)</f>
        <v>0</v>
      </c>
      <c r="BI97" s="207">
        <f>IF(N97="nulová",J97,0)</f>
        <v>0</v>
      </c>
      <c r="BJ97" s="19" t="s">
        <v>79</v>
      </c>
      <c r="BK97" s="207">
        <f>ROUND(I97*H97,2)</f>
        <v>0</v>
      </c>
      <c r="BL97" s="19" t="s">
        <v>292</v>
      </c>
      <c r="BM97" s="206" t="s">
        <v>2179</v>
      </c>
    </row>
    <row r="98" spans="1:47" s="2" customFormat="1" ht="19.5">
      <c r="A98" s="36"/>
      <c r="B98" s="37"/>
      <c r="C98" s="38"/>
      <c r="D98" s="210" t="s">
        <v>573</v>
      </c>
      <c r="E98" s="38"/>
      <c r="F98" s="251" t="s">
        <v>2180</v>
      </c>
      <c r="G98" s="38"/>
      <c r="H98" s="38"/>
      <c r="I98" s="118"/>
      <c r="J98" s="38"/>
      <c r="K98" s="38"/>
      <c r="L98" s="41"/>
      <c r="M98" s="252"/>
      <c r="N98" s="253"/>
      <c r="O98" s="66"/>
      <c r="P98" s="66"/>
      <c r="Q98" s="66"/>
      <c r="R98" s="66"/>
      <c r="S98" s="66"/>
      <c r="T98" s="67"/>
      <c r="U98" s="36"/>
      <c r="V98" s="36"/>
      <c r="W98" s="36"/>
      <c r="X98" s="36"/>
      <c r="Y98" s="36"/>
      <c r="Z98" s="36"/>
      <c r="AA98" s="36"/>
      <c r="AB98" s="36"/>
      <c r="AC98" s="36"/>
      <c r="AD98" s="36"/>
      <c r="AE98" s="36"/>
      <c r="AT98" s="19" t="s">
        <v>573</v>
      </c>
      <c r="AU98" s="19" t="s">
        <v>81</v>
      </c>
    </row>
    <row r="99" spans="1:65" s="2" customFormat="1" ht="12">
      <c r="A99" s="36"/>
      <c r="B99" s="37"/>
      <c r="C99" s="231" t="s">
        <v>213</v>
      </c>
      <c r="D99" s="231" t="s">
        <v>249</v>
      </c>
      <c r="E99" s="232" t="s">
        <v>2181</v>
      </c>
      <c r="F99" s="233" t="s">
        <v>2182</v>
      </c>
      <c r="G99" s="234" t="s">
        <v>140</v>
      </c>
      <c r="H99" s="235">
        <v>60</v>
      </c>
      <c r="I99" s="236"/>
      <c r="J99" s="237">
        <f>ROUND(I99*H99,2)</f>
        <v>0</v>
      </c>
      <c r="K99" s="233" t="s">
        <v>1999</v>
      </c>
      <c r="L99" s="238"/>
      <c r="M99" s="239" t="s">
        <v>19</v>
      </c>
      <c r="N99" s="240" t="s">
        <v>43</v>
      </c>
      <c r="O99" s="66"/>
      <c r="P99" s="204">
        <f>O99*H99</f>
        <v>0</v>
      </c>
      <c r="Q99" s="204">
        <v>0</v>
      </c>
      <c r="R99" s="204">
        <f>Q99*H99</f>
        <v>0</v>
      </c>
      <c r="S99" s="204">
        <v>0</v>
      </c>
      <c r="T99" s="205">
        <f>S99*H99</f>
        <v>0</v>
      </c>
      <c r="U99" s="36"/>
      <c r="V99" s="36"/>
      <c r="W99" s="36"/>
      <c r="X99" s="36"/>
      <c r="Y99" s="36"/>
      <c r="Z99" s="36"/>
      <c r="AA99" s="36"/>
      <c r="AB99" s="36"/>
      <c r="AC99" s="36"/>
      <c r="AD99" s="36"/>
      <c r="AE99" s="36"/>
      <c r="AR99" s="206" t="s">
        <v>380</v>
      </c>
      <c r="AT99" s="206" t="s">
        <v>249</v>
      </c>
      <c r="AU99" s="206" t="s">
        <v>81</v>
      </c>
      <c r="AY99" s="19" t="s">
        <v>207</v>
      </c>
      <c r="BE99" s="207">
        <f>IF(N99="základní",J99,0)</f>
        <v>0</v>
      </c>
      <c r="BF99" s="207">
        <f>IF(N99="snížená",J99,0)</f>
        <v>0</v>
      </c>
      <c r="BG99" s="207">
        <f>IF(N99="zákl. přenesená",J99,0)</f>
        <v>0</v>
      </c>
      <c r="BH99" s="207">
        <f>IF(N99="sníž. přenesená",J99,0)</f>
        <v>0</v>
      </c>
      <c r="BI99" s="207">
        <f>IF(N99="nulová",J99,0)</f>
        <v>0</v>
      </c>
      <c r="BJ99" s="19" t="s">
        <v>79</v>
      </c>
      <c r="BK99" s="207">
        <f>ROUND(I99*H99,2)</f>
        <v>0</v>
      </c>
      <c r="BL99" s="19" t="s">
        <v>292</v>
      </c>
      <c r="BM99" s="206" t="s">
        <v>2183</v>
      </c>
    </row>
    <row r="100" spans="2:51" s="13" customFormat="1" ht="12">
      <c r="B100" s="208"/>
      <c r="C100" s="209"/>
      <c r="D100" s="210" t="s">
        <v>215</v>
      </c>
      <c r="E100" s="209"/>
      <c r="F100" s="212" t="s">
        <v>2184</v>
      </c>
      <c r="G100" s="209"/>
      <c r="H100" s="213">
        <v>60</v>
      </c>
      <c r="I100" s="214"/>
      <c r="J100" s="209"/>
      <c r="K100" s="209"/>
      <c r="L100" s="215"/>
      <c r="M100" s="216"/>
      <c r="N100" s="217"/>
      <c r="O100" s="217"/>
      <c r="P100" s="217"/>
      <c r="Q100" s="217"/>
      <c r="R100" s="217"/>
      <c r="S100" s="217"/>
      <c r="T100" s="218"/>
      <c r="AT100" s="219" t="s">
        <v>215</v>
      </c>
      <c r="AU100" s="219" t="s">
        <v>81</v>
      </c>
      <c r="AV100" s="13" t="s">
        <v>81</v>
      </c>
      <c r="AW100" s="13" t="s">
        <v>4</v>
      </c>
      <c r="AX100" s="13" t="s">
        <v>79</v>
      </c>
      <c r="AY100" s="219" t="s">
        <v>207</v>
      </c>
    </row>
    <row r="101" spans="1:65" s="2" customFormat="1" ht="12">
      <c r="A101" s="36"/>
      <c r="B101" s="37"/>
      <c r="C101" s="195" t="s">
        <v>234</v>
      </c>
      <c r="D101" s="195" t="s">
        <v>209</v>
      </c>
      <c r="E101" s="196" t="s">
        <v>2185</v>
      </c>
      <c r="F101" s="197" t="s">
        <v>2186</v>
      </c>
      <c r="G101" s="198" t="s">
        <v>264</v>
      </c>
      <c r="H101" s="199">
        <v>20</v>
      </c>
      <c r="I101" s="200"/>
      <c r="J101" s="201">
        <f>ROUND(I101*H101,2)</f>
        <v>0</v>
      </c>
      <c r="K101" s="197" t="s">
        <v>212</v>
      </c>
      <c r="L101" s="41"/>
      <c r="M101" s="202" t="s">
        <v>19</v>
      </c>
      <c r="N101" s="203" t="s">
        <v>43</v>
      </c>
      <c r="O101" s="66"/>
      <c r="P101" s="204">
        <f>O101*H101</f>
        <v>0</v>
      </c>
      <c r="Q101" s="204">
        <v>0</v>
      </c>
      <c r="R101" s="204">
        <f>Q101*H101</f>
        <v>0</v>
      </c>
      <c r="S101" s="204">
        <v>0</v>
      </c>
      <c r="T101" s="205">
        <f>S101*H101</f>
        <v>0</v>
      </c>
      <c r="U101" s="36"/>
      <c r="V101" s="36"/>
      <c r="W101" s="36"/>
      <c r="X101" s="36"/>
      <c r="Y101" s="36"/>
      <c r="Z101" s="36"/>
      <c r="AA101" s="36"/>
      <c r="AB101" s="36"/>
      <c r="AC101" s="36"/>
      <c r="AD101" s="36"/>
      <c r="AE101" s="36"/>
      <c r="AR101" s="206" t="s">
        <v>292</v>
      </c>
      <c r="AT101" s="206" t="s">
        <v>209</v>
      </c>
      <c r="AU101" s="206" t="s">
        <v>81</v>
      </c>
      <c r="AY101" s="19" t="s">
        <v>207</v>
      </c>
      <c r="BE101" s="207">
        <f>IF(N101="základní",J101,0)</f>
        <v>0</v>
      </c>
      <c r="BF101" s="207">
        <f>IF(N101="snížená",J101,0)</f>
        <v>0</v>
      </c>
      <c r="BG101" s="207">
        <f>IF(N101="zákl. přenesená",J101,0)</f>
        <v>0</v>
      </c>
      <c r="BH101" s="207">
        <f>IF(N101="sníž. přenesená",J101,0)</f>
        <v>0</v>
      </c>
      <c r="BI101" s="207">
        <f>IF(N101="nulová",J101,0)</f>
        <v>0</v>
      </c>
      <c r="BJ101" s="19" t="s">
        <v>79</v>
      </c>
      <c r="BK101" s="207">
        <f>ROUND(I101*H101,2)</f>
        <v>0</v>
      </c>
      <c r="BL101" s="19" t="s">
        <v>292</v>
      </c>
      <c r="BM101" s="206" t="s">
        <v>2187</v>
      </c>
    </row>
    <row r="102" spans="1:65" s="2" customFormat="1" ht="12">
      <c r="A102" s="36"/>
      <c r="B102" s="37"/>
      <c r="C102" s="231" t="s">
        <v>238</v>
      </c>
      <c r="D102" s="231" t="s">
        <v>249</v>
      </c>
      <c r="E102" s="232" t="s">
        <v>2188</v>
      </c>
      <c r="F102" s="233" t="s">
        <v>2189</v>
      </c>
      <c r="G102" s="234" t="s">
        <v>264</v>
      </c>
      <c r="H102" s="235">
        <v>20</v>
      </c>
      <c r="I102" s="236"/>
      <c r="J102" s="237">
        <f>ROUND(I102*H102,2)</f>
        <v>0</v>
      </c>
      <c r="K102" s="233" t="s">
        <v>212</v>
      </c>
      <c r="L102" s="238"/>
      <c r="M102" s="239" t="s">
        <v>19</v>
      </c>
      <c r="N102" s="240" t="s">
        <v>43</v>
      </c>
      <c r="O102" s="66"/>
      <c r="P102" s="204">
        <f>O102*H102</f>
        <v>0</v>
      </c>
      <c r="Q102" s="204">
        <v>0.00022</v>
      </c>
      <c r="R102" s="204">
        <f>Q102*H102</f>
        <v>0.0044</v>
      </c>
      <c r="S102" s="204">
        <v>0</v>
      </c>
      <c r="T102" s="205">
        <f>S102*H102</f>
        <v>0</v>
      </c>
      <c r="U102" s="36"/>
      <c r="V102" s="36"/>
      <c r="W102" s="36"/>
      <c r="X102" s="36"/>
      <c r="Y102" s="36"/>
      <c r="Z102" s="36"/>
      <c r="AA102" s="36"/>
      <c r="AB102" s="36"/>
      <c r="AC102" s="36"/>
      <c r="AD102" s="36"/>
      <c r="AE102" s="36"/>
      <c r="AR102" s="206" t="s">
        <v>880</v>
      </c>
      <c r="AT102" s="206" t="s">
        <v>249</v>
      </c>
      <c r="AU102" s="206" t="s">
        <v>81</v>
      </c>
      <c r="AY102" s="19" t="s">
        <v>207</v>
      </c>
      <c r="BE102" s="207">
        <f>IF(N102="základní",J102,0)</f>
        <v>0</v>
      </c>
      <c r="BF102" s="207">
        <f>IF(N102="snížená",J102,0)</f>
        <v>0</v>
      </c>
      <c r="BG102" s="207">
        <f>IF(N102="zákl. přenesená",J102,0)</f>
        <v>0</v>
      </c>
      <c r="BH102" s="207">
        <f>IF(N102="sníž. přenesená",J102,0)</f>
        <v>0</v>
      </c>
      <c r="BI102" s="207">
        <f>IF(N102="nulová",J102,0)</f>
        <v>0</v>
      </c>
      <c r="BJ102" s="19" t="s">
        <v>79</v>
      </c>
      <c r="BK102" s="207">
        <f>ROUND(I102*H102,2)</f>
        <v>0</v>
      </c>
      <c r="BL102" s="19" t="s">
        <v>880</v>
      </c>
      <c r="BM102" s="206" t="s">
        <v>2190</v>
      </c>
    </row>
    <row r="103" spans="1:65" s="2" customFormat="1" ht="12">
      <c r="A103" s="36"/>
      <c r="B103" s="37"/>
      <c r="C103" s="231" t="s">
        <v>243</v>
      </c>
      <c r="D103" s="231" t="s">
        <v>249</v>
      </c>
      <c r="E103" s="232" t="s">
        <v>2191</v>
      </c>
      <c r="F103" s="233" t="s">
        <v>2192</v>
      </c>
      <c r="G103" s="234" t="s">
        <v>264</v>
      </c>
      <c r="H103" s="235">
        <v>2</v>
      </c>
      <c r="I103" s="236"/>
      <c r="J103" s="237">
        <f>ROUND(I103*H103,2)</f>
        <v>0</v>
      </c>
      <c r="K103" s="233" t="s">
        <v>212</v>
      </c>
      <c r="L103" s="238"/>
      <c r="M103" s="239" t="s">
        <v>19</v>
      </c>
      <c r="N103" s="240" t="s">
        <v>43</v>
      </c>
      <c r="O103" s="66"/>
      <c r="P103" s="204">
        <f>O103*H103</f>
        <v>0</v>
      </c>
      <c r="Q103" s="204">
        <v>0.00014</v>
      </c>
      <c r="R103" s="204">
        <f>Q103*H103</f>
        <v>0.00028</v>
      </c>
      <c r="S103" s="204">
        <v>0</v>
      </c>
      <c r="T103" s="205">
        <f>S103*H103</f>
        <v>0</v>
      </c>
      <c r="U103" s="36"/>
      <c r="V103" s="36"/>
      <c r="W103" s="36"/>
      <c r="X103" s="36"/>
      <c r="Y103" s="36"/>
      <c r="Z103" s="36"/>
      <c r="AA103" s="36"/>
      <c r="AB103" s="36"/>
      <c r="AC103" s="36"/>
      <c r="AD103" s="36"/>
      <c r="AE103" s="36"/>
      <c r="AR103" s="206" t="s">
        <v>880</v>
      </c>
      <c r="AT103" s="206" t="s">
        <v>249</v>
      </c>
      <c r="AU103" s="206" t="s">
        <v>81</v>
      </c>
      <c r="AY103" s="19" t="s">
        <v>207</v>
      </c>
      <c r="BE103" s="207">
        <f>IF(N103="základní",J103,0)</f>
        <v>0</v>
      </c>
      <c r="BF103" s="207">
        <f>IF(N103="snížená",J103,0)</f>
        <v>0</v>
      </c>
      <c r="BG103" s="207">
        <f>IF(N103="zákl. přenesená",J103,0)</f>
        <v>0</v>
      </c>
      <c r="BH103" s="207">
        <f>IF(N103="sníž. přenesená",J103,0)</f>
        <v>0</v>
      </c>
      <c r="BI103" s="207">
        <f>IF(N103="nulová",J103,0)</f>
        <v>0</v>
      </c>
      <c r="BJ103" s="19" t="s">
        <v>79</v>
      </c>
      <c r="BK103" s="207">
        <f>ROUND(I103*H103,2)</f>
        <v>0</v>
      </c>
      <c r="BL103" s="19" t="s">
        <v>880</v>
      </c>
      <c r="BM103" s="206" t="s">
        <v>2193</v>
      </c>
    </row>
    <row r="104" spans="1:65" s="2" customFormat="1" ht="24">
      <c r="A104" s="36"/>
      <c r="B104" s="37"/>
      <c r="C104" s="231" t="s">
        <v>248</v>
      </c>
      <c r="D104" s="231" t="s">
        <v>249</v>
      </c>
      <c r="E104" s="232" t="s">
        <v>2194</v>
      </c>
      <c r="F104" s="233" t="s">
        <v>2195</v>
      </c>
      <c r="G104" s="234" t="s">
        <v>264</v>
      </c>
      <c r="H104" s="235">
        <v>2</v>
      </c>
      <c r="I104" s="236"/>
      <c r="J104" s="237">
        <f>ROUND(I104*H104,2)</f>
        <v>0</v>
      </c>
      <c r="K104" s="233" t="s">
        <v>19</v>
      </c>
      <c r="L104" s="238"/>
      <c r="M104" s="239" t="s">
        <v>19</v>
      </c>
      <c r="N104" s="240" t="s">
        <v>43</v>
      </c>
      <c r="O104" s="66"/>
      <c r="P104" s="204">
        <f>O104*H104</f>
        <v>0</v>
      </c>
      <c r="Q104" s="204">
        <v>0.00014</v>
      </c>
      <c r="R104" s="204">
        <f>Q104*H104</f>
        <v>0.00028</v>
      </c>
      <c r="S104" s="204">
        <v>0</v>
      </c>
      <c r="T104" s="205">
        <f>S104*H104</f>
        <v>0</v>
      </c>
      <c r="U104" s="36"/>
      <c r="V104" s="36"/>
      <c r="W104" s="36"/>
      <c r="X104" s="36"/>
      <c r="Y104" s="36"/>
      <c r="Z104" s="36"/>
      <c r="AA104" s="36"/>
      <c r="AB104" s="36"/>
      <c r="AC104" s="36"/>
      <c r="AD104" s="36"/>
      <c r="AE104" s="36"/>
      <c r="AR104" s="206" t="s">
        <v>880</v>
      </c>
      <c r="AT104" s="206" t="s">
        <v>249</v>
      </c>
      <c r="AU104" s="206" t="s">
        <v>81</v>
      </c>
      <c r="AY104" s="19" t="s">
        <v>207</v>
      </c>
      <c r="BE104" s="207">
        <f>IF(N104="základní",J104,0)</f>
        <v>0</v>
      </c>
      <c r="BF104" s="207">
        <f>IF(N104="snížená",J104,0)</f>
        <v>0</v>
      </c>
      <c r="BG104" s="207">
        <f>IF(N104="zákl. přenesená",J104,0)</f>
        <v>0</v>
      </c>
      <c r="BH104" s="207">
        <f>IF(N104="sníž. přenesená",J104,0)</f>
        <v>0</v>
      </c>
      <c r="BI104" s="207">
        <f>IF(N104="nulová",J104,0)</f>
        <v>0</v>
      </c>
      <c r="BJ104" s="19" t="s">
        <v>79</v>
      </c>
      <c r="BK104" s="207">
        <f>ROUND(I104*H104,2)</f>
        <v>0</v>
      </c>
      <c r="BL104" s="19" t="s">
        <v>880</v>
      </c>
      <c r="BM104" s="206" t="s">
        <v>2196</v>
      </c>
    </row>
    <row r="105" spans="1:47" s="2" customFormat="1" ht="19.5">
      <c r="A105" s="36"/>
      <c r="B105" s="37"/>
      <c r="C105" s="38"/>
      <c r="D105" s="210" t="s">
        <v>573</v>
      </c>
      <c r="E105" s="38"/>
      <c r="F105" s="251" t="s">
        <v>2197</v>
      </c>
      <c r="G105" s="38"/>
      <c r="H105" s="38"/>
      <c r="I105" s="118"/>
      <c r="J105" s="38"/>
      <c r="K105" s="38"/>
      <c r="L105" s="41"/>
      <c r="M105" s="252"/>
      <c r="N105" s="253"/>
      <c r="O105" s="66"/>
      <c r="P105" s="66"/>
      <c r="Q105" s="66"/>
      <c r="R105" s="66"/>
      <c r="S105" s="66"/>
      <c r="T105" s="67"/>
      <c r="U105" s="36"/>
      <c r="V105" s="36"/>
      <c r="W105" s="36"/>
      <c r="X105" s="36"/>
      <c r="Y105" s="36"/>
      <c r="Z105" s="36"/>
      <c r="AA105" s="36"/>
      <c r="AB105" s="36"/>
      <c r="AC105" s="36"/>
      <c r="AD105" s="36"/>
      <c r="AE105" s="36"/>
      <c r="AT105" s="19" t="s">
        <v>573</v>
      </c>
      <c r="AU105" s="19" t="s">
        <v>81</v>
      </c>
    </row>
    <row r="106" spans="1:65" s="2" customFormat="1" ht="36">
      <c r="A106" s="36"/>
      <c r="B106" s="37"/>
      <c r="C106" s="195" t="s">
        <v>255</v>
      </c>
      <c r="D106" s="195" t="s">
        <v>209</v>
      </c>
      <c r="E106" s="196" t="s">
        <v>2198</v>
      </c>
      <c r="F106" s="197" t="s">
        <v>2199</v>
      </c>
      <c r="G106" s="198" t="s">
        <v>264</v>
      </c>
      <c r="H106" s="199">
        <v>4</v>
      </c>
      <c r="I106" s="200"/>
      <c r="J106" s="201">
        <f>ROUND(I106*H106,2)</f>
        <v>0</v>
      </c>
      <c r="K106" s="197" t="s">
        <v>212</v>
      </c>
      <c r="L106" s="41"/>
      <c r="M106" s="202" t="s">
        <v>19</v>
      </c>
      <c r="N106" s="203" t="s">
        <v>43</v>
      </c>
      <c r="O106" s="66"/>
      <c r="P106" s="204">
        <f>O106*H106</f>
        <v>0</v>
      </c>
      <c r="Q106" s="204">
        <v>0</v>
      </c>
      <c r="R106" s="204">
        <f>Q106*H106</f>
        <v>0</v>
      </c>
      <c r="S106" s="204">
        <v>0</v>
      </c>
      <c r="T106" s="205">
        <f>S106*H106</f>
        <v>0</v>
      </c>
      <c r="U106" s="36"/>
      <c r="V106" s="36"/>
      <c r="W106" s="36"/>
      <c r="X106" s="36"/>
      <c r="Y106" s="36"/>
      <c r="Z106" s="36"/>
      <c r="AA106" s="36"/>
      <c r="AB106" s="36"/>
      <c r="AC106" s="36"/>
      <c r="AD106" s="36"/>
      <c r="AE106" s="36"/>
      <c r="AR106" s="206" t="s">
        <v>292</v>
      </c>
      <c r="AT106" s="206" t="s">
        <v>209</v>
      </c>
      <c r="AU106" s="206" t="s">
        <v>81</v>
      </c>
      <c r="AY106" s="19" t="s">
        <v>207</v>
      </c>
      <c r="BE106" s="207">
        <f>IF(N106="základní",J106,0)</f>
        <v>0</v>
      </c>
      <c r="BF106" s="207">
        <f>IF(N106="snížená",J106,0)</f>
        <v>0</v>
      </c>
      <c r="BG106" s="207">
        <f>IF(N106="zákl. přenesená",J106,0)</f>
        <v>0</v>
      </c>
      <c r="BH106" s="207">
        <f>IF(N106="sníž. přenesená",J106,0)</f>
        <v>0</v>
      </c>
      <c r="BI106" s="207">
        <f>IF(N106="nulová",J106,0)</f>
        <v>0</v>
      </c>
      <c r="BJ106" s="19" t="s">
        <v>79</v>
      </c>
      <c r="BK106" s="207">
        <f>ROUND(I106*H106,2)</f>
        <v>0</v>
      </c>
      <c r="BL106" s="19" t="s">
        <v>292</v>
      </c>
      <c r="BM106" s="206" t="s">
        <v>2200</v>
      </c>
    </row>
    <row r="107" spans="1:65" s="2" customFormat="1" ht="24">
      <c r="A107" s="36"/>
      <c r="B107" s="37"/>
      <c r="C107" s="231" t="s">
        <v>261</v>
      </c>
      <c r="D107" s="231" t="s">
        <v>249</v>
      </c>
      <c r="E107" s="232" t="s">
        <v>2201</v>
      </c>
      <c r="F107" s="233" t="s">
        <v>2202</v>
      </c>
      <c r="G107" s="234" t="s">
        <v>264</v>
      </c>
      <c r="H107" s="235">
        <v>4</v>
      </c>
      <c r="I107" s="236"/>
      <c r="J107" s="237">
        <f>ROUND(I107*H107,2)</f>
        <v>0</v>
      </c>
      <c r="K107" s="233" t="s">
        <v>19</v>
      </c>
      <c r="L107" s="238"/>
      <c r="M107" s="239" t="s">
        <v>19</v>
      </c>
      <c r="N107" s="240" t="s">
        <v>43</v>
      </c>
      <c r="O107" s="66"/>
      <c r="P107" s="204">
        <f>O107*H107</f>
        <v>0</v>
      </c>
      <c r="Q107" s="204">
        <v>0.0041</v>
      </c>
      <c r="R107" s="204">
        <f>Q107*H107</f>
        <v>0.0164</v>
      </c>
      <c r="S107" s="204">
        <v>0</v>
      </c>
      <c r="T107" s="205">
        <f>S107*H107</f>
        <v>0</v>
      </c>
      <c r="U107" s="36"/>
      <c r="V107" s="36"/>
      <c r="W107" s="36"/>
      <c r="X107" s="36"/>
      <c r="Y107" s="36"/>
      <c r="Z107" s="36"/>
      <c r="AA107" s="36"/>
      <c r="AB107" s="36"/>
      <c r="AC107" s="36"/>
      <c r="AD107" s="36"/>
      <c r="AE107" s="36"/>
      <c r="AR107" s="206" t="s">
        <v>380</v>
      </c>
      <c r="AT107" s="206" t="s">
        <v>249</v>
      </c>
      <c r="AU107" s="206" t="s">
        <v>81</v>
      </c>
      <c r="AY107" s="19" t="s">
        <v>207</v>
      </c>
      <c r="BE107" s="207">
        <f>IF(N107="základní",J107,0)</f>
        <v>0</v>
      </c>
      <c r="BF107" s="207">
        <f>IF(N107="snížená",J107,0)</f>
        <v>0</v>
      </c>
      <c r="BG107" s="207">
        <f>IF(N107="zákl. přenesená",J107,0)</f>
        <v>0</v>
      </c>
      <c r="BH107" s="207">
        <f>IF(N107="sníž. přenesená",J107,0)</f>
        <v>0</v>
      </c>
      <c r="BI107" s="207">
        <f>IF(N107="nulová",J107,0)</f>
        <v>0</v>
      </c>
      <c r="BJ107" s="19" t="s">
        <v>79</v>
      </c>
      <c r="BK107" s="207">
        <f>ROUND(I107*H107,2)</f>
        <v>0</v>
      </c>
      <c r="BL107" s="19" t="s">
        <v>292</v>
      </c>
      <c r="BM107" s="206" t="s">
        <v>2203</v>
      </c>
    </row>
    <row r="108" spans="1:47" s="2" customFormat="1" ht="29.25">
      <c r="A108" s="36"/>
      <c r="B108" s="37"/>
      <c r="C108" s="38"/>
      <c r="D108" s="210" t="s">
        <v>573</v>
      </c>
      <c r="E108" s="38"/>
      <c r="F108" s="251" t="s">
        <v>2204</v>
      </c>
      <c r="G108" s="38"/>
      <c r="H108" s="38"/>
      <c r="I108" s="118"/>
      <c r="J108" s="38"/>
      <c r="K108" s="38"/>
      <c r="L108" s="41"/>
      <c r="M108" s="252"/>
      <c r="N108" s="253"/>
      <c r="O108" s="66"/>
      <c r="P108" s="66"/>
      <c r="Q108" s="66"/>
      <c r="R108" s="66"/>
      <c r="S108" s="66"/>
      <c r="T108" s="67"/>
      <c r="U108" s="36"/>
      <c r="V108" s="36"/>
      <c r="W108" s="36"/>
      <c r="X108" s="36"/>
      <c r="Y108" s="36"/>
      <c r="Z108" s="36"/>
      <c r="AA108" s="36"/>
      <c r="AB108" s="36"/>
      <c r="AC108" s="36"/>
      <c r="AD108" s="36"/>
      <c r="AE108" s="36"/>
      <c r="AT108" s="19" t="s">
        <v>573</v>
      </c>
      <c r="AU108" s="19" t="s">
        <v>81</v>
      </c>
    </row>
    <row r="109" spans="1:65" s="2" customFormat="1" ht="36">
      <c r="A109" s="36"/>
      <c r="B109" s="37"/>
      <c r="C109" s="195" t="s">
        <v>117</v>
      </c>
      <c r="D109" s="195" t="s">
        <v>209</v>
      </c>
      <c r="E109" s="196" t="s">
        <v>2205</v>
      </c>
      <c r="F109" s="197" t="s">
        <v>2206</v>
      </c>
      <c r="G109" s="198" t="s">
        <v>264</v>
      </c>
      <c r="H109" s="199">
        <v>1</v>
      </c>
      <c r="I109" s="200"/>
      <c r="J109" s="201">
        <f>ROUND(I109*H109,2)</f>
        <v>0</v>
      </c>
      <c r="K109" s="197" t="s">
        <v>212</v>
      </c>
      <c r="L109" s="41"/>
      <c r="M109" s="202" t="s">
        <v>19</v>
      </c>
      <c r="N109" s="203" t="s">
        <v>43</v>
      </c>
      <c r="O109" s="66"/>
      <c r="P109" s="204">
        <f>O109*H109</f>
        <v>0</v>
      </c>
      <c r="Q109" s="204">
        <v>0</v>
      </c>
      <c r="R109" s="204">
        <f>Q109*H109</f>
        <v>0</v>
      </c>
      <c r="S109" s="204">
        <v>0</v>
      </c>
      <c r="T109" s="205">
        <f>S109*H109</f>
        <v>0</v>
      </c>
      <c r="U109" s="36"/>
      <c r="V109" s="36"/>
      <c r="W109" s="36"/>
      <c r="X109" s="36"/>
      <c r="Y109" s="36"/>
      <c r="Z109" s="36"/>
      <c r="AA109" s="36"/>
      <c r="AB109" s="36"/>
      <c r="AC109" s="36"/>
      <c r="AD109" s="36"/>
      <c r="AE109" s="36"/>
      <c r="AR109" s="206" t="s">
        <v>292</v>
      </c>
      <c r="AT109" s="206" t="s">
        <v>209</v>
      </c>
      <c r="AU109" s="206" t="s">
        <v>81</v>
      </c>
      <c r="AY109" s="19" t="s">
        <v>207</v>
      </c>
      <c r="BE109" s="207">
        <f>IF(N109="základní",J109,0)</f>
        <v>0</v>
      </c>
      <c r="BF109" s="207">
        <f>IF(N109="snížená",J109,0)</f>
        <v>0</v>
      </c>
      <c r="BG109" s="207">
        <f>IF(N109="zákl. přenesená",J109,0)</f>
        <v>0</v>
      </c>
      <c r="BH109" s="207">
        <f>IF(N109="sníž. přenesená",J109,0)</f>
        <v>0</v>
      </c>
      <c r="BI109" s="207">
        <f>IF(N109="nulová",J109,0)</f>
        <v>0</v>
      </c>
      <c r="BJ109" s="19" t="s">
        <v>79</v>
      </c>
      <c r="BK109" s="207">
        <f>ROUND(I109*H109,2)</f>
        <v>0</v>
      </c>
      <c r="BL109" s="19" t="s">
        <v>292</v>
      </c>
      <c r="BM109" s="206" t="s">
        <v>2207</v>
      </c>
    </row>
    <row r="110" spans="1:65" s="2" customFormat="1" ht="60">
      <c r="A110" s="36"/>
      <c r="B110" s="37"/>
      <c r="C110" s="195" t="s">
        <v>134</v>
      </c>
      <c r="D110" s="195" t="s">
        <v>209</v>
      </c>
      <c r="E110" s="196" t="s">
        <v>2208</v>
      </c>
      <c r="F110" s="197" t="s">
        <v>2209</v>
      </c>
      <c r="G110" s="198" t="s">
        <v>264</v>
      </c>
      <c r="H110" s="199">
        <v>1</v>
      </c>
      <c r="I110" s="200"/>
      <c r="J110" s="201">
        <f>ROUND(I110*H110,2)</f>
        <v>0</v>
      </c>
      <c r="K110" s="197" t="s">
        <v>212</v>
      </c>
      <c r="L110" s="41"/>
      <c r="M110" s="202" t="s">
        <v>19</v>
      </c>
      <c r="N110" s="203" t="s">
        <v>43</v>
      </c>
      <c r="O110" s="66"/>
      <c r="P110" s="204">
        <f>O110*H110</f>
        <v>0</v>
      </c>
      <c r="Q110" s="204">
        <v>0</v>
      </c>
      <c r="R110" s="204">
        <f>Q110*H110</f>
        <v>0</v>
      </c>
      <c r="S110" s="204">
        <v>0</v>
      </c>
      <c r="T110" s="205">
        <f>S110*H110</f>
        <v>0</v>
      </c>
      <c r="U110" s="36"/>
      <c r="V110" s="36"/>
      <c r="W110" s="36"/>
      <c r="X110" s="36"/>
      <c r="Y110" s="36"/>
      <c r="Z110" s="36"/>
      <c r="AA110" s="36"/>
      <c r="AB110" s="36"/>
      <c r="AC110" s="36"/>
      <c r="AD110" s="36"/>
      <c r="AE110" s="36"/>
      <c r="AR110" s="206" t="s">
        <v>292</v>
      </c>
      <c r="AT110" s="206" t="s">
        <v>209</v>
      </c>
      <c r="AU110" s="206" t="s">
        <v>81</v>
      </c>
      <c r="AY110" s="19" t="s">
        <v>207</v>
      </c>
      <c r="BE110" s="207">
        <f>IF(N110="základní",J110,0)</f>
        <v>0</v>
      </c>
      <c r="BF110" s="207">
        <f>IF(N110="snížená",J110,0)</f>
        <v>0</v>
      </c>
      <c r="BG110" s="207">
        <f>IF(N110="zákl. přenesená",J110,0)</f>
        <v>0</v>
      </c>
      <c r="BH110" s="207">
        <f>IF(N110="sníž. přenesená",J110,0)</f>
        <v>0</v>
      </c>
      <c r="BI110" s="207">
        <f>IF(N110="nulová",J110,0)</f>
        <v>0</v>
      </c>
      <c r="BJ110" s="19" t="s">
        <v>79</v>
      </c>
      <c r="BK110" s="207">
        <f>ROUND(I110*H110,2)</f>
        <v>0</v>
      </c>
      <c r="BL110" s="19" t="s">
        <v>292</v>
      </c>
      <c r="BM110" s="206" t="s">
        <v>2210</v>
      </c>
    </row>
    <row r="111" spans="2:63" s="12" customFormat="1" ht="15">
      <c r="B111" s="179"/>
      <c r="C111" s="180"/>
      <c r="D111" s="181" t="s">
        <v>71</v>
      </c>
      <c r="E111" s="182" t="s">
        <v>249</v>
      </c>
      <c r="F111" s="182" t="s">
        <v>1989</v>
      </c>
      <c r="G111" s="180"/>
      <c r="H111" s="180"/>
      <c r="I111" s="183"/>
      <c r="J111" s="184">
        <f>BK111</f>
        <v>0</v>
      </c>
      <c r="K111" s="180"/>
      <c r="L111" s="185"/>
      <c r="M111" s="186"/>
      <c r="N111" s="187"/>
      <c r="O111" s="187"/>
      <c r="P111" s="188">
        <f>P112+P130</f>
        <v>0</v>
      </c>
      <c r="Q111" s="187"/>
      <c r="R111" s="188">
        <f>R112+R130</f>
        <v>2.089089</v>
      </c>
      <c r="S111" s="187"/>
      <c r="T111" s="189">
        <f>T112+T130</f>
        <v>0</v>
      </c>
      <c r="AR111" s="190" t="s">
        <v>221</v>
      </c>
      <c r="AT111" s="191" t="s">
        <v>71</v>
      </c>
      <c r="AU111" s="191" t="s">
        <v>72</v>
      </c>
      <c r="AY111" s="190" t="s">
        <v>207</v>
      </c>
      <c r="BK111" s="192">
        <f>BK112+BK130</f>
        <v>0</v>
      </c>
    </row>
    <row r="112" spans="2:63" s="12" customFormat="1" ht="12.75">
      <c r="B112" s="179"/>
      <c r="C112" s="180"/>
      <c r="D112" s="181" t="s">
        <v>71</v>
      </c>
      <c r="E112" s="193" t="s">
        <v>1990</v>
      </c>
      <c r="F112" s="193" t="s">
        <v>1991</v>
      </c>
      <c r="G112" s="180"/>
      <c r="H112" s="180"/>
      <c r="I112" s="183"/>
      <c r="J112" s="194">
        <f>BK112</f>
        <v>0</v>
      </c>
      <c r="K112" s="180"/>
      <c r="L112" s="185"/>
      <c r="M112" s="186"/>
      <c r="N112" s="187"/>
      <c r="O112" s="187"/>
      <c r="P112" s="188">
        <f>SUM(P113:P129)</f>
        <v>0</v>
      </c>
      <c r="Q112" s="187"/>
      <c r="R112" s="188">
        <f>SUM(R113:R129)</f>
        <v>0.036225</v>
      </c>
      <c r="S112" s="187"/>
      <c r="T112" s="189">
        <f>SUM(T113:T129)</f>
        <v>0</v>
      </c>
      <c r="AR112" s="190" t="s">
        <v>221</v>
      </c>
      <c r="AT112" s="191" t="s">
        <v>71</v>
      </c>
      <c r="AU112" s="191" t="s">
        <v>79</v>
      </c>
      <c r="AY112" s="190" t="s">
        <v>207</v>
      </c>
      <c r="BK112" s="192">
        <f>SUM(BK113:BK129)</f>
        <v>0</v>
      </c>
    </row>
    <row r="113" spans="1:65" s="2" customFormat="1" ht="36">
      <c r="A113" s="36"/>
      <c r="B113" s="37"/>
      <c r="C113" s="195" t="s">
        <v>277</v>
      </c>
      <c r="D113" s="195" t="s">
        <v>209</v>
      </c>
      <c r="E113" s="196" t="s">
        <v>2211</v>
      </c>
      <c r="F113" s="197" t="s">
        <v>2212</v>
      </c>
      <c r="G113" s="198" t="s">
        <v>264</v>
      </c>
      <c r="H113" s="199">
        <v>6</v>
      </c>
      <c r="I113" s="200"/>
      <c r="J113" s="201">
        <f>ROUND(I113*H113,2)</f>
        <v>0</v>
      </c>
      <c r="K113" s="197" t="s">
        <v>212</v>
      </c>
      <c r="L113" s="41"/>
      <c r="M113" s="202" t="s">
        <v>19</v>
      </c>
      <c r="N113" s="203" t="s">
        <v>43</v>
      </c>
      <c r="O113" s="66"/>
      <c r="P113" s="204">
        <f>O113*H113</f>
        <v>0</v>
      </c>
      <c r="Q113" s="204">
        <v>0</v>
      </c>
      <c r="R113" s="204">
        <f>Q113*H113</f>
        <v>0</v>
      </c>
      <c r="S113" s="204">
        <v>0</v>
      </c>
      <c r="T113" s="205">
        <f>S113*H113</f>
        <v>0</v>
      </c>
      <c r="U113" s="36"/>
      <c r="V113" s="36"/>
      <c r="W113" s="36"/>
      <c r="X113" s="36"/>
      <c r="Y113" s="36"/>
      <c r="Z113" s="36"/>
      <c r="AA113" s="36"/>
      <c r="AB113" s="36"/>
      <c r="AC113" s="36"/>
      <c r="AD113" s="36"/>
      <c r="AE113" s="36"/>
      <c r="AR113" s="206" t="s">
        <v>550</v>
      </c>
      <c r="AT113" s="206" t="s">
        <v>209</v>
      </c>
      <c r="AU113" s="206" t="s">
        <v>81</v>
      </c>
      <c r="AY113" s="19" t="s">
        <v>207</v>
      </c>
      <c r="BE113" s="207">
        <f>IF(N113="základní",J113,0)</f>
        <v>0</v>
      </c>
      <c r="BF113" s="207">
        <f>IF(N113="snížená",J113,0)</f>
        <v>0</v>
      </c>
      <c r="BG113" s="207">
        <f>IF(N113="zákl. přenesená",J113,0)</f>
        <v>0</v>
      </c>
      <c r="BH113" s="207">
        <f>IF(N113="sníž. přenesená",J113,0)</f>
        <v>0</v>
      </c>
      <c r="BI113" s="207">
        <f>IF(N113="nulová",J113,0)</f>
        <v>0</v>
      </c>
      <c r="BJ113" s="19" t="s">
        <v>79</v>
      </c>
      <c r="BK113" s="207">
        <f>ROUND(I113*H113,2)</f>
        <v>0</v>
      </c>
      <c r="BL113" s="19" t="s">
        <v>550</v>
      </c>
      <c r="BM113" s="206" t="s">
        <v>2213</v>
      </c>
    </row>
    <row r="114" spans="1:47" s="2" customFormat="1" ht="48.75">
      <c r="A114" s="36"/>
      <c r="B114" s="37"/>
      <c r="C114" s="38"/>
      <c r="D114" s="210" t="s">
        <v>573</v>
      </c>
      <c r="E114" s="38"/>
      <c r="F114" s="251" t="s">
        <v>2214</v>
      </c>
      <c r="G114" s="38"/>
      <c r="H114" s="38"/>
      <c r="I114" s="118"/>
      <c r="J114" s="38"/>
      <c r="K114" s="38"/>
      <c r="L114" s="41"/>
      <c r="M114" s="252"/>
      <c r="N114" s="253"/>
      <c r="O114" s="66"/>
      <c r="P114" s="66"/>
      <c r="Q114" s="66"/>
      <c r="R114" s="66"/>
      <c r="S114" s="66"/>
      <c r="T114" s="67"/>
      <c r="U114" s="36"/>
      <c r="V114" s="36"/>
      <c r="W114" s="36"/>
      <c r="X114" s="36"/>
      <c r="Y114" s="36"/>
      <c r="Z114" s="36"/>
      <c r="AA114" s="36"/>
      <c r="AB114" s="36"/>
      <c r="AC114" s="36"/>
      <c r="AD114" s="36"/>
      <c r="AE114" s="36"/>
      <c r="AT114" s="19" t="s">
        <v>573</v>
      </c>
      <c r="AU114" s="19" t="s">
        <v>81</v>
      </c>
    </row>
    <row r="115" spans="1:65" s="2" customFormat="1" ht="36">
      <c r="A115" s="36"/>
      <c r="B115" s="37"/>
      <c r="C115" s="195" t="s">
        <v>282</v>
      </c>
      <c r="D115" s="195" t="s">
        <v>209</v>
      </c>
      <c r="E115" s="196" t="s">
        <v>1992</v>
      </c>
      <c r="F115" s="197" t="s">
        <v>1993</v>
      </c>
      <c r="G115" s="198" t="s">
        <v>264</v>
      </c>
      <c r="H115" s="199">
        <v>3</v>
      </c>
      <c r="I115" s="200"/>
      <c r="J115" s="201">
        <f>ROUND(I115*H115,2)</f>
        <v>0</v>
      </c>
      <c r="K115" s="197" t="s">
        <v>212</v>
      </c>
      <c r="L115" s="41"/>
      <c r="M115" s="202" t="s">
        <v>19</v>
      </c>
      <c r="N115" s="203" t="s">
        <v>43</v>
      </c>
      <c r="O115" s="66"/>
      <c r="P115" s="204">
        <f>O115*H115</f>
        <v>0</v>
      </c>
      <c r="Q115" s="204">
        <v>0</v>
      </c>
      <c r="R115" s="204">
        <f>Q115*H115</f>
        <v>0</v>
      </c>
      <c r="S115" s="204">
        <v>0</v>
      </c>
      <c r="T115" s="205">
        <f>S115*H115</f>
        <v>0</v>
      </c>
      <c r="U115" s="36"/>
      <c r="V115" s="36"/>
      <c r="W115" s="36"/>
      <c r="X115" s="36"/>
      <c r="Y115" s="36"/>
      <c r="Z115" s="36"/>
      <c r="AA115" s="36"/>
      <c r="AB115" s="36"/>
      <c r="AC115" s="36"/>
      <c r="AD115" s="36"/>
      <c r="AE115" s="36"/>
      <c r="AR115" s="206" t="s">
        <v>550</v>
      </c>
      <c r="AT115" s="206" t="s">
        <v>209</v>
      </c>
      <c r="AU115" s="206" t="s">
        <v>81</v>
      </c>
      <c r="AY115" s="19" t="s">
        <v>207</v>
      </c>
      <c r="BE115" s="207">
        <f>IF(N115="základní",J115,0)</f>
        <v>0</v>
      </c>
      <c r="BF115" s="207">
        <f>IF(N115="snížená",J115,0)</f>
        <v>0</v>
      </c>
      <c r="BG115" s="207">
        <f>IF(N115="zákl. přenesená",J115,0)</f>
        <v>0</v>
      </c>
      <c r="BH115" s="207">
        <f>IF(N115="sníž. přenesená",J115,0)</f>
        <v>0</v>
      </c>
      <c r="BI115" s="207">
        <f>IF(N115="nulová",J115,0)</f>
        <v>0</v>
      </c>
      <c r="BJ115" s="19" t="s">
        <v>79</v>
      </c>
      <c r="BK115" s="207">
        <f>ROUND(I115*H115,2)</f>
        <v>0</v>
      </c>
      <c r="BL115" s="19" t="s">
        <v>550</v>
      </c>
      <c r="BM115" s="206" t="s">
        <v>2215</v>
      </c>
    </row>
    <row r="116" spans="1:47" s="2" customFormat="1" ht="29.25">
      <c r="A116" s="36"/>
      <c r="B116" s="37"/>
      <c r="C116" s="38"/>
      <c r="D116" s="210" t="s">
        <v>573</v>
      </c>
      <c r="E116" s="38"/>
      <c r="F116" s="251" t="s">
        <v>2216</v>
      </c>
      <c r="G116" s="38"/>
      <c r="H116" s="38"/>
      <c r="I116" s="118"/>
      <c r="J116" s="38"/>
      <c r="K116" s="38"/>
      <c r="L116" s="41"/>
      <c r="M116" s="252"/>
      <c r="N116" s="253"/>
      <c r="O116" s="66"/>
      <c r="P116" s="66"/>
      <c r="Q116" s="66"/>
      <c r="R116" s="66"/>
      <c r="S116" s="66"/>
      <c r="T116" s="67"/>
      <c r="U116" s="36"/>
      <c r="V116" s="36"/>
      <c r="W116" s="36"/>
      <c r="X116" s="36"/>
      <c r="Y116" s="36"/>
      <c r="Z116" s="36"/>
      <c r="AA116" s="36"/>
      <c r="AB116" s="36"/>
      <c r="AC116" s="36"/>
      <c r="AD116" s="36"/>
      <c r="AE116" s="36"/>
      <c r="AT116" s="19" t="s">
        <v>573</v>
      </c>
      <c r="AU116" s="19" t="s">
        <v>81</v>
      </c>
    </row>
    <row r="117" spans="1:65" s="2" customFormat="1" ht="12">
      <c r="A117" s="36"/>
      <c r="B117" s="37"/>
      <c r="C117" s="231" t="s">
        <v>8</v>
      </c>
      <c r="D117" s="231" t="s">
        <v>249</v>
      </c>
      <c r="E117" s="232" t="s">
        <v>1996</v>
      </c>
      <c r="F117" s="233" t="s">
        <v>2217</v>
      </c>
      <c r="G117" s="234" t="s">
        <v>1998</v>
      </c>
      <c r="H117" s="235">
        <v>3</v>
      </c>
      <c r="I117" s="236"/>
      <c r="J117" s="237">
        <f>ROUND(I117*H117,2)</f>
        <v>0</v>
      </c>
      <c r="K117" s="233" t="s">
        <v>1999</v>
      </c>
      <c r="L117" s="238"/>
      <c r="M117" s="239" t="s">
        <v>19</v>
      </c>
      <c r="N117" s="240" t="s">
        <v>43</v>
      </c>
      <c r="O117" s="66"/>
      <c r="P117" s="204">
        <f>O117*H117</f>
        <v>0</v>
      </c>
      <c r="Q117" s="204">
        <v>0</v>
      </c>
      <c r="R117" s="204">
        <f>Q117*H117</f>
        <v>0</v>
      </c>
      <c r="S117" s="204">
        <v>0</v>
      </c>
      <c r="T117" s="205">
        <f>S117*H117</f>
        <v>0</v>
      </c>
      <c r="U117" s="36"/>
      <c r="V117" s="36"/>
      <c r="W117" s="36"/>
      <c r="X117" s="36"/>
      <c r="Y117" s="36"/>
      <c r="Z117" s="36"/>
      <c r="AA117" s="36"/>
      <c r="AB117" s="36"/>
      <c r="AC117" s="36"/>
      <c r="AD117" s="36"/>
      <c r="AE117" s="36"/>
      <c r="AR117" s="206" t="s">
        <v>2000</v>
      </c>
      <c r="AT117" s="206" t="s">
        <v>249</v>
      </c>
      <c r="AU117" s="206" t="s">
        <v>81</v>
      </c>
      <c r="AY117" s="19" t="s">
        <v>207</v>
      </c>
      <c r="BE117" s="207">
        <f>IF(N117="základní",J117,0)</f>
        <v>0</v>
      </c>
      <c r="BF117" s="207">
        <f>IF(N117="snížená",J117,0)</f>
        <v>0</v>
      </c>
      <c r="BG117" s="207">
        <f>IF(N117="zákl. přenesená",J117,0)</f>
        <v>0</v>
      </c>
      <c r="BH117" s="207">
        <f>IF(N117="sníž. přenesená",J117,0)</f>
        <v>0</v>
      </c>
      <c r="BI117" s="207">
        <f>IF(N117="nulová",J117,0)</f>
        <v>0</v>
      </c>
      <c r="BJ117" s="19" t="s">
        <v>79</v>
      </c>
      <c r="BK117" s="207">
        <f>ROUND(I117*H117,2)</f>
        <v>0</v>
      </c>
      <c r="BL117" s="19" t="s">
        <v>550</v>
      </c>
      <c r="BM117" s="206" t="s">
        <v>2218</v>
      </c>
    </row>
    <row r="118" spans="1:47" s="2" customFormat="1" ht="19.5">
      <c r="A118" s="36"/>
      <c r="B118" s="37"/>
      <c r="C118" s="38"/>
      <c r="D118" s="210" t="s">
        <v>573</v>
      </c>
      <c r="E118" s="38"/>
      <c r="F118" s="251" t="s">
        <v>2219</v>
      </c>
      <c r="G118" s="38"/>
      <c r="H118" s="38"/>
      <c r="I118" s="118"/>
      <c r="J118" s="38"/>
      <c r="K118" s="38"/>
      <c r="L118" s="41"/>
      <c r="M118" s="252"/>
      <c r="N118" s="253"/>
      <c r="O118" s="66"/>
      <c r="P118" s="66"/>
      <c r="Q118" s="66"/>
      <c r="R118" s="66"/>
      <c r="S118" s="66"/>
      <c r="T118" s="67"/>
      <c r="U118" s="36"/>
      <c r="V118" s="36"/>
      <c r="W118" s="36"/>
      <c r="X118" s="36"/>
      <c r="Y118" s="36"/>
      <c r="Z118" s="36"/>
      <c r="AA118" s="36"/>
      <c r="AB118" s="36"/>
      <c r="AC118" s="36"/>
      <c r="AD118" s="36"/>
      <c r="AE118" s="36"/>
      <c r="AT118" s="19" t="s">
        <v>573</v>
      </c>
      <c r="AU118" s="19" t="s">
        <v>81</v>
      </c>
    </row>
    <row r="119" spans="1:65" s="2" customFormat="1" ht="24">
      <c r="A119" s="36"/>
      <c r="B119" s="37"/>
      <c r="C119" s="195" t="s">
        <v>292</v>
      </c>
      <c r="D119" s="195" t="s">
        <v>209</v>
      </c>
      <c r="E119" s="196" t="s">
        <v>2220</v>
      </c>
      <c r="F119" s="197" t="s">
        <v>2221</v>
      </c>
      <c r="G119" s="198" t="s">
        <v>264</v>
      </c>
      <c r="H119" s="199">
        <v>3</v>
      </c>
      <c r="I119" s="200"/>
      <c r="J119" s="201">
        <f>ROUND(I119*H119,2)</f>
        <v>0</v>
      </c>
      <c r="K119" s="197" t="s">
        <v>212</v>
      </c>
      <c r="L119" s="41"/>
      <c r="M119" s="202" t="s">
        <v>19</v>
      </c>
      <c r="N119" s="203" t="s">
        <v>43</v>
      </c>
      <c r="O119" s="66"/>
      <c r="P119" s="204">
        <f>O119*H119</f>
        <v>0</v>
      </c>
      <c r="Q119" s="204">
        <v>0</v>
      </c>
      <c r="R119" s="204">
        <f>Q119*H119</f>
        <v>0</v>
      </c>
      <c r="S119" s="204">
        <v>0</v>
      </c>
      <c r="T119" s="205">
        <f>S119*H119</f>
        <v>0</v>
      </c>
      <c r="U119" s="36"/>
      <c r="V119" s="36"/>
      <c r="W119" s="36"/>
      <c r="X119" s="36"/>
      <c r="Y119" s="36"/>
      <c r="Z119" s="36"/>
      <c r="AA119" s="36"/>
      <c r="AB119" s="36"/>
      <c r="AC119" s="36"/>
      <c r="AD119" s="36"/>
      <c r="AE119" s="36"/>
      <c r="AR119" s="206" t="s">
        <v>550</v>
      </c>
      <c r="AT119" s="206" t="s">
        <v>209</v>
      </c>
      <c r="AU119" s="206" t="s">
        <v>81</v>
      </c>
      <c r="AY119" s="19" t="s">
        <v>207</v>
      </c>
      <c r="BE119" s="207">
        <f>IF(N119="základní",J119,0)</f>
        <v>0</v>
      </c>
      <c r="BF119" s="207">
        <f>IF(N119="snížená",J119,0)</f>
        <v>0</v>
      </c>
      <c r="BG119" s="207">
        <f>IF(N119="zákl. přenesená",J119,0)</f>
        <v>0</v>
      </c>
      <c r="BH119" s="207">
        <f>IF(N119="sníž. přenesená",J119,0)</f>
        <v>0</v>
      </c>
      <c r="BI119" s="207">
        <f>IF(N119="nulová",J119,0)</f>
        <v>0</v>
      </c>
      <c r="BJ119" s="19" t="s">
        <v>79</v>
      </c>
      <c r="BK119" s="207">
        <f>ROUND(I119*H119,2)</f>
        <v>0</v>
      </c>
      <c r="BL119" s="19" t="s">
        <v>550</v>
      </c>
      <c r="BM119" s="206" t="s">
        <v>2222</v>
      </c>
    </row>
    <row r="120" spans="1:47" s="2" customFormat="1" ht="29.25">
      <c r="A120" s="36"/>
      <c r="B120" s="37"/>
      <c r="C120" s="38"/>
      <c r="D120" s="210" t="s">
        <v>573</v>
      </c>
      <c r="E120" s="38"/>
      <c r="F120" s="251" t="s">
        <v>2223</v>
      </c>
      <c r="G120" s="38"/>
      <c r="H120" s="38"/>
      <c r="I120" s="118"/>
      <c r="J120" s="38"/>
      <c r="K120" s="38"/>
      <c r="L120" s="41"/>
      <c r="M120" s="252"/>
      <c r="N120" s="253"/>
      <c r="O120" s="66"/>
      <c r="P120" s="66"/>
      <c r="Q120" s="66"/>
      <c r="R120" s="66"/>
      <c r="S120" s="66"/>
      <c r="T120" s="67"/>
      <c r="U120" s="36"/>
      <c r="V120" s="36"/>
      <c r="W120" s="36"/>
      <c r="X120" s="36"/>
      <c r="Y120" s="36"/>
      <c r="Z120" s="36"/>
      <c r="AA120" s="36"/>
      <c r="AB120" s="36"/>
      <c r="AC120" s="36"/>
      <c r="AD120" s="36"/>
      <c r="AE120" s="36"/>
      <c r="AT120" s="19" t="s">
        <v>573</v>
      </c>
      <c r="AU120" s="19" t="s">
        <v>81</v>
      </c>
    </row>
    <row r="121" spans="1:65" s="2" customFormat="1" ht="24">
      <c r="A121" s="36"/>
      <c r="B121" s="37"/>
      <c r="C121" s="195" t="s">
        <v>297</v>
      </c>
      <c r="D121" s="195" t="s">
        <v>209</v>
      </c>
      <c r="E121" s="196" t="s">
        <v>2224</v>
      </c>
      <c r="F121" s="197" t="s">
        <v>2225</v>
      </c>
      <c r="G121" s="198" t="s">
        <v>264</v>
      </c>
      <c r="H121" s="199">
        <v>1</v>
      </c>
      <c r="I121" s="200"/>
      <c r="J121" s="201">
        <f>ROUND(I121*H121,2)</f>
        <v>0</v>
      </c>
      <c r="K121" s="197" t="s">
        <v>212</v>
      </c>
      <c r="L121" s="41"/>
      <c r="M121" s="202" t="s">
        <v>19</v>
      </c>
      <c r="N121" s="203" t="s">
        <v>43</v>
      </c>
      <c r="O121" s="66"/>
      <c r="P121" s="204">
        <f>O121*H121</f>
        <v>0</v>
      </c>
      <c r="Q121" s="204">
        <v>0</v>
      </c>
      <c r="R121" s="204">
        <f>Q121*H121</f>
        <v>0</v>
      </c>
      <c r="S121" s="204">
        <v>0</v>
      </c>
      <c r="T121" s="205">
        <f>S121*H121</f>
        <v>0</v>
      </c>
      <c r="U121" s="36"/>
      <c r="V121" s="36"/>
      <c r="W121" s="36"/>
      <c r="X121" s="36"/>
      <c r="Y121" s="36"/>
      <c r="Z121" s="36"/>
      <c r="AA121" s="36"/>
      <c r="AB121" s="36"/>
      <c r="AC121" s="36"/>
      <c r="AD121" s="36"/>
      <c r="AE121" s="36"/>
      <c r="AR121" s="206" t="s">
        <v>550</v>
      </c>
      <c r="AT121" s="206" t="s">
        <v>209</v>
      </c>
      <c r="AU121" s="206" t="s">
        <v>81</v>
      </c>
      <c r="AY121" s="19" t="s">
        <v>207</v>
      </c>
      <c r="BE121" s="207">
        <f>IF(N121="základní",J121,0)</f>
        <v>0</v>
      </c>
      <c r="BF121" s="207">
        <f>IF(N121="snížená",J121,0)</f>
        <v>0</v>
      </c>
      <c r="BG121" s="207">
        <f>IF(N121="zákl. přenesená",J121,0)</f>
        <v>0</v>
      </c>
      <c r="BH121" s="207">
        <f>IF(N121="sníž. přenesená",J121,0)</f>
        <v>0</v>
      </c>
      <c r="BI121" s="207">
        <f>IF(N121="nulová",J121,0)</f>
        <v>0</v>
      </c>
      <c r="BJ121" s="19" t="s">
        <v>79</v>
      </c>
      <c r="BK121" s="207">
        <f>ROUND(I121*H121,2)</f>
        <v>0</v>
      </c>
      <c r="BL121" s="19" t="s">
        <v>550</v>
      </c>
      <c r="BM121" s="206" t="s">
        <v>2226</v>
      </c>
    </row>
    <row r="122" spans="1:47" s="2" customFormat="1" ht="29.25">
      <c r="A122" s="36"/>
      <c r="B122" s="37"/>
      <c r="C122" s="38"/>
      <c r="D122" s="210" t="s">
        <v>573</v>
      </c>
      <c r="E122" s="38"/>
      <c r="F122" s="251" t="s">
        <v>2227</v>
      </c>
      <c r="G122" s="38"/>
      <c r="H122" s="38"/>
      <c r="I122" s="118"/>
      <c r="J122" s="38"/>
      <c r="K122" s="38"/>
      <c r="L122" s="41"/>
      <c r="M122" s="252"/>
      <c r="N122" s="253"/>
      <c r="O122" s="66"/>
      <c r="P122" s="66"/>
      <c r="Q122" s="66"/>
      <c r="R122" s="66"/>
      <c r="S122" s="66"/>
      <c r="T122" s="67"/>
      <c r="U122" s="36"/>
      <c r="V122" s="36"/>
      <c r="W122" s="36"/>
      <c r="X122" s="36"/>
      <c r="Y122" s="36"/>
      <c r="Z122" s="36"/>
      <c r="AA122" s="36"/>
      <c r="AB122" s="36"/>
      <c r="AC122" s="36"/>
      <c r="AD122" s="36"/>
      <c r="AE122" s="36"/>
      <c r="AT122" s="19" t="s">
        <v>573</v>
      </c>
      <c r="AU122" s="19" t="s">
        <v>81</v>
      </c>
    </row>
    <row r="123" spans="1:65" s="2" customFormat="1" ht="24">
      <c r="A123" s="36"/>
      <c r="B123" s="37"/>
      <c r="C123" s="195" t="s">
        <v>303</v>
      </c>
      <c r="D123" s="195" t="s">
        <v>209</v>
      </c>
      <c r="E123" s="196" t="s">
        <v>2228</v>
      </c>
      <c r="F123" s="197" t="s">
        <v>2229</v>
      </c>
      <c r="G123" s="198" t="s">
        <v>264</v>
      </c>
      <c r="H123" s="199">
        <v>1</v>
      </c>
      <c r="I123" s="200"/>
      <c r="J123" s="201">
        <f>ROUND(I123*H123,2)</f>
        <v>0</v>
      </c>
      <c r="K123" s="197" t="s">
        <v>212</v>
      </c>
      <c r="L123" s="41"/>
      <c r="M123" s="202" t="s">
        <v>19</v>
      </c>
      <c r="N123" s="203" t="s">
        <v>43</v>
      </c>
      <c r="O123" s="66"/>
      <c r="P123" s="204">
        <f>O123*H123</f>
        <v>0</v>
      </c>
      <c r="Q123" s="204">
        <v>0</v>
      </c>
      <c r="R123" s="204">
        <f>Q123*H123</f>
        <v>0</v>
      </c>
      <c r="S123" s="204">
        <v>0</v>
      </c>
      <c r="T123" s="205">
        <f>S123*H123</f>
        <v>0</v>
      </c>
      <c r="U123" s="36"/>
      <c r="V123" s="36"/>
      <c r="W123" s="36"/>
      <c r="X123" s="36"/>
      <c r="Y123" s="36"/>
      <c r="Z123" s="36"/>
      <c r="AA123" s="36"/>
      <c r="AB123" s="36"/>
      <c r="AC123" s="36"/>
      <c r="AD123" s="36"/>
      <c r="AE123" s="36"/>
      <c r="AR123" s="206" t="s">
        <v>550</v>
      </c>
      <c r="AT123" s="206" t="s">
        <v>209</v>
      </c>
      <c r="AU123" s="206" t="s">
        <v>81</v>
      </c>
      <c r="AY123" s="19" t="s">
        <v>207</v>
      </c>
      <c r="BE123" s="207">
        <f>IF(N123="základní",J123,0)</f>
        <v>0</v>
      </c>
      <c r="BF123" s="207">
        <f>IF(N123="snížená",J123,0)</f>
        <v>0</v>
      </c>
      <c r="BG123" s="207">
        <f>IF(N123="zákl. přenesená",J123,0)</f>
        <v>0</v>
      </c>
      <c r="BH123" s="207">
        <f>IF(N123="sníž. přenesená",J123,0)</f>
        <v>0</v>
      </c>
      <c r="BI123" s="207">
        <f>IF(N123="nulová",J123,0)</f>
        <v>0</v>
      </c>
      <c r="BJ123" s="19" t="s">
        <v>79</v>
      </c>
      <c r="BK123" s="207">
        <f>ROUND(I123*H123,2)</f>
        <v>0</v>
      </c>
      <c r="BL123" s="19" t="s">
        <v>550</v>
      </c>
      <c r="BM123" s="206" t="s">
        <v>2230</v>
      </c>
    </row>
    <row r="124" spans="1:65" s="2" customFormat="1" ht="108">
      <c r="A124" s="36"/>
      <c r="B124" s="37"/>
      <c r="C124" s="231" t="s">
        <v>309</v>
      </c>
      <c r="D124" s="231" t="s">
        <v>249</v>
      </c>
      <c r="E124" s="232" t="s">
        <v>2231</v>
      </c>
      <c r="F124" s="233" t="s">
        <v>2232</v>
      </c>
      <c r="G124" s="234" t="s">
        <v>683</v>
      </c>
      <c r="H124" s="235">
        <v>1</v>
      </c>
      <c r="I124" s="236"/>
      <c r="J124" s="237">
        <f>ROUND(I124*H124,2)</f>
        <v>0</v>
      </c>
      <c r="K124" s="233" t="s">
        <v>19</v>
      </c>
      <c r="L124" s="238"/>
      <c r="M124" s="239" t="s">
        <v>19</v>
      </c>
      <c r="N124" s="240" t="s">
        <v>43</v>
      </c>
      <c r="O124" s="66"/>
      <c r="P124" s="204">
        <f>O124*H124</f>
        <v>0</v>
      </c>
      <c r="Q124" s="204">
        <v>0</v>
      </c>
      <c r="R124" s="204">
        <f>Q124*H124</f>
        <v>0</v>
      </c>
      <c r="S124" s="204">
        <v>0</v>
      </c>
      <c r="T124" s="205">
        <f>S124*H124</f>
        <v>0</v>
      </c>
      <c r="U124" s="36"/>
      <c r="V124" s="36"/>
      <c r="W124" s="36"/>
      <c r="X124" s="36"/>
      <c r="Y124" s="36"/>
      <c r="Z124" s="36"/>
      <c r="AA124" s="36"/>
      <c r="AB124" s="36"/>
      <c r="AC124" s="36"/>
      <c r="AD124" s="36"/>
      <c r="AE124" s="36"/>
      <c r="AR124" s="206" t="s">
        <v>2000</v>
      </c>
      <c r="AT124" s="206" t="s">
        <v>249</v>
      </c>
      <c r="AU124" s="206" t="s">
        <v>81</v>
      </c>
      <c r="AY124" s="19" t="s">
        <v>207</v>
      </c>
      <c r="BE124" s="207">
        <f>IF(N124="základní",J124,0)</f>
        <v>0</v>
      </c>
      <c r="BF124" s="207">
        <f>IF(N124="snížená",J124,0)</f>
        <v>0</v>
      </c>
      <c r="BG124" s="207">
        <f>IF(N124="zákl. přenesená",J124,0)</f>
        <v>0</v>
      </c>
      <c r="BH124" s="207">
        <f>IF(N124="sníž. přenesená",J124,0)</f>
        <v>0</v>
      </c>
      <c r="BI124" s="207">
        <f>IF(N124="nulová",J124,0)</f>
        <v>0</v>
      </c>
      <c r="BJ124" s="19" t="s">
        <v>79</v>
      </c>
      <c r="BK124" s="207">
        <f>ROUND(I124*H124,2)</f>
        <v>0</v>
      </c>
      <c r="BL124" s="19" t="s">
        <v>550</v>
      </c>
      <c r="BM124" s="206" t="s">
        <v>2233</v>
      </c>
    </row>
    <row r="125" spans="1:47" s="2" customFormat="1" ht="58.5">
      <c r="A125" s="36"/>
      <c r="B125" s="37"/>
      <c r="C125" s="38"/>
      <c r="D125" s="210" t="s">
        <v>573</v>
      </c>
      <c r="E125" s="38"/>
      <c r="F125" s="251" t="s">
        <v>2234</v>
      </c>
      <c r="G125" s="38"/>
      <c r="H125" s="38"/>
      <c r="I125" s="118"/>
      <c r="J125" s="38"/>
      <c r="K125" s="38"/>
      <c r="L125" s="41"/>
      <c r="M125" s="252"/>
      <c r="N125" s="253"/>
      <c r="O125" s="66"/>
      <c r="P125" s="66"/>
      <c r="Q125" s="66"/>
      <c r="R125" s="66"/>
      <c r="S125" s="66"/>
      <c r="T125" s="67"/>
      <c r="U125" s="36"/>
      <c r="V125" s="36"/>
      <c r="W125" s="36"/>
      <c r="X125" s="36"/>
      <c r="Y125" s="36"/>
      <c r="Z125" s="36"/>
      <c r="AA125" s="36"/>
      <c r="AB125" s="36"/>
      <c r="AC125" s="36"/>
      <c r="AD125" s="36"/>
      <c r="AE125" s="36"/>
      <c r="AT125" s="19" t="s">
        <v>573</v>
      </c>
      <c r="AU125" s="19" t="s">
        <v>81</v>
      </c>
    </row>
    <row r="126" spans="1:65" s="2" customFormat="1" ht="60">
      <c r="A126" s="36"/>
      <c r="B126" s="37"/>
      <c r="C126" s="195" t="s">
        <v>315</v>
      </c>
      <c r="D126" s="195" t="s">
        <v>209</v>
      </c>
      <c r="E126" s="196" t="s">
        <v>2235</v>
      </c>
      <c r="F126" s="197" t="s">
        <v>2236</v>
      </c>
      <c r="G126" s="198" t="s">
        <v>140</v>
      </c>
      <c r="H126" s="199">
        <v>30</v>
      </c>
      <c r="I126" s="200"/>
      <c r="J126" s="201">
        <f>ROUND(I126*H126,2)</f>
        <v>0</v>
      </c>
      <c r="K126" s="197" t="s">
        <v>212</v>
      </c>
      <c r="L126" s="41"/>
      <c r="M126" s="202" t="s">
        <v>19</v>
      </c>
      <c r="N126" s="203" t="s">
        <v>43</v>
      </c>
      <c r="O126" s="66"/>
      <c r="P126" s="204">
        <f>O126*H126</f>
        <v>0</v>
      </c>
      <c r="Q126" s="204">
        <v>0</v>
      </c>
      <c r="R126" s="204">
        <f>Q126*H126</f>
        <v>0</v>
      </c>
      <c r="S126" s="204">
        <v>0</v>
      </c>
      <c r="T126" s="205">
        <f>S126*H126</f>
        <v>0</v>
      </c>
      <c r="U126" s="36"/>
      <c r="V126" s="36"/>
      <c r="W126" s="36"/>
      <c r="X126" s="36"/>
      <c r="Y126" s="36"/>
      <c r="Z126" s="36"/>
      <c r="AA126" s="36"/>
      <c r="AB126" s="36"/>
      <c r="AC126" s="36"/>
      <c r="AD126" s="36"/>
      <c r="AE126" s="36"/>
      <c r="AR126" s="206" t="s">
        <v>550</v>
      </c>
      <c r="AT126" s="206" t="s">
        <v>209</v>
      </c>
      <c r="AU126" s="206" t="s">
        <v>81</v>
      </c>
      <c r="AY126" s="19" t="s">
        <v>207</v>
      </c>
      <c r="BE126" s="207">
        <f>IF(N126="základní",J126,0)</f>
        <v>0</v>
      </c>
      <c r="BF126" s="207">
        <f>IF(N126="snížená",J126,0)</f>
        <v>0</v>
      </c>
      <c r="BG126" s="207">
        <f>IF(N126="zákl. přenesená",J126,0)</f>
        <v>0</v>
      </c>
      <c r="BH126" s="207">
        <f>IF(N126="sníž. přenesená",J126,0)</f>
        <v>0</v>
      </c>
      <c r="BI126" s="207">
        <f>IF(N126="nulová",J126,0)</f>
        <v>0</v>
      </c>
      <c r="BJ126" s="19" t="s">
        <v>79</v>
      </c>
      <c r="BK126" s="207">
        <f>ROUND(I126*H126,2)</f>
        <v>0</v>
      </c>
      <c r="BL126" s="19" t="s">
        <v>550</v>
      </c>
      <c r="BM126" s="206" t="s">
        <v>2237</v>
      </c>
    </row>
    <row r="127" spans="1:65" s="2" customFormat="1" ht="12">
      <c r="A127" s="36"/>
      <c r="B127" s="37"/>
      <c r="C127" s="231" t="s">
        <v>7</v>
      </c>
      <c r="D127" s="231" t="s">
        <v>249</v>
      </c>
      <c r="E127" s="232" t="s">
        <v>2238</v>
      </c>
      <c r="F127" s="233" t="s">
        <v>2239</v>
      </c>
      <c r="G127" s="234" t="s">
        <v>140</v>
      </c>
      <c r="H127" s="235">
        <v>34.5</v>
      </c>
      <c r="I127" s="236"/>
      <c r="J127" s="237">
        <f>ROUND(I127*H127,2)</f>
        <v>0</v>
      </c>
      <c r="K127" s="233" t="s">
        <v>212</v>
      </c>
      <c r="L127" s="238"/>
      <c r="M127" s="239" t="s">
        <v>19</v>
      </c>
      <c r="N127" s="240" t="s">
        <v>43</v>
      </c>
      <c r="O127" s="66"/>
      <c r="P127" s="204">
        <f>O127*H127</f>
        <v>0</v>
      </c>
      <c r="Q127" s="204">
        <v>0.00105</v>
      </c>
      <c r="R127" s="204">
        <f>Q127*H127</f>
        <v>0.036225</v>
      </c>
      <c r="S127" s="204">
        <v>0</v>
      </c>
      <c r="T127" s="205">
        <f>S127*H127</f>
        <v>0</v>
      </c>
      <c r="U127" s="36"/>
      <c r="V127" s="36"/>
      <c r="W127" s="36"/>
      <c r="X127" s="36"/>
      <c r="Y127" s="36"/>
      <c r="Z127" s="36"/>
      <c r="AA127" s="36"/>
      <c r="AB127" s="36"/>
      <c r="AC127" s="36"/>
      <c r="AD127" s="36"/>
      <c r="AE127" s="36"/>
      <c r="AR127" s="206" t="s">
        <v>880</v>
      </c>
      <c r="AT127" s="206" t="s">
        <v>249</v>
      </c>
      <c r="AU127" s="206" t="s">
        <v>81</v>
      </c>
      <c r="AY127" s="19" t="s">
        <v>207</v>
      </c>
      <c r="BE127" s="207">
        <f>IF(N127="základní",J127,0)</f>
        <v>0</v>
      </c>
      <c r="BF127" s="207">
        <f>IF(N127="snížená",J127,0)</f>
        <v>0</v>
      </c>
      <c r="BG127" s="207">
        <f>IF(N127="zákl. přenesená",J127,0)</f>
        <v>0</v>
      </c>
      <c r="BH127" s="207">
        <f>IF(N127="sníž. přenesená",J127,0)</f>
        <v>0</v>
      </c>
      <c r="BI127" s="207">
        <f>IF(N127="nulová",J127,0)</f>
        <v>0</v>
      </c>
      <c r="BJ127" s="19" t="s">
        <v>79</v>
      </c>
      <c r="BK127" s="207">
        <f>ROUND(I127*H127,2)</f>
        <v>0</v>
      </c>
      <c r="BL127" s="19" t="s">
        <v>880</v>
      </c>
      <c r="BM127" s="206" t="s">
        <v>2240</v>
      </c>
    </row>
    <row r="128" spans="1:47" s="2" customFormat="1" ht="19.5">
      <c r="A128" s="36"/>
      <c r="B128" s="37"/>
      <c r="C128" s="38"/>
      <c r="D128" s="210" t="s">
        <v>573</v>
      </c>
      <c r="E128" s="38"/>
      <c r="F128" s="251" t="s">
        <v>2241</v>
      </c>
      <c r="G128" s="38"/>
      <c r="H128" s="38"/>
      <c r="I128" s="118"/>
      <c r="J128" s="38"/>
      <c r="K128" s="38"/>
      <c r="L128" s="41"/>
      <c r="M128" s="252"/>
      <c r="N128" s="253"/>
      <c r="O128" s="66"/>
      <c r="P128" s="66"/>
      <c r="Q128" s="66"/>
      <c r="R128" s="66"/>
      <c r="S128" s="66"/>
      <c r="T128" s="67"/>
      <c r="U128" s="36"/>
      <c r="V128" s="36"/>
      <c r="W128" s="36"/>
      <c r="X128" s="36"/>
      <c r="Y128" s="36"/>
      <c r="Z128" s="36"/>
      <c r="AA128" s="36"/>
      <c r="AB128" s="36"/>
      <c r="AC128" s="36"/>
      <c r="AD128" s="36"/>
      <c r="AE128" s="36"/>
      <c r="AT128" s="19" t="s">
        <v>573</v>
      </c>
      <c r="AU128" s="19" t="s">
        <v>81</v>
      </c>
    </row>
    <row r="129" spans="2:51" s="13" customFormat="1" ht="12">
      <c r="B129" s="208"/>
      <c r="C129" s="209"/>
      <c r="D129" s="210" t="s">
        <v>215</v>
      </c>
      <c r="E129" s="209"/>
      <c r="F129" s="212" t="s">
        <v>2242</v>
      </c>
      <c r="G129" s="209"/>
      <c r="H129" s="213">
        <v>34.5</v>
      </c>
      <c r="I129" s="214"/>
      <c r="J129" s="209"/>
      <c r="K129" s="209"/>
      <c r="L129" s="215"/>
      <c r="M129" s="216"/>
      <c r="N129" s="217"/>
      <c r="O129" s="217"/>
      <c r="P129" s="217"/>
      <c r="Q129" s="217"/>
      <c r="R129" s="217"/>
      <c r="S129" s="217"/>
      <c r="T129" s="218"/>
      <c r="AT129" s="219" t="s">
        <v>215</v>
      </c>
      <c r="AU129" s="219" t="s">
        <v>81</v>
      </c>
      <c r="AV129" s="13" t="s">
        <v>81</v>
      </c>
      <c r="AW129" s="13" t="s">
        <v>4</v>
      </c>
      <c r="AX129" s="13" t="s">
        <v>79</v>
      </c>
      <c r="AY129" s="219" t="s">
        <v>207</v>
      </c>
    </row>
    <row r="130" spans="2:63" s="12" customFormat="1" ht="12.75">
      <c r="B130" s="179"/>
      <c r="C130" s="180"/>
      <c r="D130" s="181" t="s">
        <v>71</v>
      </c>
      <c r="E130" s="193" t="s">
        <v>2011</v>
      </c>
      <c r="F130" s="193" t="s">
        <v>2012</v>
      </c>
      <c r="G130" s="180"/>
      <c r="H130" s="180"/>
      <c r="I130" s="183"/>
      <c r="J130" s="194">
        <f>BK130</f>
        <v>0</v>
      </c>
      <c r="K130" s="180"/>
      <c r="L130" s="185"/>
      <c r="M130" s="186"/>
      <c r="N130" s="187"/>
      <c r="O130" s="187"/>
      <c r="P130" s="188">
        <f>SUM(P131:P146)</f>
        <v>0</v>
      </c>
      <c r="Q130" s="187"/>
      <c r="R130" s="188">
        <f>SUM(R131:R146)</f>
        <v>2.052864</v>
      </c>
      <c r="S130" s="187"/>
      <c r="T130" s="189">
        <f>SUM(T131:T146)</f>
        <v>0</v>
      </c>
      <c r="AR130" s="190" t="s">
        <v>221</v>
      </c>
      <c r="AT130" s="191" t="s">
        <v>71</v>
      </c>
      <c r="AU130" s="191" t="s">
        <v>79</v>
      </c>
      <c r="AY130" s="190" t="s">
        <v>207</v>
      </c>
      <c r="BK130" s="192">
        <f>SUM(BK131:BK146)</f>
        <v>0</v>
      </c>
    </row>
    <row r="131" spans="1:65" s="2" customFormat="1" ht="48">
      <c r="A131" s="36"/>
      <c r="B131" s="37"/>
      <c r="C131" s="195" t="s">
        <v>325</v>
      </c>
      <c r="D131" s="195" t="s">
        <v>209</v>
      </c>
      <c r="E131" s="196" t="s">
        <v>2243</v>
      </c>
      <c r="F131" s="197" t="s">
        <v>2244</v>
      </c>
      <c r="G131" s="198" t="s">
        <v>151</v>
      </c>
      <c r="H131" s="199">
        <v>52</v>
      </c>
      <c r="I131" s="200"/>
      <c r="J131" s="201">
        <f>ROUND(I131*H131,2)</f>
        <v>0</v>
      </c>
      <c r="K131" s="197" t="s">
        <v>212</v>
      </c>
      <c r="L131" s="41"/>
      <c r="M131" s="202" t="s">
        <v>19</v>
      </c>
      <c r="N131" s="203" t="s">
        <v>43</v>
      </c>
      <c r="O131" s="66"/>
      <c r="P131" s="204">
        <f>O131*H131</f>
        <v>0</v>
      </c>
      <c r="Q131" s="204">
        <v>0</v>
      </c>
      <c r="R131" s="204">
        <f>Q131*H131</f>
        <v>0</v>
      </c>
      <c r="S131" s="204">
        <v>0</v>
      </c>
      <c r="T131" s="205">
        <f>S131*H131</f>
        <v>0</v>
      </c>
      <c r="U131" s="36"/>
      <c r="V131" s="36"/>
      <c r="W131" s="36"/>
      <c r="X131" s="36"/>
      <c r="Y131" s="36"/>
      <c r="Z131" s="36"/>
      <c r="AA131" s="36"/>
      <c r="AB131" s="36"/>
      <c r="AC131" s="36"/>
      <c r="AD131" s="36"/>
      <c r="AE131" s="36"/>
      <c r="AR131" s="206" t="s">
        <v>550</v>
      </c>
      <c r="AT131" s="206" t="s">
        <v>209</v>
      </c>
      <c r="AU131" s="206" t="s">
        <v>81</v>
      </c>
      <c r="AY131" s="19" t="s">
        <v>207</v>
      </c>
      <c r="BE131" s="207">
        <f>IF(N131="základní",J131,0)</f>
        <v>0</v>
      </c>
      <c r="BF131" s="207">
        <f>IF(N131="snížená",J131,0)</f>
        <v>0</v>
      </c>
      <c r="BG131" s="207">
        <f>IF(N131="zákl. přenesená",J131,0)</f>
        <v>0</v>
      </c>
      <c r="BH131" s="207">
        <f>IF(N131="sníž. přenesená",J131,0)</f>
        <v>0</v>
      </c>
      <c r="BI131" s="207">
        <f>IF(N131="nulová",J131,0)</f>
        <v>0</v>
      </c>
      <c r="BJ131" s="19" t="s">
        <v>79</v>
      </c>
      <c r="BK131" s="207">
        <f>ROUND(I131*H131,2)</f>
        <v>0</v>
      </c>
      <c r="BL131" s="19" t="s">
        <v>550</v>
      </c>
      <c r="BM131" s="206" t="s">
        <v>2245</v>
      </c>
    </row>
    <row r="132" spans="1:47" s="2" customFormat="1" ht="29.25">
      <c r="A132" s="36"/>
      <c r="B132" s="37"/>
      <c r="C132" s="38"/>
      <c r="D132" s="210" t="s">
        <v>573</v>
      </c>
      <c r="E132" s="38"/>
      <c r="F132" s="251" t="s">
        <v>2246</v>
      </c>
      <c r="G132" s="38"/>
      <c r="H132" s="38"/>
      <c r="I132" s="118"/>
      <c r="J132" s="38"/>
      <c r="K132" s="38"/>
      <c r="L132" s="41"/>
      <c r="M132" s="252"/>
      <c r="N132" s="253"/>
      <c r="O132" s="66"/>
      <c r="P132" s="66"/>
      <c r="Q132" s="66"/>
      <c r="R132" s="66"/>
      <c r="S132" s="66"/>
      <c r="T132" s="67"/>
      <c r="U132" s="36"/>
      <c r="V132" s="36"/>
      <c r="W132" s="36"/>
      <c r="X132" s="36"/>
      <c r="Y132" s="36"/>
      <c r="Z132" s="36"/>
      <c r="AA132" s="36"/>
      <c r="AB132" s="36"/>
      <c r="AC132" s="36"/>
      <c r="AD132" s="36"/>
      <c r="AE132" s="36"/>
      <c r="AT132" s="19" t="s">
        <v>573</v>
      </c>
      <c r="AU132" s="19" t="s">
        <v>81</v>
      </c>
    </row>
    <row r="133" spans="2:51" s="13" customFormat="1" ht="12">
      <c r="B133" s="208"/>
      <c r="C133" s="209"/>
      <c r="D133" s="210" t="s">
        <v>215</v>
      </c>
      <c r="E133" s="211" t="s">
        <v>19</v>
      </c>
      <c r="F133" s="212" t="s">
        <v>2247</v>
      </c>
      <c r="G133" s="209"/>
      <c r="H133" s="213">
        <v>52</v>
      </c>
      <c r="I133" s="214"/>
      <c r="J133" s="209"/>
      <c r="K133" s="209"/>
      <c r="L133" s="215"/>
      <c r="M133" s="216"/>
      <c r="N133" s="217"/>
      <c r="O133" s="217"/>
      <c r="P133" s="217"/>
      <c r="Q133" s="217"/>
      <c r="R133" s="217"/>
      <c r="S133" s="217"/>
      <c r="T133" s="218"/>
      <c r="AT133" s="219" t="s">
        <v>215</v>
      </c>
      <c r="AU133" s="219" t="s">
        <v>81</v>
      </c>
      <c r="AV133" s="13" t="s">
        <v>81</v>
      </c>
      <c r="AW133" s="13" t="s">
        <v>33</v>
      </c>
      <c r="AX133" s="13" t="s">
        <v>72</v>
      </c>
      <c r="AY133" s="219" t="s">
        <v>207</v>
      </c>
    </row>
    <row r="134" spans="1:65" s="2" customFormat="1" ht="24">
      <c r="A134" s="36"/>
      <c r="B134" s="37"/>
      <c r="C134" s="195" t="s">
        <v>330</v>
      </c>
      <c r="D134" s="195" t="s">
        <v>209</v>
      </c>
      <c r="E134" s="196" t="s">
        <v>2025</v>
      </c>
      <c r="F134" s="197" t="s">
        <v>2026</v>
      </c>
      <c r="G134" s="198" t="s">
        <v>151</v>
      </c>
      <c r="H134" s="199">
        <v>1.4</v>
      </c>
      <c r="I134" s="200"/>
      <c r="J134" s="201">
        <f>ROUND(I134*H134,2)</f>
        <v>0</v>
      </c>
      <c r="K134" s="197" t="s">
        <v>212</v>
      </c>
      <c r="L134" s="41"/>
      <c r="M134" s="202" t="s">
        <v>19</v>
      </c>
      <c r="N134" s="203" t="s">
        <v>43</v>
      </c>
      <c r="O134" s="66"/>
      <c r="P134" s="204">
        <f>O134*H134</f>
        <v>0</v>
      </c>
      <c r="Q134" s="204">
        <v>0</v>
      </c>
      <c r="R134" s="204">
        <f>Q134*H134</f>
        <v>0</v>
      </c>
      <c r="S134" s="204">
        <v>0</v>
      </c>
      <c r="T134" s="205">
        <f>S134*H134</f>
        <v>0</v>
      </c>
      <c r="U134" s="36"/>
      <c r="V134" s="36"/>
      <c r="W134" s="36"/>
      <c r="X134" s="36"/>
      <c r="Y134" s="36"/>
      <c r="Z134" s="36"/>
      <c r="AA134" s="36"/>
      <c r="AB134" s="36"/>
      <c r="AC134" s="36"/>
      <c r="AD134" s="36"/>
      <c r="AE134" s="36"/>
      <c r="AR134" s="206" t="s">
        <v>550</v>
      </c>
      <c r="AT134" s="206" t="s">
        <v>209</v>
      </c>
      <c r="AU134" s="206" t="s">
        <v>81</v>
      </c>
      <c r="AY134" s="19" t="s">
        <v>207</v>
      </c>
      <c r="BE134" s="207">
        <f>IF(N134="základní",J134,0)</f>
        <v>0</v>
      </c>
      <c r="BF134" s="207">
        <f>IF(N134="snížená",J134,0)</f>
        <v>0</v>
      </c>
      <c r="BG134" s="207">
        <f>IF(N134="zákl. přenesená",J134,0)</f>
        <v>0</v>
      </c>
      <c r="BH134" s="207">
        <f>IF(N134="sníž. přenesená",J134,0)</f>
        <v>0</v>
      </c>
      <c r="BI134" s="207">
        <f>IF(N134="nulová",J134,0)</f>
        <v>0</v>
      </c>
      <c r="BJ134" s="19" t="s">
        <v>79</v>
      </c>
      <c r="BK134" s="207">
        <f>ROUND(I134*H134,2)</f>
        <v>0</v>
      </c>
      <c r="BL134" s="19" t="s">
        <v>550</v>
      </c>
      <c r="BM134" s="206" t="s">
        <v>2248</v>
      </c>
    </row>
    <row r="135" spans="2:51" s="13" customFormat="1" ht="12">
      <c r="B135" s="208"/>
      <c r="C135" s="209"/>
      <c r="D135" s="210" t="s">
        <v>215</v>
      </c>
      <c r="E135" s="211" t="s">
        <v>19</v>
      </c>
      <c r="F135" s="212" t="s">
        <v>2249</v>
      </c>
      <c r="G135" s="209"/>
      <c r="H135" s="213">
        <v>1.4</v>
      </c>
      <c r="I135" s="214"/>
      <c r="J135" s="209"/>
      <c r="K135" s="209"/>
      <c r="L135" s="215"/>
      <c r="M135" s="216"/>
      <c r="N135" s="217"/>
      <c r="O135" s="217"/>
      <c r="P135" s="217"/>
      <c r="Q135" s="217"/>
      <c r="R135" s="217"/>
      <c r="S135" s="217"/>
      <c r="T135" s="218"/>
      <c r="AT135" s="219" t="s">
        <v>215</v>
      </c>
      <c r="AU135" s="219" t="s">
        <v>81</v>
      </c>
      <c r="AV135" s="13" t="s">
        <v>81</v>
      </c>
      <c r="AW135" s="13" t="s">
        <v>33</v>
      </c>
      <c r="AX135" s="13" t="s">
        <v>72</v>
      </c>
      <c r="AY135" s="219" t="s">
        <v>207</v>
      </c>
    </row>
    <row r="136" spans="1:65" s="2" customFormat="1" ht="24">
      <c r="A136" s="36"/>
      <c r="B136" s="37"/>
      <c r="C136" s="195" t="s">
        <v>334</v>
      </c>
      <c r="D136" s="195" t="s">
        <v>209</v>
      </c>
      <c r="E136" s="196" t="s">
        <v>2250</v>
      </c>
      <c r="F136" s="197" t="s">
        <v>2251</v>
      </c>
      <c r="G136" s="198" t="s">
        <v>151</v>
      </c>
      <c r="H136" s="199">
        <v>50.6</v>
      </c>
      <c r="I136" s="200"/>
      <c r="J136" s="201">
        <f>ROUND(I136*H136,2)</f>
        <v>0</v>
      </c>
      <c r="K136" s="197" t="s">
        <v>212</v>
      </c>
      <c r="L136" s="41"/>
      <c r="M136" s="202" t="s">
        <v>19</v>
      </c>
      <c r="N136" s="203" t="s">
        <v>43</v>
      </c>
      <c r="O136" s="66"/>
      <c r="P136" s="204">
        <f>O136*H136</f>
        <v>0</v>
      </c>
      <c r="Q136" s="204">
        <v>0</v>
      </c>
      <c r="R136" s="204">
        <f>Q136*H136</f>
        <v>0</v>
      </c>
      <c r="S136" s="204">
        <v>0</v>
      </c>
      <c r="T136" s="205">
        <f>S136*H136</f>
        <v>0</v>
      </c>
      <c r="U136" s="36"/>
      <c r="V136" s="36"/>
      <c r="W136" s="36"/>
      <c r="X136" s="36"/>
      <c r="Y136" s="36"/>
      <c r="Z136" s="36"/>
      <c r="AA136" s="36"/>
      <c r="AB136" s="36"/>
      <c r="AC136" s="36"/>
      <c r="AD136" s="36"/>
      <c r="AE136" s="36"/>
      <c r="AR136" s="206" t="s">
        <v>550</v>
      </c>
      <c r="AT136" s="206" t="s">
        <v>209</v>
      </c>
      <c r="AU136" s="206" t="s">
        <v>81</v>
      </c>
      <c r="AY136" s="19" t="s">
        <v>207</v>
      </c>
      <c r="BE136" s="207">
        <f>IF(N136="základní",J136,0)</f>
        <v>0</v>
      </c>
      <c r="BF136" s="207">
        <f>IF(N136="snížená",J136,0)</f>
        <v>0</v>
      </c>
      <c r="BG136" s="207">
        <f>IF(N136="zákl. přenesená",J136,0)</f>
        <v>0</v>
      </c>
      <c r="BH136" s="207">
        <f>IF(N136="sníž. přenesená",J136,0)</f>
        <v>0</v>
      </c>
      <c r="BI136" s="207">
        <f>IF(N136="nulová",J136,0)</f>
        <v>0</v>
      </c>
      <c r="BJ136" s="19" t="s">
        <v>79</v>
      </c>
      <c r="BK136" s="207">
        <f>ROUND(I136*H136,2)</f>
        <v>0</v>
      </c>
      <c r="BL136" s="19" t="s">
        <v>550</v>
      </c>
      <c r="BM136" s="206" t="s">
        <v>2252</v>
      </c>
    </row>
    <row r="137" spans="2:51" s="13" customFormat="1" ht="12">
      <c r="B137" s="208"/>
      <c r="C137" s="209"/>
      <c r="D137" s="210" t="s">
        <v>215</v>
      </c>
      <c r="E137" s="211" t="s">
        <v>19</v>
      </c>
      <c r="F137" s="212" t="s">
        <v>2253</v>
      </c>
      <c r="G137" s="209"/>
      <c r="H137" s="213">
        <v>50.6</v>
      </c>
      <c r="I137" s="214"/>
      <c r="J137" s="209"/>
      <c r="K137" s="209"/>
      <c r="L137" s="215"/>
      <c r="M137" s="216"/>
      <c r="N137" s="217"/>
      <c r="O137" s="217"/>
      <c r="P137" s="217"/>
      <c r="Q137" s="217"/>
      <c r="R137" s="217"/>
      <c r="S137" s="217"/>
      <c r="T137" s="218"/>
      <c r="AT137" s="219" t="s">
        <v>215</v>
      </c>
      <c r="AU137" s="219" t="s">
        <v>81</v>
      </c>
      <c r="AV137" s="13" t="s">
        <v>81</v>
      </c>
      <c r="AW137" s="13" t="s">
        <v>33</v>
      </c>
      <c r="AX137" s="13" t="s">
        <v>72</v>
      </c>
      <c r="AY137" s="219" t="s">
        <v>207</v>
      </c>
    </row>
    <row r="138" spans="1:65" s="2" customFormat="1" ht="36">
      <c r="A138" s="36"/>
      <c r="B138" s="37"/>
      <c r="C138" s="195" t="s">
        <v>339</v>
      </c>
      <c r="D138" s="195" t="s">
        <v>209</v>
      </c>
      <c r="E138" s="196" t="s">
        <v>2055</v>
      </c>
      <c r="F138" s="197" t="s">
        <v>2056</v>
      </c>
      <c r="G138" s="198" t="s">
        <v>252</v>
      </c>
      <c r="H138" s="199">
        <v>2.8</v>
      </c>
      <c r="I138" s="200"/>
      <c r="J138" s="201">
        <f>ROUND(I138*H138,2)</f>
        <v>0</v>
      </c>
      <c r="K138" s="197" t="s">
        <v>19</v>
      </c>
      <c r="L138" s="41"/>
      <c r="M138" s="202" t="s">
        <v>19</v>
      </c>
      <c r="N138" s="203" t="s">
        <v>43</v>
      </c>
      <c r="O138" s="66"/>
      <c r="P138" s="204">
        <f>O138*H138</f>
        <v>0</v>
      </c>
      <c r="Q138" s="204">
        <v>0</v>
      </c>
      <c r="R138" s="204">
        <f>Q138*H138</f>
        <v>0</v>
      </c>
      <c r="S138" s="204">
        <v>0</v>
      </c>
      <c r="T138" s="205">
        <f>S138*H138</f>
        <v>0</v>
      </c>
      <c r="U138" s="36"/>
      <c r="V138" s="36"/>
      <c r="W138" s="36"/>
      <c r="X138" s="36"/>
      <c r="Y138" s="36"/>
      <c r="Z138" s="36"/>
      <c r="AA138" s="36"/>
      <c r="AB138" s="36"/>
      <c r="AC138" s="36"/>
      <c r="AD138" s="36"/>
      <c r="AE138" s="36"/>
      <c r="AR138" s="206" t="s">
        <v>550</v>
      </c>
      <c r="AT138" s="206" t="s">
        <v>209</v>
      </c>
      <c r="AU138" s="206" t="s">
        <v>81</v>
      </c>
      <c r="AY138" s="19" t="s">
        <v>207</v>
      </c>
      <c r="BE138" s="207">
        <f>IF(N138="základní",J138,0)</f>
        <v>0</v>
      </c>
      <c r="BF138" s="207">
        <f>IF(N138="snížená",J138,0)</f>
        <v>0</v>
      </c>
      <c r="BG138" s="207">
        <f>IF(N138="zákl. přenesená",J138,0)</f>
        <v>0</v>
      </c>
      <c r="BH138" s="207">
        <f>IF(N138="sníž. přenesená",J138,0)</f>
        <v>0</v>
      </c>
      <c r="BI138" s="207">
        <f>IF(N138="nulová",J138,0)</f>
        <v>0</v>
      </c>
      <c r="BJ138" s="19" t="s">
        <v>79</v>
      </c>
      <c r="BK138" s="207">
        <f>ROUND(I138*H138,2)</f>
        <v>0</v>
      </c>
      <c r="BL138" s="19" t="s">
        <v>550</v>
      </c>
      <c r="BM138" s="206" t="s">
        <v>2254</v>
      </c>
    </row>
    <row r="139" spans="2:51" s="13" customFormat="1" ht="12">
      <c r="B139" s="208"/>
      <c r="C139" s="209"/>
      <c r="D139" s="210" t="s">
        <v>215</v>
      </c>
      <c r="E139" s="211" t="s">
        <v>19</v>
      </c>
      <c r="F139" s="212" t="s">
        <v>2255</v>
      </c>
      <c r="G139" s="209"/>
      <c r="H139" s="213">
        <v>2.8</v>
      </c>
      <c r="I139" s="214"/>
      <c r="J139" s="209"/>
      <c r="K139" s="209"/>
      <c r="L139" s="215"/>
      <c r="M139" s="216"/>
      <c r="N139" s="217"/>
      <c r="O139" s="217"/>
      <c r="P139" s="217"/>
      <c r="Q139" s="217"/>
      <c r="R139" s="217"/>
      <c r="S139" s="217"/>
      <c r="T139" s="218"/>
      <c r="AT139" s="219" t="s">
        <v>215</v>
      </c>
      <c r="AU139" s="219" t="s">
        <v>81</v>
      </c>
      <c r="AV139" s="13" t="s">
        <v>81</v>
      </c>
      <c r="AW139" s="13" t="s">
        <v>33</v>
      </c>
      <c r="AX139" s="13" t="s">
        <v>72</v>
      </c>
      <c r="AY139" s="219" t="s">
        <v>207</v>
      </c>
    </row>
    <row r="140" spans="1:65" s="2" customFormat="1" ht="24">
      <c r="A140" s="36"/>
      <c r="B140" s="37"/>
      <c r="C140" s="195" t="s">
        <v>344</v>
      </c>
      <c r="D140" s="195" t="s">
        <v>209</v>
      </c>
      <c r="E140" s="196" t="s">
        <v>2058</v>
      </c>
      <c r="F140" s="197" t="s">
        <v>2059</v>
      </c>
      <c r="G140" s="198" t="s">
        <v>252</v>
      </c>
      <c r="H140" s="199">
        <v>2.8</v>
      </c>
      <c r="I140" s="200"/>
      <c r="J140" s="201">
        <f>ROUND(I140*H140,2)</f>
        <v>0</v>
      </c>
      <c r="K140" s="197" t="s">
        <v>212</v>
      </c>
      <c r="L140" s="41"/>
      <c r="M140" s="202" t="s">
        <v>19</v>
      </c>
      <c r="N140" s="203" t="s">
        <v>43</v>
      </c>
      <c r="O140" s="66"/>
      <c r="P140" s="204">
        <f>O140*H140</f>
        <v>0</v>
      </c>
      <c r="Q140" s="204">
        <v>0</v>
      </c>
      <c r="R140" s="204">
        <f>Q140*H140</f>
        <v>0</v>
      </c>
      <c r="S140" s="204">
        <v>0</v>
      </c>
      <c r="T140" s="205">
        <f>S140*H140</f>
        <v>0</v>
      </c>
      <c r="U140" s="36"/>
      <c r="V140" s="36"/>
      <c r="W140" s="36"/>
      <c r="X140" s="36"/>
      <c r="Y140" s="36"/>
      <c r="Z140" s="36"/>
      <c r="AA140" s="36"/>
      <c r="AB140" s="36"/>
      <c r="AC140" s="36"/>
      <c r="AD140" s="36"/>
      <c r="AE140" s="36"/>
      <c r="AR140" s="206" t="s">
        <v>550</v>
      </c>
      <c r="AT140" s="206" t="s">
        <v>209</v>
      </c>
      <c r="AU140" s="206" t="s">
        <v>81</v>
      </c>
      <c r="AY140" s="19" t="s">
        <v>207</v>
      </c>
      <c r="BE140" s="207">
        <f>IF(N140="základní",J140,0)</f>
        <v>0</v>
      </c>
      <c r="BF140" s="207">
        <f>IF(N140="snížená",J140,0)</f>
        <v>0</v>
      </c>
      <c r="BG140" s="207">
        <f>IF(N140="zákl. přenesená",J140,0)</f>
        <v>0</v>
      </c>
      <c r="BH140" s="207">
        <f>IF(N140="sníž. přenesená",J140,0)</f>
        <v>0</v>
      </c>
      <c r="BI140" s="207">
        <f>IF(N140="nulová",J140,0)</f>
        <v>0</v>
      </c>
      <c r="BJ140" s="19" t="s">
        <v>79</v>
      </c>
      <c r="BK140" s="207">
        <f>ROUND(I140*H140,2)</f>
        <v>0</v>
      </c>
      <c r="BL140" s="19" t="s">
        <v>550</v>
      </c>
      <c r="BM140" s="206" t="s">
        <v>2256</v>
      </c>
    </row>
    <row r="141" spans="2:51" s="13" customFormat="1" ht="12">
      <c r="B141" s="208"/>
      <c r="C141" s="209"/>
      <c r="D141" s="210" t="s">
        <v>215</v>
      </c>
      <c r="E141" s="211" t="s">
        <v>19</v>
      </c>
      <c r="F141" s="212" t="s">
        <v>2255</v>
      </c>
      <c r="G141" s="209"/>
      <c r="H141" s="213">
        <v>2.8</v>
      </c>
      <c r="I141" s="214"/>
      <c r="J141" s="209"/>
      <c r="K141" s="209"/>
      <c r="L141" s="215"/>
      <c r="M141" s="216"/>
      <c r="N141" s="217"/>
      <c r="O141" s="217"/>
      <c r="P141" s="217"/>
      <c r="Q141" s="217"/>
      <c r="R141" s="217"/>
      <c r="S141" s="217"/>
      <c r="T141" s="218"/>
      <c r="AT141" s="219" t="s">
        <v>215</v>
      </c>
      <c r="AU141" s="219" t="s">
        <v>81</v>
      </c>
      <c r="AV141" s="13" t="s">
        <v>81</v>
      </c>
      <c r="AW141" s="13" t="s">
        <v>33</v>
      </c>
      <c r="AX141" s="13" t="s">
        <v>79</v>
      </c>
      <c r="AY141" s="219" t="s">
        <v>207</v>
      </c>
    </row>
    <row r="142" spans="1:65" s="2" customFormat="1" ht="36">
      <c r="A142" s="36"/>
      <c r="B142" s="37"/>
      <c r="C142" s="195" t="s">
        <v>349</v>
      </c>
      <c r="D142" s="195" t="s">
        <v>209</v>
      </c>
      <c r="E142" s="196" t="s">
        <v>2063</v>
      </c>
      <c r="F142" s="197" t="s">
        <v>2064</v>
      </c>
      <c r="G142" s="198" t="s">
        <v>252</v>
      </c>
      <c r="H142" s="199">
        <v>56</v>
      </c>
      <c r="I142" s="200"/>
      <c r="J142" s="201">
        <f>ROUND(I142*H142,2)</f>
        <v>0</v>
      </c>
      <c r="K142" s="197" t="s">
        <v>212</v>
      </c>
      <c r="L142" s="41"/>
      <c r="M142" s="202" t="s">
        <v>19</v>
      </c>
      <c r="N142" s="203" t="s">
        <v>43</v>
      </c>
      <c r="O142" s="66"/>
      <c r="P142" s="204">
        <f>O142*H142</f>
        <v>0</v>
      </c>
      <c r="Q142" s="204">
        <v>0</v>
      </c>
      <c r="R142" s="204">
        <f>Q142*H142</f>
        <v>0</v>
      </c>
      <c r="S142" s="204">
        <v>0</v>
      </c>
      <c r="T142" s="205">
        <f>S142*H142</f>
        <v>0</v>
      </c>
      <c r="U142" s="36"/>
      <c r="V142" s="36"/>
      <c r="W142" s="36"/>
      <c r="X142" s="36"/>
      <c r="Y142" s="36"/>
      <c r="Z142" s="36"/>
      <c r="AA142" s="36"/>
      <c r="AB142" s="36"/>
      <c r="AC142" s="36"/>
      <c r="AD142" s="36"/>
      <c r="AE142" s="36"/>
      <c r="AR142" s="206" t="s">
        <v>550</v>
      </c>
      <c r="AT142" s="206" t="s">
        <v>209</v>
      </c>
      <c r="AU142" s="206" t="s">
        <v>81</v>
      </c>
      <c r="AY142" s="19" t="s">
        <v>207</v>
      </c>
      <c r="BE142" s="207">
        <f>IF(N142="základní",J142,0)</f>
        <v>0</v>
      </c>
      <c r="BF142" s="207">
        <f>IF(N142="snížená",J142,0)</f>
        <v>0</v>
      </c>
      <c r="BG142" s="207">
        <f>IF(N142="zákl. přenesená",J142,0)</f>
        <v>0</v>
      </c>
      <c r="BH142" s="207">
        <f>IF(N142="sníž. přenesená",J142,0)</f>
        <v>0</v>
      </c>
      <c r="BI142" s="207">
        <f>IF(N142="nulová",J142,0)</f>
        <v>0</v>
      </c>
      <c r="BJ142" s="19" t="s">
        <v>79</v>
      </c>
      <c r="BK142" s="207">
        <f>ROUND(I142*H142,2)</f>
        <v>0</v>
      </c>
      <c r="BL142" s="19" t="s">
        <v>550</v>
      </c>
      <c r="BM142" s="206" t="s">
        <v>2257</v>
      </c>
    </row>
    <row r="143" spans="2:51" s="13" customFormat="1" ht="12">
      <c r="B143" s="208"/>
      <c r="C143" s="209"/>
      <c r="D143" s="210" t="s">
        <v>215</v>
      </c>
      <c r="E143" s="211" t="s">
        <v>19</v>
      </c>
      <c r="F143" s="212" t="s">
        <v>2258</v>
      </c>
      <c r="G143" s="209"/>
      <c r="H143" s="213">
        <v>56</v>
      </c>
      <c r="I143" s="214"/>
      <c r="J143" s="209"/>
      <c r="K143" s="209"/>
      <c r="L143" s="215"/>
      <c r="M143" s="216"/>
      <c r="N143" s="217"/>
      <c r="O143" s="217"/>
      <c r="P143" s="217"/>
      <c r="Q143" s="217"/>
      <c r="R143" s="217"/>
      <c r="S143" s="217"/>
      <c r="T143" s="218"/>
      <c r="AT143" s="219" t="s">
        <v>215</v>
      </c>
      <c r="AU143" s="219" t="s">
        <v>81</v>
      </c>
      <c r="AV143" s="13" t="s">
        <v>81</v>
      </c>
      <c r="AW143" s="13" t="s">
        <v>33</v>
      </c>
      <c r="AX143" s="13" t="s">
        <v>72</v>
      </c>
      <c r="AY143" s="219" t="s">
        <v>207</v>
      </c>
    </row>
    <row r="144" spans="1:65" s="2" customFormat="1" ht="48">
      <c r="A144" s="36"/>
      <c r="B144" s="37"/>
      <c r="C144" s="195" t="s">
        <v>356</v>
      </c>
      <c r="D144" s="195" t="s">
        <v>209</v>
      </c>
      <c r="E144" s="196" t="s">
        <v>2259</v>
      </c>
      <c r="F144" s="197" t="s">
        <v>2260</v>
      </c>
      <c r="G144" s="198" t="s">
        <v>144</v>
      </c>
      <c r="H144" s="199">
        <v>7.04</v>
      </c>
      <c r="I144" s="200"/>
      <c r="J144" s="201">
        <f>ROUND(I144*H144,2)</f>
        <v>0</v>
      </c>
      <c r="K144" s="197" t="s">
        <v>212</v>
      </c>
      <c r="L144" s="41"/>
      <c r="M144" s="202" t="s">
        <v>19</v>
      </c>
      <c r="N144" s="203" t="s">
        <v>43</v>
      </c>
      <c r="O144" s="66"/>
      <c r="P144" s="204">
        <f>O144*H144</f>
        <v>0</v>
      </c>
      <c r="Q144" s="204">
        <v>0.2916</v>
      </c>
      <c r="R144" s="204">
        <f>Q144*H144</f>
        <v>2.052864</v>
      </c>
      <c r="S144" s="204">
        <v>0</v>
      </c>
      <c r="T144" s="205">
        <f>S144*H144</f>
        <v>0</v>
      </c>
      <c r="U144" s="36"/>
      <c r="V144" s="36"/>
      <c r="W144" s="36"/>
      <c r="X144" s="36"/>
      <c r="Y144" s="36"/>
      <c r="Z144" s="36"/>
      <c r="AA144" s="36"/>
      <c r="AB144" s="36"/>
      <c r="AC144" s="36"/>
      <c r="AD144" s="36"/>
      <c r="AE144" s="36"/>
      <c r="AR144" s="206" t="s">
        <v>550</v>
      </c>
      <c r="AT144" s="206" t="s">
        <v>209</v>
      </c>
      <c r="AU144" s="206" t="s">
        <v>81</v>
      </c>
      <c r="AY144" s="19" t="s">
        <v>207</v>
      </c>
      <c r="BE144" s="207">
        <f>IF(N144="základní",J144,0)</f>
        <v>0</v>
      </c>
      <c r="BF144" s="207">
        <f>IF(N144="snížená",J144,0)</f>
        <v>0</v>
      </c>
      <c r="BG144" s="207">
        <f>IF(N144="zákl. přenesená",J144,0)</f>
        <v>0</v>
      </c>
      <c r="BH144" s="207">
        <f>IF(N144="sníž. přenesená",J144,0)</f>
        <v>0</v>
      </c>
      <c r="BI144" s="207">
        <f>IF(N144="nulová",J144,0)</f>
        <v>0</v>
      </c>
      <c r="BJ144" s="19" t="s">
        <v>79</v>
      </c>
      <c r="BK144" s="207">
        <f>ROUND(I144*H144,2)</f>
        <v>0</v>
      </c>
      <c r="BL144" s="19" t="s">
        <v>550</v>
      </c>
      <c r="BM144" s="206" t="s">
        <v>2261</v>
      </c>
    </row>
    <row r="145" spans="1:47" s="2" customFormat="1" ht="29.25">
      <c r="A145" s="36"/>
      <c r="B145" s="37"/>
      <c r="C145" s="38"/>
      <c r="D145" s="210" t="s">
        <v>573</v>
      </c>
      <c r="E145" s="38"/>
      <c r="F145" s="251" t="s">
        <v>2262</v>
      </c>
      <c r="G145" s="38"/>
      <c r="H145" s="38"/>
      <c r="I145" s="118"/>
      <c r="J145" s="38"/>
      <c r="K145" s="38"/>
      <c r="L145" s="41"/>
      <c r="M145" s="252"/>
      <c r="N145" s="253"/>
      <c r="O145" s="66"/>
      <c r="P145" s="66"/>
      <c r="Q145" s="66"/>
      <c r="R145" s="66"/>
      <c r="S145" s="66"/>
      <c r="T145" s="67"/>
      <c r="U145" s="36"/>
      <c r="V145" s="36"/>
      <c r="W145" s="36"/>
      <c r="X145" s="36"/>
      <c r="Y145" s="36"/>
      <c r="Z145" s="36"/>
      <c r="AA145" s="36"/>
      <c r="AB145" s="36"/>
      <c r="AC145" s="36"/>
      <c r="AD145" s="36"/>
      <c r="AE145" s="36"/>
      <c r="AT145" s="19" t="s">
        <v>573</v>
      </c>
      <c r="AU145" s="19" t="s">
        <v>81</v>
      </c>
    </row>
    <row r="146" spans="2:51" s="13" customFormat="1" ht="12">
      <c r="B146" s="208"/>
      <c r="C146" s="209"/>
      <c r="D146" s="210" t="s">
        <v>215</v>
      </c>
      <c r="E146" s="211" t="s">
        <v>19</v>
      </c>
      <c r="F146" s="212" t="s">
        <v>2263</v>
      </c>
      <c r="G146" s="209"/>
      <c r="H146" s="213">
        <v>7.04</v>
      </c>
      <c r="I146" s="214"/>
      <c r="J146" s="209"/>
      <c r="K146" s="209"/>
      <c r="L146" s="215"/>
      <c r="M146" s="216"/>
      <c r="N146" s="217"/>
      <c r="O146" s="217"/>
      <c r="P146" s="217"/>
      <c r="Q146" s="217"/>
      <c r="R146" s="217"/>
      <c r="S146" s="217"/>
      <c r="T146" s="218"/>
      <c r="AT146" s="219" t="s">
        <v>215</v>
      </c>
      <c r="AU146" s="219" t="s">
        <v>81</v>
      </c>
      <c r="AV146" s="13" t="s">
        <v>81</v>
      </c>
      <c r="AW146" s="13" t="s">
        <v>33</v>
      </c>
      <c r="AX146" s="13" t="s">
        <v>72</v>
      </c>
      <c r="AY146" s="219" t="s">
        <v>207</v>
      </c>
    </row>
    <row r="147" spans="2:63" s="12" customFormat="1" ht="15">
      <c r="B147" s="179"/>
      <c r="C147" s="180"/>
      <c r="D147" s="181" t="s">
        <v>71</v>
      </c>
      <c r="E147" s="182" t="s">
        <v>2073</v>
      </c>
      <c r="F147" s="182" t="s">
        <v>2074</v>
      </c>
      <c r="G147" s="180"/>
      <c r="H147" s="180"/>
      <c r="I147" s="183"/>
      <c r="J147" s="184">
        <f>BK147</f>
        <v>0</v>
      </c>
      <c r="K147" s="180"/>
      <c r="L147" s="185"/>
      <c r="M147" s="186"/>
      <c r="N147" s="187"/>
      <c r="O147" s="187"/>
      <c r="P147" s="188">
        <f>SUM(P148:P155)</f>
        <v>0</v>
      </c>
      <c r="Q147" s="187"/>
      <c r="R147" s="188">
        <f>SUM(R148:R155)</f>
        <v>0</v>
      </c>
      <c r="S147" s="187"/>
      <c r="T147" s="189">
        <f>SUM(T148:T155)</f>
        <v>0</v>
      </c>
      <c r="AR147" s="190" t="s">
        <v>213</v>
      </c>
      <c r="AT147" s="191" t="s">
        <v>71</v>
      </c>
      <c r="AU147" s="191" t="s">
        <v>72</v>
      </c>
      <c r="AY147" s="190" t="s">
        <v>207</v>
      </c>
      <c r="BK147" s="192">
        <f>SUM(BK148:BK155)</f>
        <v>0</v>
      </c>
    </row>
    <row r="148" spans="1:65" s="2" customFormat="1" ht="24">
      <c r="A148" s="36"/>
      <c r="B148" s="37"/>
      <c r="C148" s="195" t="s">
        <v>361</v>
      </c>
      <c r="D148" s="195" t="s">
        <v>209</v>
      </c>
      <c r="E148" s="196" t="s">
        <v>2075</v>
      </c>
      <c r="F148" s="197" t="s">
        <v>2076</v>
      </c>
      <c r="G148" s="198" t="s">
        <v>2077</v>
      </c>
      <c r="H148" s="199">
        <v>10</v>
      </c>
      <c r="I148" s="200"/>
      <c r="J148" s="201">
        <f>ROUND(I148*H148,2)</f>
        <v>0</v>
      </c>
      <c r="K148" s="197" t="s">
        <v>212</v>
      </c>
      <c r="L148" s="41"/>
      <c r="M148" s="202" t="s">
        <v>19</v>
      </c>
      <c r="N148" s="203" t="s">
        <v>43</v>
      </c>
      <c r="O148" s="66"/>
      <c r="P148" s="204">
        <f>O148*H148</f>
        <v>0</v>
      </c>
      <c r="Q148" s="204">
        <v>0</v>
      </c>
      <c r="R148" s="204">
        <f>Q148*H148</f>
        <v>0</v>
      </c>
      <c r="S148" s="204">
        <v>0</v>
      </c>
      <c r="T148" s="205">
        <f>S148*H148</f>
        <v>0</v>
      </c>
      <c r="U148" s="36"/>
      <c r="V148" s="36"/>
      <c r="W148" s="36"/>
      <c r="X148" s="36"/>
      <c r="Y148" s="36"/>
      <c r="Z148" s="36"/>
      <c r="AA148" s="36"/>
      <c r="AB148" s="36"/>
      <c r="AC148" s="36"/>
      <c r="AD148" s="36"/>
      <c r="AE148" s="36"/>
      <c r="AR148" s="206" t="s">
        <v>2078</v>
      </c>
      <c r="AT148" s="206" t="s">
        <v>209</v>
      </c>
      <c r="AU148" s="206" t="s">
        <v>79</v>
      </c>
      <c r="AY148" s="19" t="s">
        <v>207</v>
      </c>
      <c r="BE148" s="207">
        <f>IF(N148="základní",J148,0)</f>
        <v>0</v>
      </c>
      <c r="BF148" s="207">
        <f>IF(N148="snížená",J148,0)</f>
        <v>0</v>
      </c>
      <c r="BG148" s="207">
        <f>IF(N148="zákl. přenesená",J148,0)</f>
        <v>0</v>
      </c>
      <c r="BH148" s="207">
        <f>IF(N148="sníž. přenesená",J148,0)</f>
        <v>0</v>
      </c>
      <c r="BI148" s="207">
        <f>IF(N148="nulová",J148,0)</f>
        <v>0</v>
      </c>
      <c r="BJ148" s="19" t="s">
        <v>79</v>
      </c>
      <c r="BK148" s="207">
        <f>ROUND(I148*H148,2)</f>
        <v>0</v>
      </c>
      <c r="BL148" s="19" t="s">
        <v>2078</v>
      </c>
      <c r="BM148" s="206" t="s">
        <v>2264</v>
      </c>
    </row>
    <row r="149" spans="1:47" s="2" customFormat="1" ht="19.5">
      <c r="A149" s="36"/>
      <c r="B149" s="37"/>
      <c r="C149" s="38"/>
      <c r="D149" s="210" t="s">
        <v>573</v>
      </c>
      <c r="E149" s="38"/>
      <c r="F149" s="251" t="s">
        <v>2080</v>
      </c>
      <c r="G149" s="38"/>
      <c r="H149" s="38"/>
      <c r="I149" s="118"/>
      <c r="J149" s="38"/>
      <c r="K149" s="38"/>
      <c r="L149" s="41"/>
      <c r="M149" s="252"/>
      <c r="N149" s="253"/>
      <c r="O149" s="66"/>
      <c r="P149" s="66"/>
      <c r="Q149" s="66"/>
      <c r="R149" s="66"/>
      <c r="S149" s="66"/>
      <c r="T149" s="67"/>
      <c r="U149" s="36"/>
      <c r="V149" s="36"/>
      <c r="W149" s="36"/>
      <c r="X149" s="36"/>
      <c r="Y149" s="36"/>
      <c r="Z149" s="36"/>
      <c r="AA149" s="36"/>
      <c r="AB149" s="36"/>
      <c r="AC149" s="36"/>
      <c r="AD149" s="36"/>
      <c r="AE149" s="36"/>
      <c r="AT149" s="19" t="s">
        <v>573</v>
      </c>
      <c r="AU149" s="19" t="s">
        <v>79</v>
      </c>
    </row>
    <row r="150" spans="1:65" s="2" customFormat="1" ht="24">
      <c r="A150" s="36"/>
      <c r="B150" s="37"/>
      <c r="C150" s="195" t="s">
        <v>373</v>
      </c>
      <c r="D150" s="195" t="s">
        <v>209</v>
      </c>
      <c r="E150" s="196" t="s">
        <v>2157</v>
      </c>
      <c r="F150" s="197" t="s">
        <v>2158</v>
      </c>
      <c r="G150" s="198" t="s">
        <v>2077</v>
      </c>
      <c r="H150" s="199">
        <v>10</v>
      </c>
      <c r="I150" s="200"/>
      <c r="J150" s="201">
        <f>ROUND(I150*H150,2)</f>
        <v>0</v>
      </c>
      <c r="K150" s="197" t="s">
        <v>212</v>
      </c>
      <c r="L150" s="41"/>
      <c r="M150" s="202" t="s">
        <v>19</v>
      </c>
      <c r="N150" s="203" t="s">
        <v>43</v>
      </c>
      <c r="O150" s="66"/>
      <c r="P150" s="204">
        <f>O150*H150</f>
        <v>0</v>
      </c>
      <c r="Q150" s="204">
        <v>0</v>
      </c>
      <c r="R150" s="204">
        <f>Q150*H150</f>
        <v>0</v>
      </c>
      <c r="S150" s="204">
        <v>0</v>
      </c>
      <c r="T150" s="205">
        <f>S150*H150</f>
        <v>0</v>
      </c>
      <c r="U150" s="36"/>
      <c r="V150" s="36"/>
      <c r="W150" s="36"/>
      <c r="X150" s="36"/>
      <c r="Y150" s="36"/>
      <c r="Z150" s="36"/>
      <c r="AA150" s="36"/>
      <c r="AB150" s="36"/>
      <c r="AC150" s="36"/>
      <c r="AD150" s="36"/>
      <c r="AE150" s="36"/>
      <c r="AR150" s="206" t="s">
        <v>2078</v>
      </c>
      <c r="AT150" s="206" t="s">
        <v>209</v>
      </c>
      <c r="AU150" s="206" t="s">
        <v>79</v>
      </c>
      <c r="AY150" s="19" t="s">
        <v>207</v>
      </c>
      <c r="BE150" s="207">
        <f>IF(N150="základní",J150,0)</f>
        <v>0</v>
      </c>
      <c r="BF150" s="207">
        <f>IF(N150="snížená",J150,0)</f>
        <v>0</v>
      </c>
      <c r="BG150" s="207">
        <f>IF(N150="zákl. přenesená",J150,0)</f>
        <v>0</v>
      </c>
      <c r="BH150" s="207">
        <f>IF(N150="sníž. přenesená",J150,0)</f>
        <v>0</v>
      </c>
      <c r="BI150" s="207">
        <f>IF(N150="nulová",J150,0)</f>
        <v>0</v>
      </c>
      <c r="BJ150" s="19" t="s">
        <v>79</v>
      </c>
      <c r="BK150" s="207">
        <f>ROUND(I150*H150,2)</f>
        <v>0</v>
      </c>
      <c r="BL150" s="19" t="s">
        <v>2078</v>
      </c>
      <c r="BM150" s="206" t="s">
        <v>2265</v>
      </c>
    </row>
    <row r="151" spans="1:47" s="2" customFormat="1" ht="19.5">
      <c r="A151" s="36"/>
      <c r="B151" s="37"/>
      <c r="C151" s="38"/>
      <c r="D151" s="210" t="s">
        <v>573</v>
      </c>
      <c r="E151" s="38"/>
      <c r="F151" s="251" t="s">
        <v>2080</v>
      </c>
      <c r="G151" s="38"/>
      <c r="H151" s="38"/>
      <c r="I151" s="118"/>
      <c r="J151" s="38"/>
      <c r="K151" s="38"/>
      <c r="L151" s="41"/>
      <c r="M151" s="252"/>
      <c r="N151" s="253"/>
      <c r="O151" s="66"/>
      <c r="P151" s="66"/>
      <c r="Q151" s="66"/>
      <c r="R151" s="66"/>
      <c r="S151" s="66"/>
      <c r="T151" s="67"/>
      <c r="U151" s="36"/>
      <c r="V151" s="36"/>
      <c r="W151" s="36"/>
      <c r="X151" s="36"/>
      <c r="Y151" s="36"/>
      <c r="Z151" s="36"/>
      <c r="AA151" s="36"/>
      <c r="AB151" s="36"/>
      <c r="AC151" s="36"/>
      <c r="AD151" s="36"/>
      <c r="AE151" s="36"/>
      <c r="AT151" s="19" t="s">
        <v>573</v>
      </c>
      <c r="AU151" s="19" t="s">
        <v>79</v>
      </c>
    </row>
    <row r="152" spans="1:65" s="2" customFormat="1" ht="24">
      <c r="A152" s="36"/>
      <c r="B152" s="37"/>
      <c r="C152" s="195" t="s">
        <v>366</v>
      </c>
      <c r="D152" s="195" t="s">
        <v>209</v>
      </c>
      <c r="E152" s="196" t="s">
        <v>2160</v>
      </c>
      <c r="F152" s="197" t="s">
        <v>2161</v>
      </c>
      <c r="G152" s="198" t="s">
        <v>2077</v>
      </c>
      <c r="H152" s="199">
        <v>10</v>
      </c>
      <c r="I152" s="200"/>
      <c r="J152" s="201">
        <f>ROUND(I152*H152,2)</f>
        <v>0</v>
      </c>
      <c r="K152" s="197" t="s">
        <v>212</v>
      </c>
      <c r="L152" s="41"/>
      <c r="M152" s="202" t="s">
        <v>19</v>
      </c>
      <c r="N152" s="203" t="s">
        <v>43</v>
      </c>
      <c r="O152" s="66"/>
      <c r="P152" s="204">
        <f>O152*H152</f>
        <v>0</v>
      </c>
      <c r="Q152" s="204">
        <v>0</v>
      </c>
      <c r="R152" s="204">
        <f>Q152*H152</f>
        <v>0</v>
      </c>
      <c r="S152" s="204">
        <v>0</v>
      </c>
      <c r="T152" s="205">
        <f>S152*H152</f>
        <v>0</v>
      </c>
      <c r="U152" s="36"/>
      <c r="V152" s="36"/>
      <c r="W152" s="36"/>
      <c r="X152" s="36"/>
      <c r="Y152" s="36"/>
      <c r="Z152" s="36"/>
      <c r="AA152" s="36"/>
      <c r="AB152" s="36"/>
      <c r="AC152" s="36"/>
      <c r="AD152" s="36"/>
      <c r="AE152" s="36"/>
      <c r="AR152" s="206" t="s">
        <v>2078</v>
      </c>
      <c r="AT152" s="206" t="s">
        <v>209</v>
      </c>
      <c r="AU152" s="206" t="s">
        <v>79</v>
      </c>
      <c r="AY152" s="19" t="s">
        <v>207</v>
      </c>
      <c r="BE152" s="207">
        <f>IF(N152="základní",J152,0)</f>
        <v>0</v>
      </c>
      <c r="BF152" s="207">
        <f>IF(N152="snížená",J152,0)</f>
        <v>0</v>
      </c>
      <c r="BG152" s="207">
        <f>IF(N152="zákl. přenesená",J152,0)</f>
        <v>0</v>
      </c>
      <c r="BH152" s="207">
        <f>IF(N152="sníž. přenesená",J152,0)</f>
        <v>0</v>
      </c>
      <c r="BI152" s="207">
        <f>IF(N152="nulová",J152,0)</f>
        <v>0</v>
      </c>
      <c r="BJ152" s="19" t="s">
        <v>79</v>
      </c>
      <c r="BK152" s="207">
        <f>ROUND(I152*H152,2)</f>
        <v>0</v>
      </c>
      <c r="BL152" s="19" t="s">
        <v>2078</v>
      </c>
      <c r="BM152" s="206" t="s">
        <v>2266</v>
      </c>
    </row>
    <row r="153" spans="1:47" s="2" customFormat="1" ht="19.5">
      <c r="A153" s="36"/>
      <c r="B153" s="37"/>
      <c r="C153" s="38"/>
      <c r="D153" s="210" t="s">
        <v>573</v>
      </c>
      <c r="E153" s="38"/>
      <c r="F153" s="251" t="s">
        <v>2080</v>
      </c>
      <c r="G153" s="38"/>
      <c r="H153" s="38"/>
      <c r="I153" s="118"/>
      <c r="J153" s="38"/>
      <c r="K153" s="38"/>
      <c r="L153" s="41"/>
      <c r="M153" s="252"/>
      <c r="N153" s="253"/>
      <c r="O153" s="66"/>
      <c r="P153" s="66"/>
      <c r="Q153" s="66"/>
      <c r="R153" s="66"/>
      <c r="S153" s="66"/>
      <c r="T153" s="67"/>
      <c r="U153" s="36"/>
      <c r="V153" s="36"/>
      <c r="W153" s="36"/>
      <c r="X153" s="36"/>
      <c r="Y153" s="36"/>
      <c r="Z153" s="36"/>
      <c r="AA153" s="36"/>
      <c r="AB153" s="36"/>
      <c r="AC153" s="36"/>
      <c r="AD153" s="36"/>
      <c r="AE153" s="36"/>
      <c r="AT153" s="19" t="s">
        <v>573</v>
      </c>
      <c r="AU153" s="19" t="s">
        <v>79</v>
      </c>
    </row>
    <row r="154" spans="1:65" s="2" customFormat="1" ht="36">
      <c r="A154" s="36"/>
      <c r="B154" s="37"/>
      <c r="C154" s="195" t="s">
        <v>380</v>
      </c>
      <c r="D154" s="195" t="s">
        <v>209</v>
      </c>
      <c r="E154" s="196" t="s">
        <v>2081</v>
      </c>
      <c r="F154" s="197" t="s">
        <v>2082</v>
      </c>
      <c r="G154" s="198" t="s">
        <v>2077</v>
      </c>
      <c r="H154" s="199">
        <v>10</v>
      </c>
      <c r="I154" s="200"/>
      <c r="J154" s="201">
        <f>ROUND(I154*H154,2)</f>
        <v>0</v>
      </c>
      <c r="K154" s="197" t="s">
        <v>212</v>
      </c>
      <c r="L154" s="41"/>
      <c r="M154" s="202" t="s">
        <v>19</v>
      </c>
      <c r="N154" s="203" t="s">
        <v>43</v>
      </c>
      <c r="O154" s="66"/>
      <c r="P154" s="204">
        <f>O154*H154</f>
        <v>0</v>
      </c>
      <c r="Q154" s="204">
        <v>0</v>
      </c>
      <c r="R154" s="204">
        <f>Q154*H154</f>
        <v>0</v>
      </c>
      <c r="S154" s="204">
        <v>0</v>
      </c>
      <c r="T154" s="205">
        <f>S154*H154</f>
        <v>0</v>
      </c>
      <c r="U154" s="36"/>
      <c r="V154" s="36"/>
      <c r="W154" s="36"/>
      <c r="X154" s="36"/>
      <c r="Y154" s="36"/>
      <c r="Z154" s="36"/>
      <c r="AA154" s="36"/>
      <c r="AB154" s="36"/>
      <c r="AC154" s="36"/>
      <c r="AD154" s="36"/>
      <c r="AE154" s="36"/>
      <c r="AR154" s="206" t="s">
        <v>2078</v>
      </c>
      <c r="AT154" s="206" t="s">
        <v>209</v>
      </c>
      <c r="AU154" s="206" t="s">
        <v>79</v>
      </c>
      <c r="AY154" s="19" t="s">
        <v>207</v>
      </c>
      <c r="BE154" s="207">
        <f>IF(N154="základní",J154,0)</f>
        <v>0</v>
      </c>
      <c r="BF154" s="207">
        <f>IF(N154="snížená",J154,0)</f>
        <v>0</v>
      </c>
      <c r="BG154" s="207">
        <f>IF(N154="zákl. přenesená",J154,0)</f>
        <v>0</v>
      </c>
      <c r="BH154" s="207">
        <f>IF(N154="sníž. přenesená",J154,0)</f>
        <v>0</v>
      </c>
      <c r="BI154" s="207">
        <f>IF(N154="nulová",J154,0)</f>
        <v>0</v>
      </c>
      <c r="BJ154" s="19" t="s">
        <v>79</v>
      </c>
      <c r="BK154" s="207">
        <f>ROUND(I154*H154,2)</f>
        <v>0</v>
      </c>
      <c r="BL154" s="19" t="s">
        <v>2078</v>
      </c>
      <c r="BM154" s="206" t="s">
        <v>2267</v>
      </c>
    </row>
    <row r="155" spans="1:47" s="2" customFormat="1" ht="19.5">
      <c r="A155" s="36"/>
      <c r="B155" s="37"/>
      <c r="C155" s="38"/>
      <c r="D155" s="210" t="s">
        <v>573</v>
      </c>
      <c r="E155" s="38"/>
      <c r="F155" s="251" t="s">
        <v>2080</v>
      </c>
      <c r="G155" s="38"/>
      <c r="H155" s="38"/>
      <c r="I155" s="118"/>
      <c r="J155" s="38"/>
      <c r="K155" s="38"/>
      <c r="L155" s="41"/>
      <c r="M155" s="252"/>
      <c r="N155" s="253"/>
      <c r="O155" s="66"/>
      <c r="P155" s="66"/>
      <c r="Q155" s="66"/>
      <c r="R155" s="66"/>
      <c r="S155" s="66"/>
      <c r="T155" s="67"/>
      <c r="U155" s="36"/>
      <c r="V155" s="36"/>
      <c r="W155" s="36"/>
      <c r="X155" s="36"/>
      <c r="Y155" s="36"/>
      <c r="Z155" s="36"/>
      <c r="AA155" s="36"/>
      <c r="AB155" s="36"/>
      <c r="AC155" s="36"/>
      <c r="AD155" s="36"/>
      <c r="AE155" s="36"/>
      <c r="AT155" s="19" t="s">
        <v>573</v>
      </c>
      <c r="AU155" s="19" t="s">
        <v>79</v>
      </c>
    </row>
    <row r="156" spans="2:63" s="12" customFormat="1" ht="15">
      <c r="B156" s="179"/>
      <c r="C156" s="180"/>
      <c r="D156" s="181" t="s">
        <v>71</v>
      </c>
      <c r="E156" s="182" t="s">
        <v>135</v>
      </c>
      <c r="F156" s="182" t="s">
        <v>2084</v>
      </c>
      <c r="G156" s="180"/>
      <c r="H156" s="180"/>
      <c r="I156" s="183"/>
      <c r="J156" s="184">
        <f>BK156</f>
        <v>0</v>
      </c>
      <c r="K156" s="180"/>
      <c r="L156" s="185"/>
      <c r="M156" s="186"/>
      <c r="N156" s="187"/>
      <c r="O156" s="187"/>
      <c r="P156" s="188">
        <f>P157+P160+P162</f>
        <v>0</v>
      </c>
      <c r="Q156" s="187"/>
      <c r="R156" s="188">
        <f>R157+R160+R162</f>
        <v>0</v>
      </c>
      <c r="S156" s="187"/>
      <c r="T156" s="189">
        <f>T157+T160+T162</f>
        <v>0</v>
      </c>
      <c r="AR156" s="190" t="s">
        <v>234</v>
      </c>
      <c r="AT156" s="191" t="s">
        <v>71</v>
      </c>
      <c r="AU156" s="191" t="s">
        <v>72</v>
      </c>
      <c r="AY156" s="190" t="s">
        <v>207</v>
      </c>
      <c r="BK156" s="192">
        <f>BK157+BK160+BK162</f>
        <v>0</v>
      </c>
    </row>
    <row r="157" spans="2:63" s="12" customFormat="1" ht="12.75">
      <c r="B157" s="179"/>
      <c r="C157" s="180"/>
      <c r="D157" s="181" t="s">
        <v>71</v>
      </c>
      <c r="E157" s="193" t="s">
        <v>2085</v>
      </c>
      <c r="F157" s="193" t="s">
        <v>2086</v>
      </c>
      <c r="G157" s="180"/>
      <c r="H157" s="180"/>
      <c r="I157" s="183"/>
      <c r="J157" s="194">
        <f>BK157</f>
        <v>0</v>
      </c>
      <c r="K157" s="180"/>
      <c r="L157" s="185"/>
      <c r="M157" s="186"/>
      <c r="N157" s="187"/>
      <c r="O157" s="187"/>
      <c r="P157" s="188">
        <f>SUM(P158:P159)</f>
        <v>0</v>
      </c>
      <c r="Q157" s="187"/>
      <c r="R157" s="188">
        <f>SUM(R158:R159)</f>
        <v>0</v>
      </c>
      <c r="S157" s="187"/>
      <c r="T157" s="189">
        <f>SUM(T158:T159)</f>
        <v>0</v>
      </c>
      <c r="AR157" s="190" t="s">
        <v>234</v>
      </c>
      <c r="AT157" s="191" t="s">
        <v>71</v>
      </c>
      <c r="AU157" s="191" t="s">
        <v>79</v>
      </c>
      <c r="AY157" s="190" t="s">
        <v>207</v>
      </c>
      <c r="BK157" s="192">
        <f>SUM(BK158:BK159)</f>
        <v>0</v>
      </c>
    </row>
    <row r="158" spans="1:65" s="2" customFormat="1" ht="12">
      <c r="A158" s="36"/>
      <c r="B158" s="37"/>
      <c r="C158" s="195" t="s">
        <v>384</v>
      </c>
      <c r="D158" s="195" t="s">
        <v>209</v>
      </c>
      <c r="E158" s="196" t="s">
        <v>2095</v>
      </c>
      <c r="F158" s="197" t="s">
        <v>2096</v>
      </c>
      <c r="G158" s="198" t="s">
        <v>2089</v>
      </c>
      <c r="H158" s="199">
        <v>1</v>
      </c>
      <c r="I158" s="200"/>
      <c r="J158" s="201">
        <f>ROUND(I158*H158,2)</f>
        <v>0</v>
      </c>
      <c r="K158" s="197" t="s">
        <v>212</v>
      </c>
      <c r="L158" s="41"/>
      <c r="M158" s="202" t="s">
        <v>19</v>
      </c>
      <c r="N158" s="203" t="s">
        <v>43</v>
      </c>
      <c r="O158" s="66"/>
      <c r="P158" s="204">
        <f>O158*H158</f>
        <v>0</v>
      </c>
      <c r="Q158" s="204">
        <v>0</v>
      </c>
      <c r="R158" s="204">
        <f>Q158*H158</f>
        <v>0</v>
      </c>
      <c r="S158" s="204">
        <v>0</v>
      </c>
      <c r="T158" s="205">
        <f>S158*H158</f>
        <v>0</v>
      </c>
      <c r="U158" s="36"/>
      <c r="V158" s="36"/>
      <c r="W158" s="36"/>
      <c r="X158" s="36"/>
      <c r="Y158" s="36"/>
      <c r="Z158" s="36"/>
      <c r="AA158" s="36"/>
      <c r="AB158" s="36"/>
      <c r="AC158" s="36"/>
      <c r="AD158" s="36"/>
      <c r="AE158" s="36"/>
      <c r="AR158" s="206" t="s">
        <v>2090</v>
      </c>
      <c r="AT158" s="206" t="s">
        <v>209</v>
      </c>
      <c r="AU158" s="206" t="s">
        <v>81</v>
      </c>
      <c r="AY158" s="19" t="s">
        <v>207</v>
      </c>
      <c r="BE158" s="207">
        <f>IF(N158="základní",J158,0)</f>
        <v>0</v>
      </c>
      <c r="BF158" s="207">
        <f>IF(N158="snížená",J158,0)</f>
        <v>0</v>
      </c>
      <c r="BG158" s="207">
        <f>IF(N158="zákl. přenesená",J158,0)</f>
        <v>0</v>
      </c>
      <c r="BH158" s="207">
        <f>IF(N158="sníž. přenesená",J158,0)</f>
        <v>0</v>
      </c>
      <c r="BI158" s="207">
        <f>IF(N158="nulová",J158,0)</f>
        <v>0</v>
      </c>
      <c r="BJ158" s="19" t="s">
        <v>79</v>
      </c>
      <c r="BK158" s="207">
        <f>ROUND(I158*H158,2)</f>
        <v>0</v>
      </c>
      <c r="BL158" s="19" t="s">
        <v>2090</v>
      </c>
      <c r="BM158" s="206" t="s">
        <v>2268</v>
      </c>
    </row>
    <row r="159" spans="1:65" s="2" customFormat="1" ht="12">
      <c r="A159" s="36"/>
      <c r="B159" s="37"/>
      <c r="C159" s="195" t="s">
        <v>389</v>
      </c>
      <c r="D159" s="195" t="s">
        <v>209</v>
      </c>
      <c r="E159" s="196" t="s">
        <v>2098</v>
      </c>
      <c r="F159" s="197" t="s">
        <v>2099</v>
      </c>
      <c r="G159" s="198" t="s">
        <v>2089</v>
      </c>
      <c r="H159" s="199">
        <v>1</v>
      </c>
      <c r="I159" s="200"/>
      <c r="J159" s="201">
        <f>ROUND(I159*H159,2)</f>
        <v>0</v>
      </c>
      <c r="K159" s="197" t="s">
        <v>212</v>
      </c>
      <c r="L159" s="41"/>
      <c r="M159" s="202" t="s">
        <v>19</v>
      </c>
      <c r="N159" s="203" t="s">
        <v>43</v>
      </c>
      <c r="O159" s="66"/>
      <c r="P159" s="204">
        <f>O159*H159</f>
        <v>0</v>
      </c>
      <c r="Q159" s="204">
        <v>0</v>
      </c>
      <c r="R159" s="204">
        <f>Q159*H159</f>
        <v>0</v>
      </c>
      <c r="S159" s="204">
        <v>0</v>
      </c>
      <c r="T159" s="205">
        <f>S159*H159</f>
        <v>0</v>
      </c>
      <c r="U159" s="36"/>
      <c r="V159" s="36"/>
      <c r="W159" s="36"/>
      <c r="X159" s="36"/>
      <c r="Y159" s="36"/>
      <c r="Z159" s="36"/>
      <c r="AA159" s="36"/>
      <c r="AB159" s="36"/>
      <c r="AC159" s="36"/>
      <c r="AD159" s="36"/>
      <c r="AE159" s="36"/>
      <c r="AR159" s="206" t="s">
        <v>2090</v>
      </c>
      <c r="AT159" s="206" t="s">
        <v>209</v>
      </c>
      <c r="AU159" s="206" t="s">
        <v>81</v>
      </c>
      <c r="AY159" s="19" t="s">
        <v>207</v>
      </c>
      <c r="BE159" s="207">
        <f>IF(N159="základní",J159,0)</f>
        <v>0</v>
      </c>
      <c r="BF159" s="207">
        <f>IF(N159="snížená",J159,0)</f>
        <v>0</v>
      </c>
      <c r="BG159" s="207">
        <f>IF(N159="zákl. přenesená",J159,0)</f>
        <v>0</v>
      </c>
      <c r="BH159" s="207">
        <f>IF(N159="sníž. přenesená",J159,0)</f>
        <v>0</v>
      </c>
      <c r="BI159" s="207">
        <f>IF(N159="nulová",J159,0)</f>
        <v>0</v>
      </c>
      <c r="BJ159" s="19" t="s">
        <v>79</v>
      </c>
      <c r="BK159" s="207">
        <f>ROUND(I159*H159,2)</f>
        <v>0</v>
      </c>
      <c r="BL159" s="19" t="s">
        <v>2090</v>
      </c>
      <c r="BM159" s="206" t="s">
        <v>2269</v>
      </c>
    </row>
    <row r="160" spans="2:63" s="12" customFormat="1" ht="12.75">
      <c r="B160" s="179"/>
      <c r="C160" s="180"/>
      <c r="D160" s="181" t="s">
        <v>71</v>
      </c>
      <c r="E160" s="193" t="s">
        <v>2101</v>
      </c>
      <c r="F160" s="193" t="s">
        <v>2102</v>
      </c>
      <c r="G160" s="180"/>
      <c r="H160" s="180"/>
      <c r="I160" s="183"/>
      <c r="J160" s="194">
        <f>BK160</f>
        <v>0</v>
      </c>
      <c r="K160" s="180"/>
      <c r="L160" s="185"/>
      <c r="M160" s="186"/>
      <c r="N160" s="187"/>
      <c r="O160" s="187"/>
      <c r="P160" s="188">
        <f>P161</f>
        <v>0</v>
      </c>
      <c r="Q160" s="187"/>
      <c r="R160" s="188">
        <f>R161</f>
        <v>0</v>
      </c>
      <c r="S160" s="187"/>
      <c r="T160" s="189">
        <f>T161</f>
        <v>0</v>
      </c>
      <c r="AR160" s="190" t="s">
        <v>234</v>
      </c>
      <c r="AT160" s="191" t="s">
        <v>71</v>
      </c>
      <c r="AU160" s="191" t="s">
        <v>79</v>
      </c>
      <c r="AY160" s="190" t="s">
        <v>207</v>
      </c>
      <c r="BK160" s="192">
        <f>BK161</f>
        <v>0</v>
      </c>
    </row>
    <row r="161" spans="1:65" s="2" customFormat="1" ht="12">
      <c r="A161" s="36"/>
      <c r="B161" s="37"/>
      <c r="C161" s="195" t="s">
        <v>395</v>
      </c>
      <c r="D161" s="195" t="s">
        <v>209</v>
      </c>
      <c r="E161" s="196" t="s">
        <v>2103</v>
      </c>
      <c r="F161" s="197" t="s">
        <v>2104</v>
      </c>
      <c r="G161" s="198" t="s">
        <v>2089</v>
      </c>
      <c r="H161" s="199">
        <v>1</v>
      </c>
      <c r="I161" s="200"/>
      <c r="J161" s="201">
        <f>ROUND(I161*H161,2)</f>
        <v>0</v>
      </c>
      <c r="K161" s="197" t="s">
        <v>212</v>
      </c>
      <c r="L161" s="41"/>
      <c r="M161" s="202" t="s">
        <v>19</v>
      </c>
      <c r="N161" s="203" t="s">
        <v>43</v>
      </c>
      <c r="O161" s="66"/>
      <c r="P161" s="204">
        <f>O161*H161</f>
        <v>0</v>
      </c>
      <c r="Q161" s="204">
        <v>0</v>
      </c>
      <c r="R161" s="204">
        <f>Q161*H161</f>
        <v>0</v>
      </c>
      <c r="S161" s="204">
        <v>0</v>
      </c>
      <c r="T161" s="205">
        <f>S161*H161</f>
        <v>0</v>
      </c>
      <c r="U161" s="36"/>
      <c r="V161" s="36"/>
      <c r="W161" s="36"/>
      <c r="X161" s="36"/>
      <c r="Y161" s="36"/>
      <c r="Z161" s="36"/>
      <c r="AA161" s="36"/>
      <c r="AB161" s="36"/>
      <c r="AC161" s="36"/>
      <c r="AD161" s="36"/>
      <c r="AE161" s="36"/>
      <c r="AR161" s="206" t="s">
        <v>2090</v>
      </c>
      <c r="AT161" s="206" t="s">
        <v>209</v>
      </c>
      <c r="AU161" s="206" t="s">
        <v>81</v>
      </c>
      <c r="AY161" s="19" t="s">
        <v>207</v>
      </c>
      <c r="BE161" s="207">
        <f>IF(N161="základní",J161,0)</f>
        <v>0</v>
      </c>
      <c r="BF161" s="207">
        <f>IF(N161="snížená",J161,0)</f>
        <v>0</v>
      </c>
      <c r="BG161" s="207">
        <f>IF(N161="zákl. přenesená",J161,0)</f>
        <v>0</v>
      </c>
      <c r="BH161" s="207">
        <f>IF(N161="sníž. přenesená",J161,0)</f>
        <v>0</v>
      </c>
      <c r="BI161" s="207">
        <f>IF(N161="nulová",J161,0)</f>
        <v>0</v>
      </c>
      <c r="BJ161" s="19" t="s">
        <v>79</v>
      </c>
      <c r="BK161" s="207">
        <f>ROUND(I161*H161,2)</f>
        <v>0</v>
      </c>
      <c r="BL161" s="19" t="s">
        <v>2090</v>
      </c>
      <c r="BM161" s="206" t="s">
        <v>2270</v>
      </c>
    </row>
    <row r="162" spans="2:63" s="12" customFormat="1" ht="12.75">
      <c r="B162" s="179"/>
      <c r="C162" s="180"/>
      <c r="D162" s="181" t="s">
        <v>71</v>
      </c>
      <c r="E162" s="193" t="s">
        <v>2106</v>
      </c>
      <c r="F162" s="193" t="s">
        <v>2107</v>
      </c>
      <c r="G162" s="180"/>
      <c r="H162" s="180"/>
      <c r="I162" s="183"/>
      <c r="J162" s="194">
        <f>BK162</f>
        <v>0</v>
      </c>
      <c r="K162" s="180"/>
      <c r="L162" s="185"/>
      <c r="M162" s="186"/>
      <c r="N162" s="187"/>
      <c r="O162" s="187"/>
      <c r="P162" s="188">
        <f>P163</f>
        <v>0</v>
      </c>
      <c r="Q162" s="187"/>
      <c r="R162" s="188">
        <f>R163</f>
        <v>0</v>
      </c>
      <c r="S162" s="187"/>
      <c r="T162" s="189">
        <f>T163</f>
        <v>0</v>
      </c>
      <c r="AR162" s="190" t="s">
        <v>234</v>
      </c>
      <c r="AT162" s="191" t="s">
        <v>71</v>
      </c>
      <c r="AU162" s="191" t="s">
        <v>79</v>
      </c>
      <c r="AY162" s="190" t="s">
        <v>207</v>
      </c>
      <c r="BK162" s="192">
        <f>BK163</f>
        <v>0</v>
      </c>
    </row>
    <row r="163" spans="1:65" s="2" customFormat="1" ht="24">
      <c r="A163" s="36"/>
      <c r="B163" s="37"/>
      <c r="C163" s="195" t="s">
        <v>399</v>
      </c>
      <c r="D163" s="195" t="s">
        <v>209</v>
      </c>
      <c r="E163" s="196" t="s">
        <v>2108</v>
      </c>
      <c r="F163" s="197" t="s">
        <v>2109</v>
      </c>
      <c r="G163" s="198" t="s">
        <v>683</v>
      </c>
      <c r="H163" s="199">
        <v>1</v>
      </c>
      <c r="I163" s="200"/>
      <c r="J163" s="201">
        <f>ROUND(I163*H163,2)</f>
        <v>0</v>
      </c>
      <c r="K163" s="197" t="s">
        <v>212</v>
      </c>
      <c r="L163" s="41"/>
      <c r="M163" s="258" t="s">
        <v>19</v>
      </c>
      <c r="N163" s="259" t="s">
        <v>43</v>
      </c>
      <c r="O163" s="260"/>
      <c r="P163" s="261">
        <f>O163*H163</f>
        <v>0</v>
      </c>
      <c r="Q163" s="261">
        <v>0</v>
      </c>
      <c r="R163" s="261">
        <f>Q163*H163</f>
        <v>0</v>
      </c>
      <c r="S163" s="261">
        <v>0</v>
      </c>
      <c r="T163" s="262">
        <f>S163*H163</f>
        <v>0</v>
      </c>
      <c r="U163" s="36"/>
      <c r="V163" s="36"/>
      <c r="W163" s="36"/>
      <c r="X163" s="36"/>
      <c r="Y163" s="36"/>
      <c r="Z163" s="36"/>
      <c r="AA163" s="36"/>
      <c r="AB163" s="36"/>
      <c r="AC163" s="36"/>
      <c r="AD163" s="36"/>
      <c r="AE163" s="36"/>
      <c r="AR163" s="206" t="s">
        <v>2090</v>
      </c>
      <c r="AT163" s="206" t="s">
        <v>209</v>
      </c>
      <c r="AU163" s="206" t="s">
        <v>81</v>
      </c>
      <c r="AY163" s="19" t="s">
        <v>207</v>
      </c>
      <c r="BE163" s="207">
        <f>IF(N163="základní",J163,0)</f>
        <v>0</v>
      </c>
      <c r="BF163" s="207">
        <f>IF(N163="snížená",J163,0)</f>
        <v>0</v>
      </c>
      <c r="BG163" s="207">
        <f>IF(N163="zákl. přenesená",J163,0)</f>
        <v>0</v>
      </c>
      <c r="BH163" s="207">
        <f>IF(N163="sníž. přenesená",J163,0)</f>
        <v>0</v>
      </c>
      <c r="BI163" s="207">
        <f>IF(N163="nulová",J163,0)</f>
        <v>0</v>
      </c>
      <c r="BJ163" s="19" t="s">
        <v>79</v>
      </c>
      <c r="BK163" s="207">
        <f>ROUND(I163*H163,2)</f>
        <v>0</v>
      </c>
      <c r="BL163" s="19" t="s">
        <v>2090</v>
      </c>
      <c r="BM163" s="206" t="s">
        <v>2271</v>
      </c>
    </row>
    <row r="164" spans="1:31" s="2" customFormat="1" ht="12">
      <c r="A164" s="36"/>
      <c r="B164" s="49"/>
      <c r="C164" s="50"/>
      <c r="D164" s="50"/>
      <c r="E164" s="50"/>
      <c r="F164" s="50"/>
      <c r="G164" s="50"/>
      <c r="H164" s="50"/>
      <c r="I164" s="145"/>
      <c r="J164" s="50"/>
      <c r="K164" s="50"/>
      <c r="L164" s="41"/>
      <c r="M164" s="36"/>
      <c r="O164" s="36"/>
      <c r="P164" s="36"/>
      <c r="Q164" s="36"/>
      <c r="R164" s="36"/>
      <c r="S164" s="36"/>
      <c r="T164" s="36"/>
      <c r="U164" s="36"/>
      <c r="V164" s="36"/>
      <c r="W164" s="36"/>
      <c r="X164" s="36"/>
      <c r="Y164" s="36"/>
      <c r="Z164" s="36"/>
      <c r="AA164" s="36"/>
      <c r="AB164" s="36"/>
      <c r="AC164" s="36"/>
      <c r="AD164" s="36"/>
      <c r="AE164" s="36"/>
    </row>
  </sheetData>
  <sheetProtection algorithmName="SHA-512" hashValue="efsnXtyaIy8iP4Q+FIK1Uz5KMINw8t+h2vNDAhFobYWYxccEVeXh+3QsAOCatxzYpi7Ln7TR+X0lsGY/SVyYRA==" saltValue="tt9U9pMLWKe8SgcPXXRyyiv5nnceL35qNBj9dhPuT5AtX5ZRgcrv/H+SLfMqYz5uoc16eS48O+lquCc5sCuJJA==" spinCount="100000" sheet="1" objects="1" scenarios="1" formatColumns="0" formatRows="0" autoFilter="0"/>
  <autoFilter ref="C88:K163"/>
  <mergeCells count="9">
    <mergeCell ref="E50:H50"/>
    <mergeCell ref="E79:H79"/>
    <mergeCell ref="E81:H81"/>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LAPTOP-ESG64L7J\Josífek</dc:creator>
  <cp:keywords/>
  <dc:description/>
  <cp:lastModifiedBy>Romana Kocourová</cp:lastModifiedBy>
  <dcterms:created xsi:type="dcterms:W3CDTF">2020-06-23T16:49:25Z</dcterms:created>
  <dcterms:modified xsi:type="dcterms:W3CDTF">2021-10-07T09:41:44Z</dcterms:modified>
  <cp:category/>
  <cp:version/>
  <cp:contentType/>
  <cp:contentStatus/>
</cp:coreProperties>
</file>