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28" yWindow="65428" windowWidth="20376" windowHeight="12216" activeTab="0"/>
  </bookViews>
  <sheets>
    <sheet name="Rekapitulace stavby" sheetId="1" r:id="rId1"/>
    <sheet name="01-1 - SO 01 - stavební č..." sheetId="2" r:id="rId2"/>
    <sheet name="01-2 - SO 01 - stavební č..." sheetId="3" r:id="rId3"/>
    <sheet name="01-3 - Podlahy " sheetId="4" r:id="rId4"/>
    <sheet name="02 - SO 01 Zdravotní inst..." sheetId="5" r:id="rId5"/>
    <sheet name="03 - SO 01 Vytápění" sheetId="6" r:id="rId6"/>
    <sheet name="04 - SO 01c elektro" sheetId="7" r:id="rId7"/>
    <sheet name="05-1 - SO 01 Elektro - ro..." sheetId="8" r:id="rId8"/>
    <sheet name="05-2 - SO 01 Elektroinsta..." sheetId="9" r:id="rId9"/>
  </sheets>
  <definedNames>
    <definedName name="_xlnm._FilterDatabase" localSheetId="1" hidden="1">'01-1 - SO 01 - stavební č...'!$C$119:$K$160</definedName>
    <definedName name="_xlnm._FilterDatabase" localSheetId="2" hidden="1">'01-2 - SO 01 - stavební č...'!$C$133:$K$556</definedName>
    <definedName name="_xlnm._FilterDatabase" localSheetId="3" hidden="1">'01-3 - Podlahy '!$C$119:$K$250</definedName>
    <definedName name="_xlnm._FilterDatabase" localSheetId="4" hidden="1">'02 - SO 01 Zdravotní inst...'!$C$118:$K$143</definedName>
    <definedName name="_xlnm._FilterDatabase" localSheetId="5" hidden="1">'03 - SO 01 Vytápění'!$C$117:$K$256</definedName>
    <definedName name="_xlnm._FilterDatabase" localSheetId="6" hidden="1">'04 - SO 01c elektro'!$C$119:$K$136</definedName>
    <definedName name="_xlnm._FilterDatabase" localSheetId="7" hidden="1">'05-1 - SO 01 Elektro - ro...'!$C$117:$K$122</definedName>
    <definedName name="_xlnm._FilterDatabase" localSheetId="8" hidden="1">'05-2 - SO 01 Elektroinsta...'!$C$126:$K$510</definedName>
    <definedName name="_xlnm.Print_Area" localSheetId="1">'01-1 - SO 01 - stavební č...'!$C$4:$J$76,'01-1 - SO 01 - stavební č...'!$C$82:$J$101,'01-1 - SO 01 - stavební č...'!$C$107:$K$160</definedName>
    <definedName name="_xlnm.Print_Area" localSheetId="2">'01-2 - SO 01 - stavební č...'!$C$4:$J$76,'01-2 - SO 01 - stavební č...'!$C$82:$J$115,'01-2 - SO 01 - stavební č...'!$C$121:$K$556</definedName>
    <definedName name="_xlnm.Print_Area" localSheetId="3">'01-3 - Podlahy '!$C$4:$J$76,'01-3 - Podlahy '!$C$82:$J$101,'01-3 - Podlahy '!$C$107:$K$250</definedName>
    <definedName name="_xlnm.Print_Area" localSheetId="4">'02 - SO 01 Zdravotní inst...'!$C$4:$J$76,'02 - SO 01 Zdravotní inst...'!$C$82:$J$100,'02 - SO 01 Zdravotní inst...'!$C$106:$K$143</definedName>
    <definedName name="_xlnm.Print_Area" localSheetId="5">'03 - SO 01 Vytápění'!$C$4:$J$76,'03 - SO 01 Vytápění'!$C$82:$J$99,'03 - SO 01 Vytápění'!$C$105:$K$256</definedName>
    <definedName name="_xlnm.Print_Area" localSheetId="6">'04 - SO 01c elektro'!$C$4:$J$76,'04 - SO 01c elektro'!$C$82:$J$101,'04 - SO 01c elektro'!$C$107:$K$136</definedName>
    <definedName name="_xlnm.Print_Area" localSheetId="7">'05-1 - SO 01 Elektro - ro...'!$C$4:$J$76,'05-1 - SO 01 Elektro - ro...'!$C$82:$J$99,'05-1 - SO 01 Elektro - ro...'!$C$105:$K$122</definedName>
    <definedName name="_xlnm.Print_Area" localSheetId="8">'05-2 - SO 01 Elektroinsta...'!$C$4:$J$76,'05-2 - SO 01 Elektroinsta...'!$C$82:$J$108,'05-2 - SO 01 Elektroinsta...'!$C$114:$K$510</definedName>
    <definedName name="_xlnm.Print_Area" localSheetId="0">'Rekapitulace stavby'!$D$4:$AO$76,'Rekapitulace stavby'!$C$82:$AQ$103</definedName>
    <definedName name="_xlnm.Print_Titles" localSheetId="0">'Rekapitulace stavby'!$92:$92</definedName>
    <definedName name="_xlnm.Print_Titles" localSheetId="1">'01-1 - SO 01 - stavební č...'!$119:$119</definedName>
    <definedName name="_xlnm.Print_Titles" localSheetId="2">'01-2 - SO 01 - stavební č...'!$133:$133</definedName>
    <definedName name="_xlnm.Print_Titles" localSheetId="3">'01-3 - Podlahy '!$119:$119</definedName>
    <definedName name="_xlnm.Print_Titles" localSheetId="4">'02 - SO 01 Zdravotní inst...'!$118:$118</definedName>
    <definedName name="_xlnm.Print_Titles" localSheetId="5">'03 - SO 01 Vytápění'!$117:$117</definedName>
    <definedName name="_xlnm.Print_Titles" localSheetId="6">'04 - SO 01c elektro'!$119:$119</definedName>
    <definedName name="_xlnm.Print_Titles" localSheetId="7">'05-1 - SO 01 Elektro - ro...'!$117:$117</definedName>
    <definedName name="_xlnm.Print_Titles" localSheetId="8">'05-2 - SO 01 Elektroinsta...'!$126:$126</definedName>
  </definedNames>
  <calcPr calcId="181029"/>
  <extLst/>
</workbook>
</file>

<file path=xl/sharedStrings.xml><?xml version="1.0" encoding="utf-8"?>
<sst xmlns="http://schemas.openxmlformats.org/spreadsheetml/2006/main" count="13239" uniqueCount="1212">
  <si>
    <t>Export Komplet</t>
  </si>
  <si>
    <t/>
  </si>
  <si>
    <t>2.0</t>
  </si>
  <si>
    <t>False</t>
  </si>
  <si>
    <t>{4a87497c-397d-4a1a-8262-38f78b73ba18}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</si>
  <si>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</si>
  <si>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</si>
  <si>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</si>
  <si>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</si>
  <si>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</si>
  <si>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</si>
  <si>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</si>
  <si>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</si>
  <si>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SOD</t>
  </si>
  <si>
    <t>Stavba:</t>
  </si>
  <si>
    <t>Vybudování odborných učeben v ZŠ Košetice, Reg.č.projektu CZ.06.2.67/0.0/0.0/16_063/0003307</t>
  </si>
  <si>
    <t>KSO:</t>
  </si>
  <si>
    <t>CC-CZ:</t>
  </si>
  <si>
    <t>Místo:</t>
  </si>
  <si>
    <t>Košetice</t>
  </si>
  <si>
    <t>Datum:</t>
  </si>
  <si>
    <t>19. 4. 2022</t>
  </si>
  <si>
    <t>Zadavatel:</t>
  </si>
  <si>
    <t>IČ:</t>
  </si>
  <si>
    <t>Obec Košetice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</si>
  <si>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</si>
  <si>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</si>
  <si>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</si>
  <si>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</si>
  <si>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</si>
  <si>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</si>
  <si>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</si>
  <si>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</si>
  <si>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</si>
  <si>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</si>
  <si>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</si>
  <si>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</si>
  <si>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</si>
  <si>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</si>
  <si>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</si>
  <si>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</si>
  <si>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</si>
  <si>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</si>
  <si>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</si>
  <si>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</si>
  <si>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</si>
  <si>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</si>
  <si>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</si>
  <si>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</si>
  <si>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</si>
  <si>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</si>
  <si>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</si>
  <si>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</si>
  <si>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</si>
  <si>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</si>
  <si>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</si>
  <si>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</si>
  <si>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</si>
  <si>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</si>
  <si>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</si>
  <si>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</si>
  <si>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</si>
  <si>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</si>
  <si>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</si>
  <si>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</si>
  <si>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</si>
  <si>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</si>
  <si>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</si>
  <si>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</si>
  <si>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</si>
  <si>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</si>
  <si>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</si>
  <si>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</si>
  <si>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</si>
  <si>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</si>
  <si>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</si>
  <si>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</si>
  <si>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</si>
  <si>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SO 01 - stavební část - 1</t>
  </si>
  <si>
    <t>STA</t>
  </si>
  <si>
    <t>1</t>
  </si>
  <si>
    <t>{291f4d70-38f8-4fbc-8d20-d0cc96ffdc60}</t>
  </si>
  <si>
    <t>2</t>
  </si>
  <si>
    <t>01-2</t>
  </si>
  <si>
    <t>SO 01 - stavební část - 2</t>
  </si>
  <si>
    <t>{a68b4e11-3d0f-4f28-9d35-e458a0d03f49}</t>
  </si>
  <si>
    <t>01-3</t>
  </si>
  <si>
    <t xml:space="preserve">Podlahy </t>
  </si>
  <si>
    <t>{b01a6096-bdbd-44fc-80bf-1b86d7b60aa7}</t>
  </si>
  <si>
    <t>02</t>
  </si>
  <si>
    <t>SO 01 Zdravotní instalace</t>
  </si>
  <si>
    <t>{8ee35530-bdf0-4bcd-827f-6d3473ee3e3e}</t>
  </si>
  <si>
    <t>03</t>
  </si>
  <si>
    <t>SO 01 Vytápění</t>
  </si>
  <si>
    <t>{e77b755b-351b-40f5-83c3-7f5381c9ac57}</t>
  </si>
  <si>
    <t>04</t>
  </si>
  <si>
    <t>SO 01c elektro</t>
  </si>
  <si>
    <t>{e9238dca-b6c8-47cf-828a-552c43e67e00}</t>
  </si>
  <si>
    <t>05-1</t>
  </si>
  <si>
    <t>SO 01 Elektro - rozvaděče</t>
  </si>
  <si>
    <t>{499ccecb-ee19-4f6c-9f95-e02c17378b99}</t>
  </si>
  <si>
    <t>05-2</t>
  </si>
  <si>
    <t>SO 01 Elektroinstalace</t>
  </si>
  <si>
    <t>{88bd946a-87dd-403b-8713-0a0f673eaff9}</t>
  </si>
  <si>
    <t>KRYCÍ LIST SOUPISU PRACÍ</t>
  </si>
  <si>
    <t>Objekt:</t>
  </si>
  <si>
    <t>01-1 - SO 01 - stavební část - 1</t>
  </si>
  <si>
    <t>REKAPITULACE ČLENĚNÍ SOUPISU PRACÍ</t>
  </si>
  <si>
    <t>Kód dílu - Popis</t>
  </si>
  <si>
    <t>Cena celkem [CZK]</t>
  </si>
  <si>
    <t>Náklady ze soupisu prací</t>
  </si>
  <si>
    <t>-1</t>
  </si>
  <si>
    <t>D1 - SO_01: Budova ZŠ a MŠ - nástavba,přístavba a stav. úpravy budovy A</t>
  </si>
  <si>
    <t xml:space="preserve">    D14 - 713: Izolace tepelné</t>
  </si>
  <si>
    <t xml:space="preserve">    D18 - 762: Konstrukce tesařské</t>
  </si>
  <si>
    <t xml:space="preserve">    D23 - 767: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</si>
  <si>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</si>
  <si>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</si>
  <si>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</si>
  <si>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</si>
  <si>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</si>
  <si>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</si>
  <si>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</si>
  <si>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</si>
  <si>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</si>
  <si>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</si>
  <si>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</si>
  <si>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</si>
  <si>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</si>
  <si>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</si>
  <si>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SO_01: Budova ZŠ a MŠ - nástavba,přístavba a stav. úpravy budovy A</t>
  </si>
  <si>
    <t>ROZPOCET</t>
  </si>
  <si>
    <t>D14</t>
  </si>
  <si>
    <t>713: Izolace tepelné</t>
  </si>
  <si>
    <t>192</t>
  </si>
  <si>
    <t>K</t>
  </si>
  <si>
    <t>63166916</t>
  </si>
  <si>
    <t>deska tepelně izolační akustická ze skelných vláken tl  100mm</t>
  </si>
  <si>
    <t>m2</t>
  </si>
  <si>
    <t>4</t>
  </si>
  <si>
    <t>VV</t>
  </si>
  <si>
    <t>S21*1,03</t>
  </si>
  <si>
    <t>110*1,03</t>
  </si>
  <si>
    <t>Součet</t>
  </si>
  <si>
    <t>203</t>
  </si>
  <si>
    <t>998713203</t>
  </si>
  <si>
    <t>Přesun hmot procentní pro izolace tepelné v objektech v do 24 m</t>
  </si>
  <si>
    <t>%</t>
  </si>
  <si>
    <t>CS ÚRS 2022 01</t>
  </si>
  <si>
    <t>D18</t>
  </si>
  <si>
    <t>762: Konstrukce tesařské</t>
  </si>
  <si>
    <t>211</t>
  </si>
  <si>
    <t>M</t>
  </si>
  <si>
    <t>60514112</t>
  </si>
  <si>
    <t>řezivo jehličnaté lať surová dl 4m</t>
  </si>
  <si>
    <t>m3</t>
  </si>
  <si>
    <t>8</t>
  </si>
  <si>
    <t>6</t>
  </si>
  <si>
    <t>SOD = 8,379</t>
  </si>
  <si>
    <t>5,671</t>
  </si>
  <si>
    <t>233</t>
  </si>
  <si>
    <t>762429001</t>
  </si>
  <si>
    <t>Montáž obložení stropu podkladový rošt</t>
  </si>
  <si>
    <t>m</t>
  </si>
  <si>
    <t>zadání = 1010,793</t>
  </si>
  <si>
    <t>Obložení stropů nebo střešních podhledů   montáž roštu     podkladového</t>
  </si>
  <si>
    <t>distanční latě; (S21+S22)*2,5</t>
  </si>
  <si>
    <t>fixace parotěsné vrstvy;(S21+S22)*1,7</t>
  </si>
  <si>
    <t>601,238</t>
  </si>
  <si>
    <t>238</t>
  </si>
  <si>
    <t>762511233</t>
  </si>
  <si>
    <t>Podlahové kce podkladové z desek OSB tl 15 mm broušených na pero a drážku lepených</t>
  </si>
  <si>
    <t>10</t>
  </si>
  <si>
    <t>zadání = 50,5</t>
  </si>
  <si>
    <t xml:space="preserve">Podlahové konstrukce podkladové   z dřevoštěpkových desek OSB     jednovrstvých     lepených     na pero a drážku     broušených, tloušťky desky    </t>
  </si>
  <si>
    <t>40</t>
  </si>
  <si>
    <t>239</t>
  </si>
  <si>
    <t>762511282</t>
  </si>
  <si>
    <t>Podlahové kce podkladové dvouvrstvé z desek OSB tl 2x12 mm broušených na pero a drážku lepených</t>
  </si>
  <si>
    <t>12</t>
  </si>
  <si>
    <t>zadání = 131,9</t>
  </si>
  <si>
    <t>Podlahové konstrukce podkladové   z dřevoštěpkových desek OSB     dvouvrstvých     lepených     na pero a drážku       2x12 mm</t>
  </si>
  <si>
    <t>P6</t>
  </si>
  <si>
    <t>125</t>
  </si>
  <si>
    <t>240</t>
  </si>
  <si>
    <t>762511284</t>
  </si>
  <si>
    <t>Podlahové kce podkladové dvouvrstvé z desek OSB tl 2x15 mm broušených na pero a drážku lepených</t>
  </si>
  <si>
    <t>14</t>
  </si>
  <si>
    <t>zadání = 20,6</t>
  </si>
  <si>
    <t>Podlahové konstrukce podkladové   z dřevoštěpkových desek OSB     dvouvrstvých     lepených     na pero a drážku       2x15 mm</t>
  </si>
  <si>
    <t>P7</t>
  </si>
  <si>
    <t>16</t>
  </si>
  <si>
    <t>244</t>
  </si>
  <si>
    <t>998762203</t>
  </si>
  <si>
    <t>Přesun hmot procentní pro kce tesařské v objektech v do 24 m</t>
  </si>
  <si>
    <t>D23</t>
  </si>
  <si>
    <t>767: Konstrukce zámečnické</t>
  </si>
  <si>
    <t>360</t>
  </si>
  <si>
    <t>767102</t>
  </si>
  <si>
    <t>D+m oc.zábradlí  v=900mm dl.3400mm - odkaz Z1.2</t>
  </si>
  <si>
    <t>kus</t>
  </si>
  <si>
    <t>30</t>
  </si>
  <si>
    <t>372</t>
  </si>
  <si>
    <t>998767203</t>
  </si>
  <si>
    <t>Přesun hmot procentní pro zámečnické konstrukce v objektech v do 24 m</t>
  </si>
  <si>
    <t>34</t>
  </si>
  <si>
    <t>01-2 - SO 01 - stavební část - 2</t>
  </si>
  <si>
    <t xml:space="preserve">    D7 - 009: Ostatní konstrukce a práce</t>
  </si>
  <si>
    <t xml:space="preserve">    D10 - 033: Dopravní zařízení</t>
  </si>
  <si>
    <t xml:space="preserve">    D11 - 099: Přesun hmot HSV</t>
  </si>
  <si>
    <t xml:space="preserve">    D19 - 763: Konstrukce montované</t>
  </si>
  <si>
    <t xml:space="preserve">    D20 - 764: Konstrukce klempířské</t>
  </si>
  <si>
    <t xml:space="preserve">    D22 - 766: Konstrukce truhlářské</t>
  </si>
  <si>
    <t xml:space="preserve">    D24 - 771: Podlahy z dlaždic</t>
  </si>
  <si>
    <t xml:space="preserve">    D25 - 776: Podlahy povlakové</t>
  </si>
  <si>
    <t xml:space="preserve">    D26 - 777: Podlahy lité</t>
  </si>
  <si>
    <t xml:space="preserve">    D27 - 781: Obklady keramické</t>
  </si>
  <si>
    <t xml:space="preserve">    D28 - 783: Nátěry</t>
  </si>
  <si>
    <t xml:space="preserve">    D29 - 784: Malby</t>
  </si>
  <si>
    <t>D31 - VO: Vedlejší  a ostatní náklady</t>
  </si>
  <si>
    <t xml:space="preserve">    D32 - V01: Průzkumné, geodetické a projektové práce</t>
  </si>
  <si>
    <t>D7</t>
  </si>
  <si>
    <t>009: Ostatní konstrukce a práce</t>
  </si>
  <si>
    <t>120</t>
  </si>
  <si>
    <t>009002</t>
  </si>
  <si>
    <t>D+m  ochranných profilů nároží 3.n.p. - L 50/50</t>
  </si>
  <si>
    <t>zadání = 33</t>
  </si>
  <si>
    <t>11*1,5</t>
  </si>
  <si>
    <t>121</t>
  </si>
  <si>
    <t>009003</t>
  </si>
  <si>
    <t>D+m madlo invalidní, rovné, bílé, pevné</t>
  </si>
  <si>
    <t>zadání = 9</t>
  </si>
  <si>
    <t>4,5</t>
  </si>
  <si>
    <t>122</t>
  </si>
  <si>
    <t>009004</t>
  </si>
  <si>
    <t>D+m madlo invalidní, rovné, bílé, svislé</t>
  </si>
  <si>
    <t>zadání = 3</t>
  </si>
  <si>
    <t>1,5</t>
  </si>
  <si>
    <t>123</t>
  </si>
  <si>
    <t>009005</t>
  </si>
  <si>
    <t>D+m madlo sklopné, bílé, rovné</t>
  </si>
  <si>
    <t>124</t>
  </si>
  <si>
    <t>0090051</t>
  </si>
  <si>
    <t>D+m  zrcadla výklopné bílé</t>
  </si>
  <si>
    <t>3</t>
  </si>
  <si>
    <t>009006</t>
  </si>
  <si>
    <t>D+m světovodu - vč.nástavných dílů,kolen - popis viz TZ str.23</t>
  </si>
  <si>
    <t>zadání = 4</t>
  </si>
  <si>
    <t>127</t>
  </si>
  <si>
    <t>009008</t>
  </si>
  <si>
    <t>D+m   výstražných tabulek  viz. požární zpráva</t>
  </si>
  <si>
    <t>sada</t>
  </si>
  <si>
    <t>zadání = 1</t>
  </si>
  <si>
    <t>137</t>
  </si>
  <si>
    <t>952901111</t>
  </si>
  <si>
    <t>Vyčištění budov bytové a občanské výstavby při výšce podlaží do 4 m</t>
  </si>
  <si>
    <t>zadání = 1735,451</t>
  </si>
  <si>
    <t>210</t>
  </si>
  <si>
    <t>D10</t>
  </si>
  <si>
    <t>033: Dopravní zařízení</t>
  </si>
  <si>
    <t>169</t>
  </si>
  <si>
    <t>02033001</t>
  </si>
  <si>
    <t>D+m šikmé schodišťové zdvihací  plošiny, nosnost 300kg , 3 nástupiště, délka 16 m , šířka 850 mm</t>
  </si>
  <si>
    <t>18</t>
  </si>
  <si>
    <t>D11</t>
  </si>
  <si>
    <t>099: Přesun hmot HSV</t>
  </si>
  <si>
    <t>176</t>
  </si>
  <si>
    <t>998011003</t>
  </si>
  <si>
    <t>Přesun hmot pro budovy zděné v do 24 m</t>
  </si>
  <si>
    <t>t</t>
  </si>
  <si>
    <t>20</t>
  </si>
  <si>
    <t>190</t>
  </si>
  <si>
    <t>63150942</t>
  </si>
  <si>
    <t>deska tepelně izolační minerální plovoucích podlah  lambda=0,033-0,035 tl 15mm</t>
  </si>
  <si>
    <t>22</t>
  </si>
  <si>
    <t>zadání = 135,857</t>
  </si>
  <si>
    <t>P6*1,03</t>
  </si>
  <si>
    <t>131,9*1,03</t>
  </si>
  <si>
    <t>191</t>
  </si>
  <si>
    <t>63153801</t>
  </si>
  <si>
    <t>deska tepelně izolační minerální  lambda=0,038-0,039 tl 20mm</t>
  </si>
  <si>
    <t>24</t>
  </si>
  <si>
    <t>zadání = 247,885</t>
  </si>
  <si>
    <t>(S21+S22)*1,03</t>
  </si>
  <si>
    <t>47,885</t>
  </si>
  <si>
    <t>195</t>
  </si>
  <si>
    <t>713111131</t>
  </si>
  <si>
    <t>Montáž izolace tepelné spodem stropů žebrových s úpravou drátem rohoží, pásů, dílců, desek - kotvit vruty do krokví</t>
  </si>
  <si>
    <t>26</t>
  </si>
  <si>
    <t>Zadání = 240,665</t>
  </si>
  <si>
    <t>Montáž tepelné izolace stropů   rohožemi, pásy, dílci, deskami, bloky (izolační materiál ve specifikaci)     žebrových spodem       s uchycením (drá</t>
  </si>
  <si>
    <t>S21+S22</t>
  </si>
  <si>
    <t>110+130,665</t>
  </si>
  <si>
    <t>201</t>
  </si>
  <si>
    <t>713151111</t>
  </si>
  <si>
    <t>Montáž izolace tepelné střech šikmých kladené volně mezi krokve rohoží, pásů, desek</t>
  </si>
  <si>
    <t>28</t>
  </si>
  <si>
    <t>zadání = 481,33</t>
  </si>
  <si>
    <t>Montáž tepelné izolace střech šikmých   rohožemi, pásy, deskami (izolační materiál ve specifikaci)     kladenými volně       mezi krokve</t>
  </si>
  <si>
    <t>(S21+S22)*2</t>
  </si>
  <si>
    <t>(110+130,665)*2</t>
  </si>
  <si>
    <t>209</t>
  </si>
  <si>
    <t>60511130</t>
  </si>
  <si>
    <t>řezivo stavební fošny prismované středové š 160-220mm dl 2-5m</t>
  </si>
  <si>
    <t>32</t>
  </si>
  <si>
    <t>zadání = 0,247</t>
  </si>
  <si>
    <t>10,3*2*2,22*0,04*0,125*1,08</t>
  </si>
  <si>
    <t>409,555</t>
  </si>
  <si>
    <t>36</t>
  </si>
  <si>
    <t>10,5</t>
  </si>
  <si>
    <t>38</t>
  </si>
  <si>
    <t>6,9</t>
  </si>
  <si>
    <t>4,6</t>
  </si>
  <si>
    <t>241</t>
  </si>
  <si>
    <t>762512261</t>
  </si>
  <si>
    <t>Montáž podlahové kce podkladového roštu</t>
  </si>
  <si>
    <t>42</t>
  </si>
  <si>
    <t>zadání = 45,732</t>
  </si>
  <si>
    <t>Podlahové konstrukce podkladové   montáž roštu     podkladového</t>
  </si>
  <si>
    <t>P7*2,22</t>
  </si>
  <si>
    <t>20,6*2,22</t>
  </si>
  <si>
    <t>243</t>
  </si>
  <si>
    <t>762595001</t>
  </si>
  <si>
    <t>Spojovací prostředky pro položení dřevěných podlah a zakrytí kanálů</t>
  </si>
  <si>
    <t>44</t>
  </si>
  <si>
    <t>Spojovací prostředky podlah a podkladových konstrukcí   hřebíky, vruty</t>
  </si>
  <si>
    <t>20,6</t>
  </si>
  <si>
    <t>46</t>
  </si>
  <si>
    <t>D19</t>
  </si>
  <si>
    <t>763: Konstrukce montované</t>
  </si>
  <si>
    <t>249</t>
  </si>
  <si>
    <t>763001</t>
  </si>
  <si>
    <t>D+m stěnový absorbér</t>
  </si>
  <si>
    <t>48</t>
  </si>
  <si>
    <t>SOD = 12,96</t>
  </si>
  <si>
    <t>m.č.3.14</t>
  </si>
  <si>
    <t>3,24</t>
  </si>
  <si>
    <t>254</t>
  </si>
  <si>
    <t>763131511</t>
  </si>
  <si>
    <t>SDK podhled deska 1xA 12,5 bez TI jednovrstvá spodní kce profil CD+UD</t>
  </si>
  <si>
    <t>50</t>
  </si>
  <si>
    <t>zadání = 178,94</t>
  </si>
  <si>
    <t xml:space="preserve">Podhled ze sádrokartonových desek    jednovrstvá zavěšená spodní konstrukce z ocelových profilů CD, UD     jednoduše opláštěná deskou standardní A, </t>
  </si>
  <si>
    <t xml:space="preserve">výkres D.1.1.b-17; </t>
  </si>
  <si>
    <t>podkroví skladba S1+S2;</t>
  </si>
  <si>
    <t>255</t>
  </si>
  <si>
    <t>763131751</t>
  </si>
  <si>
    <t>Montáž parotěsné zábrany do podhledu</t>
  </si>
  <si>
    <t>52</t>
  </si>
  <si>
    <t>zadání = 240,665</t>
  </si>
  <si>
    <t>Podhled ze sádrokartonových desek    ostatní práce a konstrukce na podhledech ze sádrokartonových desek     montáž       parotěsné zábrany</t>
  </si>
  <si>
    <t>192,532</t>
  </si>
  <si>
    <t>257</t>
  </si>
  <si>
    <t>763135102</t>
  </si>
  <si>
    <t>Montáž SDK kazetového podhledu z kazet 600x600 mm a 1200x600 - na zavěšenou polozapuštěnou nosnou konstrukci,vč.boční pohledové plochy v=150mm</t>
  </si>
  <si>
    <t>54</t>
  </si>
  <si>
    <t>zadání = 318,17</t>
  </si>
  <si>
    <t>Montáž sádrokartonového podhledu   kazetového     demontovatelného, velikosti kazet 600x600 mm     včetně zavěšené nosné konstrukce       polozapušt</t>
  </si>
  <si>
    <t>výkres D.1.1.b-17;</t>
  </si>
  <si>
    <t>AP10+12;</t>
  </si>
  <si>
    <t>126,627</t>
  </si>
  <si>
    <t>263</t>
  </si>
  <si>
    <t>763182314</t>
  </si>
  <si>
    <t>Ostění oken z desek v SDK konstrukci hloubky do 0,5 m</t>
  </si>
  <si>
    <t>56</t>
  </si>
  <si>
    <t>zadání = 119,24</t>
  </si>
  <si>
    <t>Výplně otvorů konstrukcí ze sádrokartonových desek    ostění oken     z desek hloubky       přes 0,2 do 0,5 m</t>
  </si>
  <si>
    <t>skladba W4;</t>
  </si>
  <si>
    <t>264</t>
  </si>
  <si>
    <t>998763403</t>
  </si>
  <si>
    <t>Přesun hmot procentní pro sádrokartonové konstrukce v objektech v do 24 m</t>
  </si>
  <si>
    <t>58</t>
  </si>
  <si>
    <t>D20</t>
  </si>
  <si>
    <t>764: Konstrukce klempířské</t>
  </si>
  <si>
    <t>265</t>
  </si>
  <si>
    <t>764001</t>
  </si>
  <si>
    <t>D+m parapetní (prahový)plech nerez  tl.1,5mm - Rš 300</t>
  </si>
  <si>
    <t>60</t>
  </si>
  <si>
    <t>zadání = 2,282</t>
  </si>
  <si>
    <t>odkaz K35;</t>
  </si>
  <si>
    <t>2,285</t>
  </si>
  <si>
    <t>270</t>
  </si>
  <si>
    <t>764004</t>
  </si>
  <si>
    <t>D+m žebřík sněhové zábrany 4m +  vzpěra sněhové zábrany - odkaz K43</t>
  </si>
  <si>
    <t>62</t>
  </si>
  <si>
    <t>275</t>
  </si>
  <si>
    <t>764131415</t>
  </si>
  <si>
    <t>Krytina střechy rovné drážkováním ze svitků z Cu plechu rš 670 mm sklonu přes 60° - vč.všech doplňujících prvků</t>
  </si>
  <si>
    <t>64</t>
  </si>
  <si>
    <t>zadání = 136,653</t>
  </si>
  <si>
    <t xml:space="preserve">Krytina ze svitků nebo tabulí z měděného plechu   s úpravou u okapů, prostupů a výčnělků     střechy rovné     drážkováním ze svitků     rš 670 mm, </t>
  </si>
  <si>
    <t>(W4+W2)</t>
  </si>
  <si>
    <t>součástí jsou prvky K18+K19+K20+K30</t>
  </si>
  <si>
    <t>282</t>
  </si>
  <si>
    <t>764233456</t>
  </si>
  <si>
    <t>Sněhový zachytávač krytiny z Cu plechu průběžný dvoutrubkový - 1.trubka d=28mm,2.trubka d=32 mm</t>
  </si>
  <si>
    <t>66</t>
  </si>
  <si>
    <t>zadání = 35,8</t>
  </si>
  <si>
    <t>Oplechování střešních prvků z měděného plechu   sněhový zachytávač průbežný     dvoutrubkový</t>
  </si>
  <si>
    <t>odkaz K33;35,8</t>
  </si>
  <si>
    <t>8,8</t>
  </si>
  <si>
    <t>296</t>
  </si>
  <si>
    <t>998764203</t>
  </si>
  <si>
    <t>Přesun hmot procentní pro konstrukce klempířské v objektech v do 24 m</t>
  </si>
  <si>
    <t>68</t>
  </si>
  <si>
    <t>D22</t>
  </si>
  <si>
    <t>766: Konstrukce truhlářské</t>
  </si>
  <si>
    <t>319</t>
  </si>
  <si>
    <t>766103</t>
  </si>
  <si>
    <t>D+m interiér. dveře dřevěné,prosklené, nadsvětlík EI 30 DP3C 900/700 - 900/1970 ,vč.dveřní zarážky - odkaz 4/L</t>
  </si>
  <si>
    <t>70</t>
  </si>
  <si>
    <t>zadání</t>
  </si>
  <si>
    <t>320</t>
  </si>
  <si>
    <t>766104</t>
  </si>
  <si>
    <t>D+m interiér. dvoukřídlé nesymetrické dveře dřevěné,prosklené, nadsvětlík EI 30 DP3C 1250/700 - 800+450/1970 ,vč.dveřní zarážky - odkaz 5/(P),5/(L)</t>
  </si>
  <si>
    <t>72</t>
  </si>
  <si>
    <t>SOD = 2</t>
  </si>
  <si>
    <t>321</t>
  </si>
  <si>
    <t>766105</t>
  </si>
  <si>
    <t>D+m interiér. dvoukřídlé symetrické dveře dřevěné,prosklené, nadsvětlík EI 30 DP3C 1250/700 - 900+900/1970 ,vč.dveřní zarážky - odkaz 6/(P)</t>
  </si>
  <si>
    <t>74</t>
  </si>
  <si>
    <t>328</t>
  </si>
  <si>
    <t>766112</t>
  </si>
  <si>
    <t>D+m nadsvětlík,pevné zdvojené zasklení,oc,zasklívací rám - 900/740 - odkaz N1</t>
  </si>
  <si>
    <t>76</t>
  </si>
  <si>
    <t>zadání = 10</t>
  </si>
  <si>
    <t>5</t>
  </si>
  <si>
    <t>329</t>
  </si>
  <si>
    <t>766113</t>
  </si>
  <si>
    <t>D+m nadsvětlík,pevné zdvojené zasklení,oc,zasklívací rám - 800/740 - odkaz N2</t>
  </si>
  <si>
    <t>78</t>
  </si>
  <si>
    <t>zadání = 6</t>
  </si>
  <si>
    <t>330</t>
  </si>
  <si>
    <t>766201</t>
  </si>
  <si>
    <t>D+m okenní parapet DTD s 2x zaoblenou přední hranou - 40x300 - odkaz T1</t>
  </si>
  <si>
    <t>80</t>
  </si>
  <si>
    <t>9</t>
  </si>
  <si>
    <t>331</t>
  </si>
  <si>
    <t>766202</t>
  </si>
  <si>
    <t>D+m okenní parapet plastový,bílý - 40x200 dl.2,4m - odkaz T2</t>
  </si>
  <si>
    <t>82</t>
  </si>
  <si>
    <t>zadání = 2</t>
  </si>
  <si>
    <t>332</t>
  </si>
  <si>
    <t>766203</t>
  </si>
  <si>
    <t>D+m okenní parapet plastový,bílý - 40x250 dl.1,9m - odkaz T3</t>
  </si>
  <si>
    <t>84</t>
  </si>
  <si>
    <t>333</t>
  </si>
  <si>
    <t>766204</t>
  </si>
  <si>
    <t>D+m okenní parapet plastový,bílý - 40x200 dl.1,25m - odkaz T4</t>
  </si>
  <si>
    <t>86</t>
  </si>
  <si>
    <t>334</t>
  </si>
  <si>
    <t>766205</t>
  </si>
  <si>
    <t>D+m okenní parapet plastový,bílý - 40x200 dl.1,28m - odkaz T5</t>
  </si>
  <si>
    <t>88</t>
  </si>
  <si>
    <t>335</t>
  </si>
  <si>
    <t>766206</t>
  </si>
  <si>
    <t>D+m okenní parapet plastový,bílý - 40x250 dl.2,36m - odkaz T6</t>
  </si>
  <si>
    <t>90</t>
  </si>
  <si>
    <t>336</t>
  </si>
  <si>
    <t>766207</t>
  </si>
  <si>
    <t>D+m zábradelní madlo,masiv javor - d. 50 dl.3,7 - odkaz T7</t>
  </si>
  <si>
    <t>92</t>
  </si>
  <si>
    <t>352</t>
  </si>
  <si>
    <t>766315</t>
  </si>
  <si>
    <t>D+m drátosklo tl.6mm - 4050x950 - odkaz 15</t>
  </si>
  <si>
    <t>94</t>
  </si>
  <si>
    <t>353</t>
  </si>
  <si>
    <t>766401</t>
  </si>
  <si>
    <t>D+m sanitární příčky na WC z vysokotlakého laminátu vč.dveří</t>
  </si>
  <si>
    <t>96</t>
  </si>
  <si>
    <t>zadání = 50,253</t>
  </si>
  <si>
    <t>1.n.p.;</t>
  </si>
  <si>
    <t>2,1*(2,77+1,35+0,9+1,42) = 13,524</t>
  </si>
  <si>
    <t>2.n.p.;</t>
  </si>
  <si>
    <t>2,1*(0,5+1,17+2,44+3,3+1,28) = 18,249</t>
  </si>
  <si>
    <t>3.n.p.;</t>
  </si>
  <si>
    <t>2,1*(0,68+1+1,4+1,45+3,1+1,17) = 18,48</t>
  </si>
  <si>
    <t>8,82</t>
  </si>
  <si>
    <t>355</t>
  </si>
  <si>
    <t>998766203</t>
  </si>
  <si>
    <t>Přesun hmot procentní pro konstrukce truhlářské v objektech v do 24 m</t>
  </si>
  <si>
    <t>98</t>
  </si>
  <si>
    <t>359</t>
  </si>
  <si>
    <t>767101</t>
  </si>
  <si>
    <t>D+m oc.zábradlí - nástěnné madlo v=900mm dl.1340mm - odkaz Z1.1</t>
  </si>
  <si>
    <t>100</t>
  </si>
  <si>
    <t>361</t>
  </si>
  <si>
    <t>767103</t>
  </si>
  <si>
    <t>D+m nosič dřevěného schodišťového madla,oc pásovina dl.3700mm - odkaz Z2</t>
  </si>
  <si>
    <t>102</t>
  </si>
  <si>
    <t>362</t>
  </si>
  <si>
    <t>767104</t>
  </si>
  <si>
    <t>D+m skleněná stříška, bezpečnostní sklo 2750x743mm,lepené2x12m + fóĺie - odkaz Z3</t>
  </si>
  <si>
    <t>104</t>
  </si>
  <si>
    <t>363</t>
  </si>
  <si>
    <t>767105</t>
  </si>
  <si>
    <t>D+m ocelové schodiště,svař.,antikoroz nátěr,odstín šedá - odkaz Z4</t>
  </si>
  <si>
    <t>106</t>
  </si>
  <si>
    <t>0,104</t>
  </si>
  <si>
    <t>364</t>
  </si>
  <si>
    <t>767106</t>
  </si>
  <si>
    <t>D+m oc.zábradlí pož.schodiště (výkres č.16)žár.zinkováno - odkaz Z4.x</t>
  </si>
  <si>
    <t>108</t>
  </si>
  <si>
    <t>365</t>
  </si>
  <si>
    <t>767107</t>
  </si>
  <si>
    <t>D+m tahokov v rámu 1850 x 5460mm,plech tl.0,6mm,čtverc.děrování 30x30mm nakoso - odkaz Z5.1</t>
  </si>
  <si>
    <t>110</t>
  </si>
  <si>
    <t>366</t>
  </si>
  <si>
    <t>767108</t>
  </si>
  <si>
    <t>D+m nerezová lanková síť.tl.2mm,vel.ok cca 76x76mm systém.kotvení (výkr.č.17) - odkaz Z5.2</t>
  </si>
  <si>
    <t>112</t>
  </si>
  <si>
    <t>369</t>
  </si>
  <si>
    <t>767144</t>
  </si>
  <si>
    <t>D+m sluneční hodiny, nerezová trubka DN 50 dl.1250 na konci zaslepená - odkaz Z11</t>
  </si>
  <si>
    <t>114</t>
  </si>
  <si>
    <t>370</t>
  </si>
  <si>
    <t>767145</t>
  </si>
  <si>
    <t>D+m oc.branka pož.schodiště - (výkres doplňkových kcí schodiště (č.17) - odkaz  13</t>
  </si>
  <si>
    <t>116</t>
  </si>
  <si>
    <t>371</t>
  </si>
  <si>
    <t>767201</t>
  </si>
  <si>
    <t>D+m rohož čistící 1200x600/60 svařovaný podlahový rošt s gumou</t>
  </si>
  <si>
    <t>118</t>
  </si>
  <si>
    <t>zadání = 0,72</t>
  </si>
  <si>
    <t>0,72</t>
  </si>
  <si>
    <t>D24</t>
  </si>
  <si>
    <t>771: Podlahy z dlaždic</t>
  </si>
  <si>
    <t>375</t>
  </si>
  <si>
    <t>771151022</t>
  </si>
  <si>
    <t>Samonivelační stěrka podlah pevnosti 30 MPa tl 5 mm</t>
  </si>
  <si>
    <t>zadání = 411,254</t>
  </si>
  <si>
    <t>Příprava podkladu před provedením dlažby   samonivelační stěrka     min.pevnosti 30 MPa, tloušťky       přes 3 do 5 mm</t>
  </si>
  <si>
    <t>P1PVC+P1kaučuk+P4</t>
  </si>
  <si>
    <t>77,4+303,6+30,254</t>
  </si>
  <si>
    <t>376</t>
  </si>
  <si>
    <t>771474113</t>
  </si>
  <si>
    <t>Montáž soklů z dlaždic keramických rovných flexibilní lepidlo v do 120 mm</t>
  </si>
  <si>
    <t>zadání = 7,46</t>
  </si>
  <si>
    <t>Montáž soklů z dlaždic keramických   lepených     flexibilním lepidlem     rovných, výšky       přes 90 do 120 mm</t>
  </si>
  <si>
    <t>1.pp;</t>
  </si>
  <si>
    <t>(1,58-0,7)*2</t>
  </si>
  <si>
    <t>m.č.3.06;</t>
  </si>
  <si>
    <t>1*2+1,8+0,95*2</t>
  </si>
  <si>
    <t>377</t>
  </si>
  <si>
    <t>771474133</t>
  </si>
  <si>
    <t>Montáž soklů z dlaždic keramických schodišťových stupňovitých flexibilní lepidlo v do 120 mm</t>
  </si>
  <si>
    <t>126</t>
  </si>
  <si>
    <t>zadání = 8,10</t>
  </si>
  <si>
    <t>Montáž soklů z dlaždic keramických   lepených     flexibilním lepidlem     schodišťových stupňovitých, výšky       přes 90 do 120 mm</t>
  </si>
  <si>
    <t>0,45*18</t>
  </si>
  <si>
    <t>380</t>
  </si>
  <si>
    <t>998771203</t>
  </si>
  <si>
    <t>Přesun hmot procentní pro podlahy z dlaždic v objektech v do 24 m</t>
  </si>
  <si>
    <t>128</t>
  </si>
  <si>
    <t>D25</t>
  </si>
  <si>
    <t>776: Podlahy povlakové</t>
  </si>
  <si>
    <t>381</t>
  </si>
  <si>
    <t>28411000</t>
  </si>
  <si>
    <t>PVC heterogenní zátěžová antibakteriální, nášlapná vrstva 0,90mm, třída zátěže 34/43, otlak do -  0,03mm, R10, hořlavost Bfl S1</t>
  </si>
  <si>
    <t>130</t>
  </si>
  <si>
    <t>zadání = 85,14</t>
  </si>
  <si>
    <t>P1PVC*1,1</t>
  </si>
  <si>
    <t>77,4*1,1</t>
  </si>
  <si>
    <t>382</t>
  </si>
  <si>
    <t>28411026</t>
  </si>
  <si>
    <t>Podlahovina kaučuk</t>
  </si>
  <si>
    <t>132</t>
  </si>
  <si>
    <t>zadání = 337,119</t>
  </si>
  <si>
    <t>P1kaučuk*1,1</t>
  </si>
  <si>
    <t>303,6*1,1</t>
  </si>
  <si>
    <t>čelo stupínku;</t>
  </si>
  <si>
    <t>0,2*(1,98+5,2)*2*1,1</t>
  </si>
  <si>
    <t>383</t>
  </si>
  <si>
    <t>776003</t>
  </si>
  <si>
    <t>D+m sokl z kaučukové krytiny - v=100mm</t>
  </si>
  <si>
    <t>134</t>
  </si>
  <si>
    <t>zadání = 140,48</t>
  </si>
  <si>
    <t>m.č.3.07;</t>
  </si>
  <si>
    <t>2*(3+19,57)-(0,8*11+1,6*2)</t>
  </si>
  <si>
    <t>m.č.3.08;</t>
  </si>
  <si>
    <t>2*(9,34+6,85)</t>
  </si>
  <si>
    <t>m.č.3.11;</t>
  </si>
  <si>
    <t>2*(9,37+2,5)</t>
  </si>
  <si>
    <t>m.č.3.12;</t>
  </si>
  <si>
    <t>2*(3+7,2)</t>
  </si>
  <si>
    <t>m.č.3.14;</t>
  </si>
  <si>
    <t>2*(8,39+7,02)</t>
  </si>
  <si>
    <t>384</t>
  </si>
  <si>
    <t>776004</t>
  </si>
  <si>
    <t>D+m sokl z PVC - v=100mm</t>
  </si>
  <si>
    <t>136</t>
  </si>
  <si>
    <t>zadání = 75,32</t>
  </si>
  <si>
    <t>m.č.3.09;</t>
  </si>
  <si>
    <t>2*(4,05+7,02)</t>
  </si>
  <si>
    <t>m.č.3.10;</t>
  </si>
  <si>
    <t>2*(3,93+7,02)</t>
  </si>
  <si>
    <t>m.č.3.13;</t>
  </si>
  <si>
    <t>2*(8,62+7,02)</t>
  </si>
  <si>
    <t>385</t>
  </si>
  <si>
    <t>776121111</t>
  </si>
  <si>
    <t>Vodou ředitelná penetrace savého podkladu povlakových podlah ředěná v poměru 1:3</t>
  </si>
  <si>
    <t>138</t>
  </si>
  <si>
    <t>zadání = 383,872</t>
  </si>
  <si>
    <t>Příprava podkladu   penetrace     vodou ředitelná na savý podklad (válečkováním)     ředěná v poměru 1:3       podlah</t>
  </si>
  <si>
    <t>P1kaučuk+P1PVC</t>
  </si>
  <si>
    <t>303,6+77,4</t>
  </si>
  <si>
    <t>0,2*(1,98+5,2)*2</t>
  </si>
  <si>
    <t>386</t>
  </si>
  <si>
    <t>776222111</t>
  </si>
  <si>
    <t>Lepení pásů z PVC,kaučuk lepidlem</t>
  </si>
  <si>
    <t>140</t>
  </si>
  <si>
    <t>Montáž podlahovin z PVC   lepením 2-složkovým lepidlem (do vlhkých prostor)     z pásů</t>
  </si>
  <si>
    <t>387</t>
  </si>
  <si>
    <t>998776203</t>
  </si>
  <si>
    <t>Přesun hmot procentní pro podlahy povlakové v objektech v do 24 m</t>
  </si>
  <si>
    <t>142</t>
  </si>
  <si>
    <t>D26</t>
  </si>
  <si>
    <t>777: Podlahy lité</t>
  </si>
  <si>
    <t>388</t>
  </si>
  <si>
    <t>777001</t>
  </si>
  <si>
    <t>D+m designová cementová stěrka s ochrannou vrstvou PUR laku tl.5mm - vč.soklu v=120 mm</t>
  </si>
  <si>
    <t>144</t>
  </si>
  <si>
    <t>zadání = 30,254</t>
  </si>
  <si>
    <t>P4</t>
  </si>
  <si>
    <t>30,254</t>
  </si>
  <si>
    <t>389</t>
  </si>
  <si>
    <t>777002</t>
  </si>
  <si>
    <t>D+m cementová stěrka tl.10mm,povrch opatřit omyvatelným nátěrem</t>
  </si>
  <si>
    <t>146</t>
  </si>
  <si>
    <t>zadání = 10,305</t>
  </si>
  <si>
    <t>P5</t>
  </si>
  <si>
    <t>10,305</t>
  </si>
  <si>
    <t>390</t>
  </si>
  <si>
    <t>998777203</t>
  </si>
  <si>
    <t>Přesun hmot procentní pro podlahy lité v objektech v do 24 m</t>
  </si>
  <si>
    <t>148</t>
  </si>
  <si>
    <t>D27</t>
  </si>
  <si>
    <t>781: Obklady keramické</t>
  </si>
  <si>
    <t>392</t>
  </si>
  <si>
    <t>63465126</t>
  </si>
  <si>
    <t>zrcadlo nemontované čiré tl 5mm max. rozměr 3210x2250mm</t>
  </si>
  <si>
    <t>150</t>
  </si>
  <si>
    <t>11,574*1,1</t>
  </si>
  <si>
    <t>394</t>
  </si>
  <si>
    <t>781002</t>
  </si>
  <si>
    <t>D+m revizní dvířka do obkladů</t>
  </si>
  <si>
    <t>152</t>
  </si>
  <si>
    <t>zadání = 25</t>
  </si>
  <si>
    <t>397</t>
  </si>
  <si>
    <t>781491012</t>
  </si>
  <si>
    <t>Montáž zrcadel plochy přes 1 m2 lepených silikonovým tmelem na podkladní omítku</t>
  </si>
  <si>
    <t>154</t>
  </si>
  <si>
    <t>zadání = 11,574</t>
  </si>
  <si>
    <t>Montáž zrcadel   lepených silikonovým tmelem     na podkladní omítku, plochy       přes 1 m2</t>
  </si>
  <si>
    <t>m.č.1.02;</t>
  </si>
  <si>
    <t>0,65*1,75</t>
  </si>
  <si>
    <t>m.č.1.05;</t>
  </si>
  <si>
    <t>0,65*1,55</t>
  </si>
  <si>
    <t>m.č.2.02;</t>
  </si>
  <si>
    <t>0,65*2,15</t>
  </si>
  <si>
    <t>m.č.2.03;</t>
  </si>
  <si>
    <t>0,65*2,1</t>
  </si>
  <si>
    <t>m.č.3.02;</t>
  </si>
  <si>
    <t>m.č.3.03;</t>
  </si>
  <si>
    <t>0,6*6,56-0,001</t>
  </si>
  <si>
    <t>399</t>
  </si>
  <si>
    <t>998781203</t>
  </si>
  <si>
    <t>Přesun hmot procentní pro obklady keramické v objektech v do 24 m</t>
  </si>
  <si>
    <t>156</t>
  </si>
  <si>
    <t>D28</t>
  </si>
  <si>
    <t>783: Nátěry</t>
  </si>
  <si>
    <t>400</t>
  </si>
  <si>
    <t>783001</t>
  </si>
  <si>
    <t>Malba na fasádě - sluneční hodiny</t>
  </si>
  <si>
    <t>158</t>
  </si>
  <si>
    <t>402</t>
  </si>
  <si>
    <t>783218111</t>
  </si>
  <si>
    <t>Lazurovací dvojnásobný syntetický nátěr tesařských konstrukcí</t>
  </si>
  <si>
    <t>160</t>
  </si>
  <si>
    <t>zadání = 30</t>
  </si>
  <si>
    <t>Lazurovací nátěr tesařských konstrukcí   dvojnásobný     syntetický</t>
  </si>
  <si>
    <t>římsa; 30</t>
  </si>
  <si>
    <t>405</t>
  </si>
  <si>
    <t>783317101</t>
  </si>
  <si>
    <t>Krycí jednonásobný syntetický standardní nátěr zámečnických konstrukcí</t>
  </si>
  <si>
    <t>162</t>
  </si>
  <si>
    <t>zadání = 40</t>
  </si>
  <si>
    <t>Krycí nátěr (email) zámečnických konstrukcí   jednonásobný     syntetický       standardní</t>
  </si>
  <si>
    <t>ocelové zárubně</t>
  </si>
  <si>
    <t>32*1+4*2</t>
  </si>
  <si>
    <t>D29</t>
  </si>
  <si>
    <t>784: Malby</t>
  </si>
  <si>
    <t>407</t>
  </si>
  <si>
    <t>784211101</t>
  </si>
  <si>
    <t>Dvojnásobné bílé malby ze směsí za mokra výborně otěruvzdorných v místnostech výšky do 3,80 m - vč.penetrace</t>
  </si>
  <si>
    <t>164</t>
  </si>
  <si>
    <t>zadání = 1674,089</t>
  </si>
  <si>
    <t>Malby z malířských směsí otěruvzdorných za mokra   dvojnásobné, bílé     za mokra otěruvzdorné výborně     v místnostech výšky       do 3,80 m</t>
  </si>
  <si>
    <t>1205,089</t>
  </si>
  <si>
    <t>408</t>
  </si>
  <si>
    <t>784371001</t>
  </si>
  <si>
    <t>Malba omyvatelná - vč.penetrace</t>
  </si>
  <si>
    <t>166</t>
  </si>
  <si>
    <t>zadání = 32,23</t>
  </si>
  <si>
    <t>Malby reliéfní   v místnostech výšky     do 3,80 m</t>
  </si>
  <si>
    <t>1*2*(3+19,565)-(0,9*7+1,8+0,8*4+1,6)</t>
  </si>
  <si>
    <t>D31</t>
  </si>
  <si>
    <t>VO: Vedlejší  a ostatní náklady</t>
  </si>
  <si>
    <t>D32</t>
  </si>
  <si>
    <t>V01: Průzkumné, geodetické a projektové práce</t>
  </si>
  <si>
    <t>445</t>
  </si>
  <si>
    <t>012303000</t>
  </si>
  <si>
    <t>Geodetické práce po výstavbě</t>
  </si>
  <si>
    <t>168</t>
  </si>
  <si>
    <t>447</t>
  </si>
  <si>
    <t>013254000</t>
  </si>
  <si>
    <t>Dokumentace skutečného provedení stavby</t>
  </si>
  <si>
    <t>170</t>
  </si>
  <si>
    <t xml:space="preserve">01-3 - Podlahy </t>
  </si>
  <si>
    <t>PSV - Práce a dodávky PSV</t>
  </si>
  <si>
    <t xml:space="preserve">    771 - Podlahy z dlaždic</t>
  </si>
  <si>
    <t xml:space="preserve">    776 - Podlahy povlakové</t>
  </si>
  <si>
    <t xml:space="preserve">    777 - Podlahy lité</t>
  </si>
  <si>
    <t>PSV</t>
  </si>
  <si>
    <t>Práce a dodávky PSV</t>
  </si>
  <si>
    <t>771</t>
  </si>
  <si>
    <t>Podlahy z dlaždic</t>
  </si>
  <si>
    <t>373</t>
  </si>
  <si>
    <t>59761003</t>
  </si>
  <si>
    <t>dlažba keramická hutná hladká do interiéru přes 9 do 12 ks/m2</t>
  </si>
  <si>
    <t>SOD = 115,012</t>
  </si>
  <si>
    <t>40,559*1,1</t>
  </si>
  <si>
    <t>374</t>
  </si>
  <si>
    <t>771121011</t>
  </si>
  <si>
    <t>Nátěr penetrační na podlahu</t>
  </si>
  <si>
    <t>SOD = 103</t>
  </si>
  <si>
    <t>Příprava podkladu před provedením dlažby   nátěr     penetrační       na podlahu</t>
  </si>
  <si>
    <t>378</t>
  </si>
  <si>
    <t>771574112</t>
  </si>
  <si>
    <t>Montáž podlah keramických hladkých lepených flexibilním lepidlem do 12 ks/ m2</t>
  </si>
  <si>
    <t>Montáž podlah z dlaždic keramických lepených flexibilním lepidlem   maloformátových     hladkých       přes 9 do 12 ks/m2</t>
  </si>
  <si>
    <t>379</t>
  </si>
  <si>
    <t>771577111</t>
  </si>
  <si>
    <t>Příplatek k montáži podlah keramických lepených flexibilním lepidlem za plochu do 5 m2</t>
  </si>
  <si>
    <t>SOD = 15,40</t>
  </si>
  <si>
    <t>Montáž podlah z dlaždic keramických lepených flexibilním lepidlem   Příplatek k cenám     za plochu do 5 m2 jednotlivě</t>
  </si>
  <si>
    <t>40,559</t>
  </si>
  <si>
    <t>776</t>
  </si>
  <si>
    <t>Podlahy povlakové</t>
  </si>
  <si>
    <t>776121112</t>
  </si>
  <si>
    <t>Vodou ředitelná penetrace savého podkladu povlakových podlah</t>
  </si>
  <si>
    <t>č307</t>
  </si>
  <si>
    <t>58,7</t>
  </si>
  <si>
    <t>č308</t>
  </si>
  <si>
    <t>63,6</t>
  </si>
  <si>
    <t>č311</t>
  </si>
  <si>
    <t>63,2</t>
  </si>
  <si>
    <t>č313</t>
  </si>
  <si>
    <t>59,6</t>
  </si>
  <si>
    <t>č314</t>
  </si>
  <si>
    <t>58,5</t>
  </si>
  <si>
    <t>Mezisoučet</t>
  </si>
  <si>
    <t>306,472</t>
  </si>
  <si>
    <t>776141124</t>
  </si>
  <si>
    <t>Vyrovnání podkladu povlakových podlah stěrkou pevnosti 30 MPa tl přes 8 do 10 mm</t>
  </si>
  <si>
    <t>776241111</t>
  </si>
  <si>
    <t>Lepení hladkých (bez vzoru) pásů z vinylu</t>
  </si>
  <si>
    <t>č308+311 - čelo stupně</t>
  </si>
  <si>
    <t>(5,2+1,98)*0,2*2</t>
  </si>
  <si>
    <t>28411191A</t>
  </si>
  <si>
    <t>č307 kombinace tmavý/světlý 1:3,4</t>
  </si>
  <si>
    <t>(58,7/4,4)*1</t>
  </si>
  <si>
    <t>143,013*0,10</t>
  </si>
  <si>
    <t>28411192A</t>
  </si>
  <si>
    <t>(58,7/4,4)*3,4</t>
  </si>
  <si>
    <t>163,459*0,10</t>
  </si>
  <si>
    <t>776411111</t>
  </si>
  <si>
    <t>Montáž obvodových soklíků výšky do 80 mm</t>
  </si>
  <si>
    <t>č3.07</t>
  </si>
  <si>
    <t>(19,57+3)*2</t>
  </si>
  <si>
    <t>-1,6*2</t>
  </si>
  <si>
    <t>č3.08</t>
  </si>
  <si>
    <t>(9,34+6,85)*2</t>
  </si>
  <si>
    <t>č3.11</t>
  </si>
  <si>
    <t>(9,37+2,5)*2</t>
  </si>
  <si>
    <t>č3.13;</t>
  </si>
  <si>
    <t>(8,62+7,02)*2</t>
  </si>
  <si>
    <t>č3.14</t>
  </si>
  <si>
    <t>(8,39+7,02)*2</t>
  </si>
  <si>
    <t>7</t>
  </si>
  <si>
    <t>28411009</t>
  </si>
  <si>
    <t>lišta soklová PVC</t>
  </si>
  <si>
    <t>160,16*1,1</t>
  </si>
  <si>
    <t>776431211</t>
  </si>
  <si>
    <t>Montáž schodišťových hran šroubovaných</t>
  </si>
  <si>
    <t>(5,2+1,98)*2</t>
  </si>
  <si>
    <t>59054140</t>
  </si>
  <si>
    <t>profil schodový protiskluzový ušlechtilá ocel</t>
  </si>
  <si>
    <t>14,36*1,02</t>
  </si>
  <si>
    <t>777</t>
  </si>
  <si>
    <t>Podlahy lité</t>
  </si>
  <si>
    <t>500</t>
  </si>
  <si>
    <t>777111111</t>
  </si>
  <si>
    <t>Vysátí podkladu před provedením lité podlahy</t>
  </si>
  <si>
    <t>501</t>
  </si>
  <si>
    <t>777131101</t>
  </si>
  <si>
    <t>Penetrační epoxidový nátěr podlahy na suchý a vyzrálý podklad</t>
  </si>
  <si>
    <t>502</t>
  </si>
  <si>
    <t>777121115</t>
  </si>
  <si>
    <t>Vyrovnání podkladu podlah stěrkou plněnou pískem pl přes 1,0 m2 tl přes 3 do 5 mm</t>
  </si>
  <si>
    <t>503</t>
  </si>
  <si>
    <t>777121125</t>
  </si>
  <si>
    <t>Příplatek k ceně vyrovnání podlahy přes 1,0 m2 stěrkou plněnou pískem ZKD 1 mm přes 5 mm</t>
  </si>
  <si>
    <t>504</t>
  </si>
  <si>
    <t>Přesun hmot procentní pro podlahy lité v objektech v přes 12 do 24 m</t>
  </si>
  <si>
    <t>02 - SO 01 Zdravotní instalace</t>
  </si>
  <si>
    <t>722 - Vodovod</t>
  </si>
  <si>
    <t>725 - Zařizovací předměty</t>
  </si>
  <si>
    <t>R00.2 - Ostatní</t>
  </si>
  <si>
    <t>722</t>
  </si>
  <si>
    <t>Vodovod</t>
  </si>
  <si>
    <t>722.R00 - 62</t>
  </si>
  <si>
    <t>Nové rozvody solárního ohřevu vč. napojení a ovládání</t>
  </si>
  <si>
    <t>kpl</t>
  </si>
  <si>
    <t>133</t>
  </si>
  <si>
    <t>722.R00 - 63</t>
  </si>
  <si>
    <t>Cirkulační čerpadlo TUV Dopravní výška čerpadla  6,4 m Napájení čerpadla 230 VAC; Průtok čerpadla 3,3 m3/h; Stavební délka 180 mm; Světlost čerpadla DN 25;  Teplota kapaliny  95 °C; Tlak 10 bar; Typ připojení čerpadla  Vnější závit; Velikost připojení čer</t>
  </si>
  <si>
    <t>135</t>
  </si>
  <si>
    <t>722.R00 - 65</t>
  </si>
  <si>
    <t>Hydrantový systém B25/30</t>
  </si>
  <si>
    <t>722.R00 - 66</t>
  </si>
  <si>
    <t>Odvzdušnění a napuštění systému</t>
  </si>
  <si>
    <t>725</t>
  </si>
  <si>
    <t>Zařizovací předměty</t>
  </si>
  <si>
    <t>R00.2</t>
  </si>
  <si>
    <t>Ostatní</t>
  </si>
  <si>
    <t>161</t>
  </si>
  <si>
    <t>R00.2 - 11</t>
  </si>
  <si>
    <t>Revize zařízení</t>
  </si>
  <si>
    <t>R00.2 - 12</t>
  </si>
  <si>
    <t>Zaškolení obsluhy</t>
  </si>
  <si>
    <t>163</t>
  </si>
  <si>
    <t>R00.2 - 13</t>
  </si>
  <si>
    <t>Pasport zhotovení ZI</t>
  </si>
  <si>
    <t>R00.2 - 14</t>
  </si>
  <si>
    <t>Pomocné dokončovací práce</t>
  </si>
  <si>
    <t>R00.2 - 19</t>
  </si>
  <si>
    <t>Demontáž a zpětná montáž kolektorů na střeše objektu</t>
  </si>
  <si>
    <t>03 - SO 01 Vytápění</t>
  </si>
  <si>
    <t>73R00 - ÚSTŘEDNÍ VYTÁPĚNÍ</t>
  </si>
  <si>
    <t>90 - Zhotovení vytápění</t>
  </si>
  <si>
    <t>73R00</t>
  </si>
  <si>
    <t>ÚSTŘEDNÍ VYTÁPĚNÍ</t>
  </si>
  <si>
    <t>73.R00 - 38</t>
  </si>
  <si>
    <t>Připojovací šroubení G 2´´ lis. pro potr. Rp 5/4" - přip. Čerpadla</t>
  </si>
  <si>
    <t>39</t>
  </si>
  <si>
    <t>73.R00 - 39</t>
  </si>
  <si>
    <t>Připojovací šroubení G 6/4´´ lis. pro potr. Rp 1" - přip. Čerpadla</t>
  </si>
  <si>
    <t>73.R00 - 40</t>
  </si>
  <si>
    <t>Expanzní nádoba ÚT 80l pro připojení MK 6/4"</t>
  </si>
  <si>
    <t>41</t>
  </si>
  <si>
    <t>73.R00 - 41</t>
  </si>
  <si>
    <t>Kulový kohout MK se zajištěním pro expanzní nádobu MK 6/4"</t>
  </si>
  <si>
    <t>73.R00 - 42</t>
  </si>
  <si>
    <t>Pojistný ventil soustavy</t>
  </si>
  <si>
    <t>43</t>
  </si>
  <si>
    <t>73.R00 - 43</t>
  </si>
  <si>
    <t>Čerpadlo oběhové vč. tep. Izolace</t>
  </si>
  <si>
    <t>73.R00 - 44</t>
  </si>
  <si>
    <t>73.R00 - 46</t>
  </si>
  <si>
    <t>Otopné těleso 600 / 900 / 47 / 20° - 666 W</t>
  </si>
  <si>
    <t>47</t>
  </si>
  <si>
    <t>73.R00 - 47</t>
  </si>
  <si>
    <t>Otopné těleso 900 / 400 / 66 / 22° - 774 W</t>
  </si>
  <si>
    <t>73.R00 - 48</t>
  </si>
  <si>
    <t>Otopné těleso 900 / 600 / 66 / 22° - 1068 W</t>
  </si>
  <si>
    <t>zadání = 22</t>
  </si>
  <si>
    <t>73.R00 - 50</t>
  </si>
  <si>
    <t>Otopné těleso 1000 / 600 / 47 / 20° - 765 W</t>
  </si>
  <si>
    <t>zadání = 5</t>
  </si>
  <si>
    <t>73.R00 - 52</t>
  </si>
  <si>
    <t>Otopné těleso 1200 / 600 / 155 / 15° - 4107 W</t>
  </si>
  <si>
    <t>53</t>
  </si>
  <si>
    <t>73.R00 - 53</t>
  </si>
  <si>
    <t>Otopné těleso 2000 / 600 / 100 / 18° - 4475 W</t>
  </si>
  <si>
    <t>73.R00 - 54</t>
  </si>
  <si>
    <t>Otopné těleso 2000 / 600 / 155 / 15° - 6845 W</t>
  </si>
  <si>
    <t xml:space="preserve">zadání = 2 </t>
  </si>
  <si>
    <t>55</t>
  </si>
  <si>
    <t>73.R00 - 55</t>
  </si>
  <si>
    <t>Kompaktní připojovací armatura s roztečí 50 mm s redukcí</t>
  </si>
  <si>
    <t>zadání = 49</t>
  </si>
  <si>
    <t>73.R00 - 58</t>
  </si>
  <si>
    <t>Připojení expanzní nádoby na stávající systém vytápění</t>
  </si>
  <si>
    <t xml:space="preserve">zadání = 1 </t>
  </si>
  <si>
    <t>59</t>
  </si>
  <si>
    <t>73.R00 - 59</t>
  </si>
  <si>
    <t>Vyvaření jímky na teplotní čidlo</t>
  </si>
  <si>
    <t>zadání = 12</t>
  </si>
  <si>
    <t>73.R00 - 60</t>
  </si>
  <si>
    <t>Teploměr 0-200°C</t>
  </si>
  <si>
    <t>61</t>
  </si>
  <si>
    <t>73.R00 - 61</t>
  </si>
  <si>
    <t>Tlakoměr 0-4 Mpa</t>
  </si>
  <si>
    <t>73.R00 - 62</t>
  </si>
  <si>
    <t>Závitová tyč Ø 10 mm</t>
  </si>
  <si>
    <t>zadání = 24</t>
  </si>
  <si>
    <t>63</t>
  </si>
  <si>
    <t>73.R00 - 63</t>
  </si>
  <si>
    <t>Montážní profil pro závěs potr. 41x41 mm - tl.2,5 mm</t>
  </si>
  <si>
    <t>zadání = 15</t>
  </si>
  <si>
    <t>11,25</t>
  </si>
  <si>
    <t>73.R00 - 64</t>
  </si>
  <si>
    <t>Podložky pro šrouby s otvorem Ø 10 mm</t>
  </si>
  <si>
    <t>zadání = 100</t>
  </si>
  <si>
    <t>75</t>
  </si>
  <si>
    <t>65</t>
  </si>
  <si>
    <t>73.R00 - 65</t>
  </si>
  <si>
    <t>Matky pro šrouby (závit tyč) Ø 10 mm</t>
  </si>
  <si>
    <t>73.R00 - 66</t>
  </si>
  <si>
    <t>Kotva do bet./zdiva/stropu Zn M10x90</t>
  </si>
  <si>
    <t>67</t>
  </si>
  <si>
    <t>73.R00 - 67</t>
  </si>
  <si>
    <t>Mezikus / prodloužení ke kotvě Zn M10x90</t>
  </si>
  <si>
    <t>73.R00 - 68</t>
  </si>
  <si>
    <t>Hmoždinka narážecí ocelová M10</t>
  </si>
  <si>
    <t>69</t>
  </si>
  <si>
    <t>73.R00 - 69</t>
  </si>
  <si>
    <t>Montážní požární pěna - tuba 750 ml</t>
  </si>
  <si>
    <t>11</t>
  </si>
  <si>
    <t>73.R00 - 70</t>
  </si>
  <si>
    <t>Chemická kotva - 420 ml</t>
  </si>
  <si>
    <t>zadání = 20</t>
  </si>
  <si>
    <t>71</t>
  </si>
  <si>
    <t>73.R00 - 71</t>
  </si>
  <si>
    <t>Zkouška tlaková</t>
  </si>
  <si>
    <t>73.R00 - 72</t>
  </si>
  <si>
    <t>Příplatek za připojení koncových prvků</t>
  </si>
  <si>
    <t>73</t>
  </si>
  <si>
    <t>73.R00 - 73</t>
  </si>
  <si>
    <t>73.R00 - 74</t>
  </si>
  <si>
    <t>73.R00 - 78</t>
  </si>
  <si>
    <t>Zhotovení vytápění</t>
  </si>
  <si>
    <t>81</t>
  </si>
  <si>
    <t>90.R00 - 1</t>
  </si>
  <si>
    <t>Hodinové zúčtovací sazby-montáž</t>
  </si>
  <si>
    <t>hod</t>
  </si>
  <si>
    <t>zadání = 288</t>
  </si>
  <si>
    <t>04 - SO 01c elektro</t>
  </si>
  <si>
    <t xml:space="preserve">    748 - Elektromontáže - osvětlovací zařízení a svítidla</t>
  </si>
  <si>
    <t>VRN - Vedlejší rozpočtové náklady</t>
  </si>
  <si>
    <t>VRN1 - Průzkumné, geodetické a projektové práce</t>
  </si>
  <si>
    <t>748</t>
  </si>
  <si>
    <t>Elektromontáže - osvětlovací zařízení a svítidla</t>
  </si>
  <si>
    <t>748121112</t>
  </si>
  <si>
    <t>Montáž svítidlo zářivkové bytové stropní přisazené 1 zdroj s krytem</t>
  </si>
  <si>
    <t>10.040.090.1</t>
  </si>
  <si>
    <t>KS</t>
  </si>
  <si>
    <t xml:space="preserve">zadání = 3 </t>
  </si>
  <si>
    <t>VRN</t>
  </si>
  <si>
    <t>Vedlejší rozpočtové náklady</t>
  </si>
  <si>
    <t>VRN1</t>
  </si>
  <si>
    <t>Průzkumné, geodetické a projektové práce</t>
  </si>
  <si>
    <t>ks</t>
  </si>
  <si>
    <t>05-1 - SO 01 Elektro - rozvaděče</t>
  </si>
  <si>
    <t xml:space="preserve">    741 - Elektroinstalace - silnoproud</t>
  </si>
  <si>
    <t>741</t>
  </si>
  <si>
    <t>Elektroinstalace - silnoproud</t>
  </si>
  <si>
    <t>200</t>
  </si>
  <si>
    <t>10.052.82542</t>
  </si>
  <si>
    <t>Rozvaděč RP4 v č.m. 3.08,3.11,3.13,3.14 - kompletní včetně zapojení</t>
  </si>
  <si>
    <t>10.052.8254</t>
  </si>
  <si>
    <t>Rozvaděč RP3 - kompletní včetně zapojení</t>
  </si>
  <si>
    <t>05-2 - SO 01 Elektroinstalace</t>
  </si>
  <si>
    <t xml:space="preserve">    742 - Elektromontáže - rozvodný systém</t>
  </si>
  <si>
    <t xml:space="preserve">    747 - Elektromontáže - kompletace rozvodů</t>
  </si>
  <si>
    <t xml:space="preserve">    749 - Elektromontáže - ostatní práce a konstrukce</t>
  </si>
  <si>
    <t>M - Práce a dodávky M</t>
  </si>
  <si>
    <t xml:space="preserve">    21-M - Elektromontáže</t>
  </si>
  <si>
    <t xml:space="preserve">    22-M - Montáže slaboproud</t>
  </si>
  <si>
    <t xml:space="preserve">    VRN1 - Průzkumné, geodetické a projektové práce</t>
  </si>
  <si>
    <t>741990041</t>
  </si>
  <si>
    <t>Montáž tabulka výstražná a označovací pro rozvodny</t>
  </si>
  <si>
    <t>4321001</t>
  </si>
  <si>
    <t>Bezpečnostní tabulka - Za bouřky dodržujte odstup 3m od svodu Plast 2 mm A5 - 200x150 mm</t>
  </si>
  <si>
    <t>742</t>
  </si>
  <si>
    <t>Elektromontáže - rozvodný systém</t>
  </si>
  <si>
    <t>000051</t>
  </si>
  <si>
    <t>Záložní zdroj UPS 4400VA/400V- požární čerpadlo, školní rozhlas</t>
  </si>
  <si>
    <t>747</t>
  </si>
  <si>
    <t>Elektromontáže - kompletace rozvodů</t>
  </si>
  <si>
    <t>27</t>
  </si>
  <si>
    <t>747131201</t>
  </si>
  <si>
    <t>Připojení otevírání žaluzií</t>
  </si>
  <si>
    <t>zadání = 29</t>
  </si>
  <si>
    <t>29</t>
  </si>
  <si>
    <t>10.032.932</t>
  </si>
  <si>
    <t>Spínač pro ovládání žaluzií</t>
  </si>
  <si>
    <t>7471312047</t>
  </si>
  <si>
    <t>připojení vyhřívání okapových žlabů, senzorů</t>
  </si>
  <si>
    <t>00000016</t>
  </si>
  <si>
    <t>Topný kabel 10m, 3000W, 230V</t>
  </si>
  <si>
    <t>31</t>
  </si>
  <si>
    <t>00000018</t>
  </si>
  <si>
    <t>Teplotní senzor</t>
  </si>
  <si>
    <t>00000019</t>
  </si>
  <si>
    <t>Vlhkostní senzor</t>
  </si>
  <si>
    <t>33</t>
  </si>
  <si>
    <t>748111212.1</t>
  </si>
  <si>
    <t>Montáž svítidlo žárovkové bytové nástěnné přisazené 1 zdroj se sklem</t>
  </si>
  <si>
    <t>10.681.158.1</t>
  </si>
  <si>
    <t>LED svítidlo stropní nebo nástěnné, 230 V AC, šroub</t>
  </si>
  <si>
    <t>35</t>
  </si>
  <si>
    <t>748111212.2</t>
  </si>
  <si>
    <t>0000071</t>
  </si>
  <si>
    <t>Svítidlo stropní přisazení LED IP44 vč. zdrojů - venkovní schodiště</t>
  </si>
  <si>
    <t>37</t>
  </si>
  <si>
    <t>zadání = 7</t>
  </si>
  <si>
    <t>000007</t>
  </si>
  <si>
    <t>Svítidlo stropní přisazení LED IP44 vč. zdrojů - půda</t>
  </si>
  <si>
    <t>10.040.090</t>
  </si>
  <si>
    <t>748121114</t>
  </si>
  <si>
    <t>Montáž svítidlo zářivkové bytové stropní přisazené 2 zdroje s krytem</t>
  </si>
  <si>
    <t>348144390</t>
  </si>
  <si>
    <t>CS ÚRS 2016 01</t>
  </si>
  <si>
    <t>zadání = 16</t>
  </si>
  <si>
    <t>10.150.391</t>
  </si>
  <si>
    <t>45</t>
  </si>
  <si>
    <t>503802601</t>
  </si>
  <si>
    <t>zadání = 72</t>
  </si>
  <si>
    <t>50340291</t>
  </si>
  <si>
    <t>749</t>
  </si>
  <si>
    <t>Elektromontáže - ostatní práce a konstrukce</t>
  </si>
  <si>
    <t>51</t>
  </si>
  <si>
    <t>749913110</t>
  </si>
  <si>
    <t>Práce a dodávky M</t>
  </si>
  <si>
    <t>21-M</t>
  </si>
  <si>
    <t>Elektromontáže</t>
  </si>
  <si>
    <t>210100021</t>
  </si>
  <si>
    <t>Připojení záložního zdroje a čerpadel pro hydrant</t>
  </si>
  <si>
    <t>21010002013</t>
  </si>
  <si>
    <t>Připojení osoušeče rukou</t>
  </si>
  <si>
    <t>200004</t>
  </si>
  <si>
    <t>Osoušeč rukou 2000W/230V</t>
  </si>
  <si>
    <t>256</t>
  </si>
  <si>
    <t>210110031</t>
  </si>
  <si>
    <t>Montáž zapuštěný vypínač nn jednopólový bezšroubové připojení</t>
  </si>
  <si>
    <t>CS ÚRS 2015 02</t>
  </si>
  <si>
    <t>zadání = 21</t>
  </si>
  <si>
    <t>345355150</t>
  </si>
  <si>
    <t>spínač jednopólový 10A bílý, slonová kost</t>
  </si>
  <si>
    <t>210110039</t>
  </si>
  <si>
    <t>Montáž zapuštěný přepínač nn 7-křížový bezšroubové připojení</t>
  </si>
  <si>
    <t>345357130</t>
  </si>
  <si>
    <t>spínač řazení 7 10A bílý, slonová kost</t>
  </si>
  <si>
    <t>210110043</t>
  </si>
  <si>
    <t>Montáž zapuštěný přepínač nn 5-sériový šroubové připojení</t>
  </si>
  <si>
    <t>345355750</t>
  </si>
  <si>
    <t>spínač řazení 5 10A bílý, slonová kost</t>
  </si>
  <si>
    <t>210110045</t>
  </si>
  <si>
    <t>Montáž zapuštěný přepínač nn 6-střídavý šroubové připojení</t>
  </si>
  <si>
    <t>zadání = 18</t>
  </si>
  <si>
    <t>345355550</t>
  </si>
  <si>
    <t>spínač řazení 6 10A bílý, slonová kost</t>
  </si>
  <si>
    <t>210110142</t>
  </si>
  <si>
    <t>Montáž ovladač nn 1/0 -tlačítkový zapínací bezšroubové připojení</t>
  </si>
  <si>
    <t>10.706.950</t>
  </si>
  <si>
    <t>412104 Tlačítko řazení 1/0, čistě bílá</t>
  </si>
  <si>
    <t>210111002</t>
  </si>
  <si>
    <t>Montáž zásuvka vestavná šroubové připojení 2P+PE se zapojením vodičů</t>
  </si>
  <si>
    <t>zadání = 60</t>
  </si>
  <si>
    <t>345551030</t>
  </si>
  <si>
    <t>zásuvka 1násobná 16A bílý, slonová kost</t>
  </si>
  <si>
    <t>77</t>
  </si>
  <si>
    <t>210140695</t>
  </si>
  <si>
    <t>Montáž a zapojení telefonu</t>
  </si>
  <si>
    <t>10.253.183</t>
  </si>
  <si>
    <t>Telefon jednolinkový tlačítkový</t>
  </si>
  <si>
    <t>79</t>
  </si>
  <si>
    <t>210160011</t>
  </si>
  <si>
    <t>Montáž spínačů časových</t>
  </si>
  <si>
    <t>61100009</t>
  </si>
  <si>
    <t>DOBEHOVE RELE DT3</t>
  </si>
  <si>
    <t>210220002</t>
  </si>
  <si>
    <t>Montáž uzemňovacích vedení vodičů FeZn pomocí svorek na povrchu drátem nebo lanem do 10 mm</t>
  </si>
  <si>
    <t>354410730</t>
  </si>
  <si>
    <t>drát průměr 10 mm FeZn</t>
  </si>
  <si>
    <t>kg</t>
  </si>
  <si>
    <t>zadání = 10,24</t>
  </si>
  <si>
    <t>10,24</t>
  </si>
  <si>
    <t>83</t>
  </si>
  <si>
    <t>210220101</t>
  </si>
  <si>
    <t>Montáž hromosvodného vedení svodových vodičů s podpěrami průměru do 10 mm</t>
  </si>
  <si>
    <t>354418600</t>
  </si>
  <si>
    <t>svorka SJ 1 k jímací tyči-4 šrouby</t>
  </si>
  <si>
    <t>85</t>
  </si>
  <si>
    <t>zadání = 240</t>
  </si>
  <si>
    <t>354410770</t>
  </si>
  <si>
    <t>drát průměr 8 mm AlMgSi</t>
  </si>
  <si>
    <t>zadání = 32,816</t>
  </si>
  <si>
    <t>32,816</t>
  </si>
  <si>
    <t>87</t>
  </si>
  <si>
    <t>210220102</t>
  </si>
  <si>
    <t>Montáž hromosvodného vedení svodových vodičů s podpěrami průměru přes 10 mm</t>
  </si>
  <si>
    <t>10.673.472</t>
  </si>
  <si>
    <t>Vodič 819125 HVI light 20mm</t>
  </si>
  <si>
    <t>89</t>
  </si>
  <si>
    <t>20001</t>
  </si>
  <si>
    <t>20002</t>
  </si>
  <si>
    <t>91</t>
  </si>
  <si>
    <t>20003</t>
  </si>
  <si>
    <t>210220201</t>
  </si>
  <si>
    <t>Montáž tyčí jímacích délky do 3 m na střešní hřeben</t>
  </si>
  <si>
    <t>93</t>
  </si>
  <si>
    <t>354410400</t>
  </si>
  <si>
    <t>tyč jímací JV2,0 se závitem do dřeva 2000 mm FeZn</t>
  </si>
  <si>
    <t>210220301</t>
  </si>
  <si>
    <t>Montáž svorek hromosvodných typu SS, SR 03 se 2 šrouby</t>
  </si>
  <si>
    <t>25</t>
  </si>
  <si>
    <t>95</t>
  </si>
  <si>
    <t>354354418751</t>
  </si>
  <si>
    <t>SUb svorka univerzální bez strředové destičky</t>
  </si>
  <si>
    <t>210220302</t>
  </si>
  <si>
    <t>Montáž svorek hromosvodných typu ST, SJ, SK, SZ, SR 01, 02 se 3 a více šrouby</t>
  </si>
  <si>
    <t>97</t>
  </si>
  <si>
    <t>354418750</t>
  </si>
  <si>
    <t>svorka křížová SK pro vodič D6-10 mm</t>
  </si>
  <si>
    <t>99</t>
  </si>
  <si>
    <t>354419250</t>
  </si>
  <si>
    <t>svorka zkušební SZ pro lano D6-12 mm   FeZn</t>
  </si>
  <si>
    <t>101</t>
  </si>
  <si>
    <t>354418850</t>
  </si>
  <si>
    <t>svorka spojovací SS pro lano D8-10 mm</t>
  </si>
  <si>
    <t>103</t>
  </si>
  <si>
    <t>354418950</t>
  </si>
  <si>
    <t>svorka připojovací SP1 k připojení kovových částí</t>
  </si>
  <si>
    <t>210220303</t>
  </si>
  <si>
    <t>Montáž svorek hromosvodných typu S0 na okapové žlaby</t>
  </si>
  <si>
    <t>105</t>
  </si>
  <si>
    <t>354419050</t>
  </si>
  <si>
    <t>svorka připojovací SOc k připojení okapových žlabů</t>
  </si>
  <si>
    <t>210220321</t>
  </si>
  <si>
    <t>Montáž svorek hromosvodných na potrubí typ Bernard se zhotovením pásku</t>
  </si>
  <si>
    <t>107</t>
  </si>
  <si>
    <t>68500165</t>
  </si>
  <si>
    <t>SVORKA ST NA POTRUBI</t>
  </si>
  <si>
    <t>210220401</t>
  </si>
  <si>
    <t>Montáž vedení hromosvodné - štítků k označení svodů</t>
  </si>
  <si>
    <t>109</t>
  </si>
  <si>
    <t>354421100</t>
  </si>
  <si>
    <t>štítek plastový č. 31 -  čísla svodů</t>
  </si>
  <si>
    <t>210220451</t>
  </si>
  <si>
    <t>Montáž vedení hromosvodné - ochranného pospojování volně nebo pod omítku</t>
  </si>
  <si>
    <t>zadání = 155</t>
  </si>
  <si>
    <t>155</t>
  </si>
  <si>
    <t>111</t>
  </si>
  <si>
    <t>10180161</t>
  </si>
  <si>
    <t>VODIC CYY 6 ZELENOZLUTY</t>
  </si>
  <si>
    <t>zadání = 50</t>
  </si>
  <si>
    <t>113</t>
  </si>
  <si>
    <t>10180202</t>
  </si>
  <si>
    <t>VODIC CYY 4 ZELENOZLUTY</t>
  </si>
  <si>
    <t>zadání = 120</t>
  </si>
  <si>
    <t>115</t>
  </si>
  <si>
    <t>10100175</t>
  </si>
  <si>
    <t>VODIC CYY 2,5 ZELENOZLUTA</t>
  </si>
  <si>
    <t>210290435</t>
  </si>
  <si>
    <t>Montáž signalizační systém WC invalidé</t>
  </si>
  <si>
    <t>117</t>
  </si>
  <si>
    <t>10.103.981</t>
  </si>
  <si>
    <t>000005</t>
  </si>
  <si>
    <t>119</t>
  </si>
  <si>
    <t>000006</t>
  </si>
  <si>
    <t>22-M</t>
  </si>
  <si>
    <t>Montáže slaboproud</t>
  </si>
  <si>
    <t>220301201</t>
  </si>
  <si>
    <t>Montáž zásuvka telefonní 4-pólové pod omítku</t>
  </si>
  <si>
    <t>172</t>
  </si>
  <si>
    <t>143</t>
  </si>
  <si>
    <t>10.942.065</t>
  </si>
  <si>
    <t>Zásuvka datová 2xRJ45 kat.5e</t>
  </si>
  <si>
    <t>174</t>
  </si>
  <si>
    <t>220370451</t>
  </si>
  <si>
    <t>Montáž reproduktoru s připojeným regulátorem hlasitosti skříňového do 6 W</t>
  </si>
  <si>
    <t>145</t>
  </si>
  <si>
    <t>10.036.148</t>
  </si>
  <si>
    <t>Reproduktor nastěnný s nuceným poslechem</t>
  </si>
  <si>
    <t>178</t>
  </si>
  <si>
    <t>220450002</t>
  </si>
  <si>
    <t>Montáž switche</t>
  </si>
  <si>
    <t>180</t>
  </si>
  <si>
    <t>147</t>
  </si>
  <si>
    <t>220450007</t>
  </si>
  <si>
    <t>Montáž datové skříně rack</t>
  </si>
  <si>
    <t>182</t>
  </si>
  <si>
    <t>10.652.241</t>
  </si>
  <si>
    <t>Nástěnný rack VDC 24U 2díln</t>
  </si>
  <si>
    <t>184</t>
  </si>
  <si>
    <t>186</t>
  </si>
  <si>
    <t>Svítidlo asymetrické - osv. tabule LED AS 4700/840 32W včetně zdrojů</t>
  </si>
  <si>
    <t>svítidla kanceláře 8000 lm, 53W kovové interiérové LED svítidlo na zavěšení, či přisazení ke stropu včetně zdrojů</t>
  </si>
  <si>
    <t>svítidla WC LED 5200 lm, 35W,interierové, přisazené,difuzor translucentní PC včetně zdrojů</t>
  </si>
  <si>
    <t>svítidla schodiště, WC LED 3200 lm,  22 W LED, interierové, přisazené,difuzor translucentní PC včetně zdrojů</t>
  </si>
  <si>
    <t>Svítidla chodby, třídy LED, kovové interiérové LED svítidlo na zavěšení, přisazení ke stropu a vestavné do rastru 600x600 i SDK, 3230lm, 26W</t>
  </si>
  <si>
    <t>Koncovka hromosvod - nerezová ocel - připojovací prvek k ukončení vodiče s teplem smrštitelnou izolační bužírkou</t>
  </si>
  <si>
    <t xml:space="preserve">Svorka  hromosvodu - nerezové provedení  </t>
  </si>
  <si>
    <t>Podpěra vedení - držák vedení pro vodič s příložkou se 2 šrouby - provedení plast, montáž na stěnu</t>
  </si>
  <si>
    <t>Signální tlačítko k aktivaci alarmu (na WC), 1 zapínací prosvětlené tlačítko + 1 zapínací tahové tlačítko se šňůrou o délce 2,5 m, 15-28 V, reset tlačítko, bílá barva</t>
  </si>
  <si>
    <t>Modul kontrolní s alarmem  pro signalizační systém, barva bílá, AC/DC, 24 V, IP 20</t>
  </si>
  <si>
    <t>Zdroj napájecí řadový pro signalizační systém 2 500 mA, 230 V, IP 20, bílá barva</t>
  </si>
  <si>
    <t>podlahový vinyl - keramické lamely s podložkou tl. 4,0 mm rozměr 1220 x 181 mm  třída zátěže 23, 34, 42, záruka 25 let</t>
  </si>
  <si>
    <t>podlahový vinyl – keramické lamely s podložkou tl. 4,0 mm rozměr 1220 x 181 mm  třída zátěže 23, 34, 42, záruka 25 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</si>
</sst>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color rgb="FF003366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7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22" fillId="4" borderId="22" xfId="0" applyFont="1" applyFill="1" applyBorder="1" applyAlignment="1" applyProtection="1">
      <alignment horizontal="center" vertical="center"/>
      <protection locked="0"/>
    </xf>
    <xf numFmtId="49" fontId="22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5" fillId="5" borderId="0" xfId="0" applyFont="1" applyFill="1" applyAlignment="1">
      <alignment horizontal="center"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0" fillId="6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167" fontId="10" fillId="6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>
      <selection activeCell="W16" sqref="W1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229" t="s">
        <v>5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22" t="s">
        <v>13</v>
      </c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R5" s="21"/>
      <c r="BS5" s="18" t="s">
        <v>6</v>
      </c>
    </row>
    <row r="6" spans="2:71" s="1" customFormat="1" ht="36.9" customHeight="1">
      <c r="B6" s="21"/>
      <c r="D6" s="26" t="s">
        <v>14</v>
      </c>
      <c r="K6" s="224" t="s">
        <v>15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2:71" s="1" customFormat="1" ht="14.4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2:71" s="1" customFormat="1" ht="18.45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2:71" s="1" customFormat="1" ht="6.9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2:71" ht="13.2">
      <c r="B14" s="21"/>
      <c r="E14" s="25" t="s">
        <v>27</v>
      </c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28</v>
      </c>
      <c r="AK16" s="27" t="s">
        <v>23</v>
      </c>
      <c r="AN16" s="25" t="s">
        <v>1</v>
      </c>
      <c r="AR16" s="21"/>
      <c r="BS16" s="18" t="s">
        <v>3</v>
      </c>
    </row>
    <row r="17" spans="2:71" s="1" customFormat="1" ht="18.45" customHeight="1">
      <c r="B17" s="21"/>
      <c r="E17" s="25" t="s">
        <v>27</v>
      </c>
      <c r="AK17" s="27" t="s">
        <v>25</v>
      </c>
      <c r="AN17" s="25" t="s">
        <v>1</v>
      </c>
      <c r="AR17" s="21"/>
      <c r="BS17" s="18" t="s">
        <v>29</v>
      </c>
    </row>
    <row r="18" spans="2:71" s="1" customFormat="1" ht="6.9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30</v>
      </c>
      <c r="AK19" s="27" t="s">
        <v>23</v>
      </c>
      <c r="AN19" s="25" t="s">
        <v>1</v>
      </c>
      <c r="AR19" s="21"/>
      <c r="BS19" s="18" t="s">
        <v>6</v>
      </c>
    </row>
    <row r="20" spans="2:71" s="1" customFormat="1" ht="18.45" customHeight="1">
      <c r="B20" s="21"/>
      <c r="E20" s="25" t="s">
        <v>27</v>
      </c>
      <c r="AK20" s="27" t="s">
        <v>25</v>
      </c>
      <c r="AN20" s="25" t="s">
        <v>1</v>
      </c>
      <c r="AR20" s="21"/>
      <c r="BS20" s="18" t="s">
        <v>29</v>
      </c>
    </row>
    <row r="21" spans="2:44" s="1" customFormat="1" ht="6.9" customHeight="1">
      <c r="B21" s="21"/>
      <c r="AR21" s="21"/>
    </row>
    <row r="22" spans="2:44" s="1" customFormat="1" ht="12" customHeight="1">
      <c r="B22" s="21"/>
      <c r="D22" s="27" t="s">
        <v>31</v>
      </c>
      <c r="AR22" s="21"/>
    </row>
    <row r="23" spans="2:44" s="1" customFormat="1" ht="16.5" customHeight="1">
      <c r="B23" s="21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21"/>
    </row>
    <row r="24" spans="2:44" s="1" customFormat="1" ht="6.9" customHeight="1">
      <c r="B24" s="21"/>
      <c r="AR24" s="21"/>
    </row>
    <row r="25" spans="2:44" s="1" customFormat="1" ht="6.9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5" customHeight="1">
      <c r="A26" s="30"/>
      <c r="B26" s="31"/>
      <c r="C26" s="30"/>
      <c r="D26" s="32" t="s">
        <v>32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6">
        <f>ROUND(AG94,2)</f>
        <v>0</v>
      </c>
      <c r="AL26" s="227"/>
      <c r="AM26" s="227"/>
      <c r="AN26" s="227"/>
      <c r="AO26" s="227"/>
      <c r="AP26" s="30"/>
      <c r="AQ26" s="30"/>
      <c r="AR26" s="31"/>
      <c r="BE26" s="30"/>
    </row>
    <row r="27" spans="1:57" s="2" customFormat="1" ht="6.9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3.2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8" t="s">
        <v>33</v>
      </c>
      <c r="M28" s="228"/>
      <c r="N28" s="228"/>
      <c r="O28" s="228"/>
      <c r="P28" s="228"/>
      <c r="Q28" s="30"/>
      <c r="R28" s="30"/>
      <c r="S28" s="30"/>
      <c r="T28" s="30"/>
      <c r="U28" s="30"/>
      <c r="V28" s="30"/>
      <c r="W28" s="228" t="s">
        <v>34</v>
      </c>
      <c r="X28" s="228"/>
      <c r="Y28" s="228"/>
      <c r="Z28" s="228"/>
      <c r="AA28" s="228"/>
      <c r="AB28" s="228"/>
      <c r="AC28" s="228"/>
      <c r="AD28" s="228"/>
      <c r="AE28" s="228"/>
      <c r="AF28" s="30"/>
      <c r="AG28" s="30"/>
      <c r="AH28" s="30"/>
      <c r="AI28" s="30"/>
      <c r="AJ28" s="30"/>
      <c r="AK28" s="228" t="s">
        <v>35</v>
      </c>
      <c r="AL28" s="228"/>
      <c r="AM28" s="228"/>
      <c r="AN28" s="228"/>
      <c r="AO28" s="228"/>
      <c r="AP28" s="30"/>
      <c r="AQ28" s="30"/>
      <c r="AR28" s="31"/>
      <c r="BE28" s="30"/>
    </row>
    <row r="29" spans="2:44" s="3" customFormat="1" ht="14.4" customHeight="1">
      <c r="B29" s="35"/>
      <c r="D29" s="27" t="s">
        <v>36</v>
      </c>
      <c r="F29" s="27" t="s">
        <v>37</v>
      </c>
      <c r="L29" s="219">
        <v>0.21</v>
      </c>
      <c r="M29" s="220"/>
      <c r="N29" s="220"/>
      <c r="O29" s="220"/>
      <c r="P29" s="220"/>
      <c r="W29" s="221">
        <f>ROUND(AZ94,2)</f>
        <v>0</v>
      </c>
      <c r="X29" s="220"/>
      <c r="Y29" s="220"/>
      <c r="Z29" s="220"/>
      <c r="AA29" s="220"/>
      <c r="AB29" s="220"/>
      <c r="AC29" s="220"/>
      <c r="AD29" s="220"/>
      <c r="AE29" s="220"/>
      <c r="AK29" s="221">
        <f>ROUND(AV94,2)</f>
        <v>0</v>
      </c>
      <c r="AL29" s="220"/>
      <c r="AM29" s="220"/>
      <c r="AN29" s="220"/>
      <c r="AO29" s="220"/>
      <c r="AR29" s="35"/>
    </row>
    <row r="30" spans="2:44" s="3" customFormat="1" ht="14.4" customHeight="1">
      <c r="B30" s="35"/>
      <c r="F30" s="27" t="s">
        <v>38</v>
      </c>
      <c r="L30" s="219">
        <v>0.15</v>
      </c>
      <c r="M30" s="220"/>
      <c r="N30" s="220"/>
      <c r="O30" s="220"/>
      <c r="P30" s="220"/>
      <c r="W30" s="221">
        <f>ROUND(BA94,2)</f>
        <v>0</v>
      </c>
      <c r="X30" s="220"/>
      <c r="Y30" s="220"/>
      <c r="Z30" s="220"/>
      <c r="AA30" s="220"/>
      <c r="AB30" s="220"/>
      <c r="AC30" s="220"/>
      <c r="AD30" s="220"/>
      <c r="AE30" s="220"/>
      <c r="AK30" s="221">
        <f>ROUND(AW94,2)</f>
        <v>0</v>
      </c>
      <c r="AL30" s="220"/>
      <c r="AM30" s="220"/>
      <c r="AN30" s="220"/>
      <c r="AO30" s="220"/>
      <c r="AR30" s="35"/>
    </row>
    <row r="31" spans="2:44" s="3" customFormat="1" ht="14.4" customHeight="1" hidden="1">
      <c r="B31" s="35"/>
      <c r="F31" s="27" t="s">
        <v>39</v>
      </c>
      <c r="L31" s="219">
        <v>0.21</v>
      </c>
      <c r="M31" s="220"/>
      <c r="N31" s="220"/>
      <c r="O31" s="220"/>
      <c r="P31" s="220"/>
      <c r="W31" s="221">
        <f>ROUND(BB94,2)</f>
        <v>0</v>
      </c>
      <c r="X31" s="220"/>
      <c r="Y31" s="220"/>
      <c r="Z31" s="220"/>
      <c r="AA31" s="220"/>
      <c r="AB31" s="220"/>
      <c r="AC31" s="220"/>
      <c r="AD31" s="220"/>
      <c r="AE31" s="220"/>
      <c r="AK31" s="221">
        <v>0</v>
      </c>
      <c r="AL31" s="220"/>
      <c r="AM31" s="220"/>
      <c r="AN31" s="220"/>
      <c r="AO31" s="220"/>
      <c r="AR31" s="35"/>
    </row>
    <row r="32" spans="2:44" s="3" customFormat="1" ht="14.4" customHeight="1" hidden="1">
      <c r="B32" s="35"/>
      <c r="F32" s="27" t="s">
        <v>40</v>
      </c>
      <c r="L32" s="219">
        <v>0.15</v>
      </c>
      <c r="M32" s="220"/>
      <c r="N32" s="220"/>
      <c r="O32" s="220"/>
      <c r="P32" s="220"/>
      <c r="W32" s="221">
        <f>ROUND(BC94,2)</f>
        <v>0</v>
      </c>
      <c r="X32" s="220"/>
      <c r="Y32" s="220"/>
      <c r="Z32" s="220"/>
      <c r="AA32" s="220"/>
      <c r="AB32" s="220"/>
      <c r="AC32" s="220"/>
      <c r="AD32" s="220"/>
      <c r="AE32" s="220"/>
      <c r="AK32" s="221">
        <v>0</v>
      </c>
      <c r="AL32" s="220"/>
      <c r="AM32" s="220"/>
      <c r="AN32" s="220"/>
      <c r="AO32" s="220"/>
      <c r="AR32" s="35"/>
    </row>
    <row r="33" spans="2:44" s="3" customFormat="1" ht="14.4" customHeight="1" hidden="1">
      <c r="B33" s="35"/>
      <c r="F33" s="27" t="s">
        <v>41</v>
      </c>
      <c r="L33" s="219">
        <v>0</v>
      </c>
      <c r="M33" s="220"/>
      <c r="N33" s="220"/>
      <c r="O33" s="220"/>
      <c r="P33" s="220"/>
      <c r="W33" s="221">
        <f>ROUND(BD94,2)</f>
        <v>0</v>
      </c>
      <c r="X33" s="220"/>
      <c r="Y33" s="220"/>
      <c r="Z33" s="220"/>
      <c r="AA33" s="220"/>
      <c r="AB33" s="220"/>
      <c r="AC33" s="220"/>
      <c r="AD33" s="220"/>
      <c r="AE33" s="220"/>
      <c r="AK33" s="221">
        <v>0</v>
      </c>
      <c r="AL33" s="220"/>
      <c r="AM33" s="220"/>
      <c r="AN33" s="220"/>
      <c r="AO33" s="220"/>
      <c r="AR33" s="35"/>
    </row>
    <row r="34" spans="1:57" s="2" customFormat="1" ht="6.9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5" customHeight="1">
      <c r="A35" s="30"/>
      <c r="B35" s="31"/>
      <c r="C35" s="36"/>
      <c r="D35" s="37" t="s">
        <v>42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43</v>
      </c>
      <c r="U35" s="38"/>
      <c r="V35" s="38"/>
      <c r="W35" s="38"/>
      <c r="X35" s="233" t="s">
        <v>44</v>
      </c>
      <c r="Y35" s="231"/>
      <c r="Z35" s="231"/>
      <c r="AA35" s="231"/>
      <c r="AB35" s="231"/>
      <c r="AC35" s="38"/>
      <c r="AD35" s="38"/>
      <c r="AE35" s="38"/>
      <c r="AF35" s="38"/>
      <c r="AG35" s="38"/>
      <c r="AH35" s="38"/>
      <c r="AI35" s="38"/>
      <c r="AJ35" s="38"/>
      <c r="AK35" s="230">
        <f>SUM(AK26:AK33)</f>
        <v>0</v>
      </c>
      <c r="AL35" s="231"/>
      <c r="AM35" s="231"/>
      <c r="AN35" s="231"/>
      <c r="AO35" s="232"/>
      <c r="AP35" s="36"/>
      <c r="AQ35" s="36"/>
      <c r="AR35" s="31"/>
      <c r="BE35" s="30"/>
    </row>
    <row r="36" spans="1:57" s="2" customFormat="1" ht="6.9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0"/>
      <c r="D49" s="41" t="s">
        <v>45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46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0"/>
      <c r="B60" s="31"/>
      <c r="C60" s="30"/>
      <c r="D60" s="43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48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47</v>
      </c>
      <c r="AI60" s="33"/>
      <c r="AJ60" s="33"/>
      <c r="AK60" s="33"/>
      <c r="AL60" s="33"/>
      <c r="AM60" s="43" t="s">
        <v>48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0"/>
      <c r="B64" s="31"/>
      <c r="C64" s="30"/>
      <c r="D64" s="41" t="s">
        <v>49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50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0"/>
      <c r="B75" s="31"/>
      <c r="C75" s="30"/>
      <c r="D75" s="43" t="s">
        <v>47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48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47</v>
      </c>
      <c r="AI75" s="33"/>
      <c r="AJ75" s="33"/>
      <c r="AK75" s="33"/>
      <c r="AL75" s="33"/>
      <c r="AM75" s="43" t="s">
        <v>48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" customHeight="1">
      <c r="A82" s="30"/>
      <c r="B82" s="31"/>
      <c r="C82" s="22" t="s">
        <v>51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SOD</v>
      </c>
      <c r="AR84" s="49"/>
    </row>
    <row r="85" spans="2:44" s="5" customFormat="1" ht="36.9" customHeight="1">
      <c r="B85" s="50"/>
      <c r="C85" s="51" t="s">
        <v>14</v>
      </c>
      <c r="L85" s="200" t="str">
        <f>K6</f>
        <v>Vybudování odborných učeben v ZŠ Košetice, Reg.č.projektu CZ.06.2.67/0.0/0.0/16_063/0003307</v>
      </c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R85" s="50"/>
    </row>
    <row r="86" spans="1:57" s="2" customFormat="1" ht="6.9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Košetice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02" t="str">
        <f>IF(AN8="","",AN8)</f>
        <v>19. 4. 2022</v>
      </c>
      <c r="AN87" s="202"/>
      <c r="AO87" s="30"/>
      <c r="AP87" s="30"/>
      <c r="AQ87" s="30"/>
      <c r="AR87" s="31"/>
      <c r="BE87" s="30"/>
    </row>
    <row r="88" spans="1:57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15" customHeight="1">
      <c r="A89" s="30"/>
      <c r="B89" s="31"/>
      <c r="C89" s="27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>Obec Košetice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28</v>
      </c>
      <c r="AJ89" s="30"/>
      <c r="AK89" s="30"/>
      <c r="AL89" s="30"/>
      <c r="AM89" s="203" t="str">
        <f>IF(E17="","",E17)</f>
        <v xml:space="preserve"> </v>
      </c>
      <c r="AN89" s="204"/>
      <c r="AO89" s="204"/>
      <c r="AP89" s="204"/>
      <c r="AQ89" s="30"/>
      <c r="AR89" s="31"/>
      <c r="AS89" s="205" t="s">
        <v>52</v>
      </c>
      <c r="AT89" s="206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15" customHeight="1">
      <c r="A90" s="30"/>
      <c r="B90" s="31"/>
      <c r="C90" s="27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30</v>
      </c>
      <c r="AJ90" s="30"/>
      <c r="AK90" s="30"/>
      <c r="AL90" s="30"/>
      <c r="AM90" s="203" t="str">
        <f>IF(E20="","",E20)</f>
        <v xml:space="preserve"> </v>
      </c>
      <c r="AN90" s="204"/>
      <c r="AO90" s="204"/>
      <c r="AP90" s="204"/>
      <c r="AQ90" s="30"/>
      <c r="AR90" s="31"/>
      <c r="AS90" s="207"/>
      <c r="AT90" s="208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8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07"/>
      <c r="AT91" s="208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09" t="s">
        <v>53</v>
      </c>
      <c r="D92" s="210"/>
      <c r="E92" s="210"/>
      <c r="F92" s="210"/>
      <c r="G92" s="210"/>
      <c r="H92" s="58"/>
      <c r="I92" s="211" t="s">
        <v>54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3" t="s">
        <v>55</v>
      </c>
      <c r="AH92" s="210"/>
      <c r="AI92" s="210"/>
      <c r="AJ92" s="210"/>
      <c r="AK92" s="210"/>
      <c r="AL92" s="210"/>
      <c r="AM92" s="210"/>
      <c r="AN92" s="211" t="s">
        <v>56</v>
      </c>
      <c r="AO92" s="210"/>
      <c r="AP92" s="212"/>
      <c r="AQ92" s="59" t="s">
        <v>57</v>
      </c>
      <c r="AR92" s="31"/>
      <c r="AS92" s="60" t="s">
        <v>58</v>
      </c>
      <c r="AT92" s="61" t="s">
        <v>59</v>
      </c>
      <c r="AU92" s="61" t="s">
        <v>60</v>
      </c>
      <c r="AV92" s="61" t="s">
        <v>61</v>
      </c>
      <c r="AW92" s="61" t="s">
        <v>62</v>
      </c>
      <c r="AX92" s="61" t="s">
        <v>63</v>
      </c>
      <c r="AY92" s="61" t="s">
        <v>64</v>
      </c>
      <c r="AZ92" s="61" t="s">
        <v>65</v>
      </c>
      <c r="BA92" s="61" t="s">
        <v>66</v>
      </c>
      <c r="BB92" s="61" t="s">
        <v>67</v>
      </c>
      <c r="BC92" s="61" t="s">
        <v>68</v>
      </c>
      <c r="BD92" s="62" t="s">
        <v>69</v>
      </c>
      <c r="BE92" s="30"/>
    </row>
    <row r="93" spans="1:57" s="2" customFormat="1" ht="10.8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" customHeight="1">
      <c r="B94" s="66"/>
      <c r="C94" s="67" t="s">
        <v>70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17">
        <f>ROUND(SUM(AG95:AG102),2)</f>
        <v>0</v>
      </c>
      <c r="AH94" s="217"/>
      <c r="AI94" s="217"/>
      <c r="AJ94" s="217"/>
      <c r="AK94" s="217"/>
      <c r="AL94" s="217"/>
      <c r="AM94" s="217"/>
      <c r="AN94" s="218">
        <f aca="true" t="shared" si="0" ref="AN94:AN102">SUM(AG94,AT94)</f>
        <v>0</v>
      </c>
      <c r="AO94" s="218"/>
      <c r="AP94" s="218"/>
      <c r="AQ94" s="70" t="s">
        <v>1</v>
      </c>
      <c r="AR94" s="66"/>
      <c r="AS94" s="71">
        <f>ROUND(SUM(AS95:AS102),2)</f>
        <v>0</v>
      </c>
      <c r="AT94" s="72">
        <f aca="true" t="shared" si="1" ref="AT94:AT102">ROUND(SUM(AV94:AW94),2)</f>
        <v>0</v>
      </c>
      <c r="AU94" s="73">
        <f>ROUND(SUM(AU95:AU102),5)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ROUND(SUM(AZ95:AZ102),2)</f>
        <v>0</v>
      </c>
      <c r="BA94" s="72">
        <f>ROUND(SUM(BA95:BA102),2)</f>
        <v>0</v>
      </c>
      <c r="BB94" s="72">
        <f>ROUND(SUM(BB95:BB102),2)</f>
        <v>0</v>
      </c>
      <c r="BC94" s="72">
        <f>ROUND(SUM(BC95:BC102),2)</f>
        <v>0</v>
      </c>
      <c r="BD94" s="74">
        <f>ROUND(SUM(BD95:BD102),2)</f>
        <v>0</v>
      </c>
      <c r="BS94" s="75" t="s">
        <v>71</v>
      </c>
      <c r="BT94" s="75" t="s">
        <v>72</v>
      </c>
      <c r="BU94" s="76" t="s">
        <v>73</v>
      </c>
      <c r="BV94" s="75" t="s">
        <v>74</v>
      </c>
      <c r="BW94" s="75" t="s">
        <v>4</v>
      </c>
      <c r="BX94" s="75" t="s">
        <v>75</v>
      </c>
      <c r="CL94" s="75" t="s">
        <v>1</v>
      </c>
    </row>
    <row r="95" spans="1:91" s="7" customFormat="1" ht="16.5" customHeight="1">
      <c r="A95" s="77" t="s">
        <v>76</v>
      </c>
      <c r="B95" s="78"/>
      <c r="C95" s="79"/>
      <c r="D95" s="216" t="s">
        <v>77</v>
      </c>
      <c r="E95" s="216"/>
      <c r="F95" s="216"/>
      <c r="G95" s="216"/>
      <c r="H95" s="216"/>
      <c r="I95" s="80"/>
      <c r="J95" s="216" t="s">
        <v>78</v>
      </c>
      <c r="K95" s="216"/>
      <c r="L95" s="216"/>
      <c r="M95" s="216"/>
      <c r="N95" s="216"/>
      <c r="O95" s="216"/>
      <c r="P95" s="216"/>
      <c r="Q95" s="216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  <c r="AG95" s="214">
        <f>'01-1 - SO 01 - stavební č...'!J30</f>
        <v>0</v>
      </c>
      <c r="AH95" s="215"/>
      <c r="AI95" s="215"/>
      <c r="AJ95" s="215"/>
      <c r="AK95" s="215"/>
      <c r="AL95" s="215"/>
      <c r="AM95" s="215"/>
      <c r="AN95" s="214">
        <f t="shared" si="0"/>
        <v>0</v>
      </c>
      <c r="AO95" s="215"/>
      <c r="AP95" s="215"/>
      <c r="AQ95" s="81" t="s">
        <v>79</v>
      </c>
      <c r="AR95" s="78"/>
      <c r="AS95" s="82">
        <v>0</v>
      </c>
      <c r="AT95" s="83">
        <f t="shared" si="1"/>
        <v>0</v>
      </c>
      <c r="AU95" s="84">
        <f>'01-1 - SO 01 - stavební č...'!P120</f>
        <v>0</v>
      </c>
      <c r="AV95" s="83">
        <f>'01-1 - SO 01 - stavební č...'!J33</f>
        <v>0</v>
      </c>
      <c r="AW95" s="83">
        <f>'01-1 - SO 01 - stavební č...'!J34</f>
        <v>0</v>
      </c>
      <c r="AX95" s="83">
        <f>'01-1 - SO 01 - stavební č...'!J35</f>
        <v>0</v>
      </c>
      <c r="AY95" s="83">
        <f>'01-1 - SO 01 - stavební č...'!J36</f>
        <v>0</v>
      </c>
      <c r="AZ95" s="83">
        <f>'01-1 - SO 01 - stavební č...'!F33</f>
        <v>0</v>
      </c>
      <c r="BA95" s="83">
        <f>'01-1 - SO 01 - stavební č...'!F34</f>
        <v>0</v>
      </c>
      <c r="BB95" s="83">
        <f>'01-1 - SO 01 - stavební č...'!F35</f>
        <v>0</v>
      </c>
      <c r="BC95" s="83">
        <f>'01-1 - SO 01 - stavební č...'!F36</f>
        <v>0</v>
      </c>
      <c r="BD95" s="85">
        <f>'01-1 - SO 01 - stavební č...'!F37</f>
        <v>0</v>
      </c>
      <c r="BT95" s="86" t="s">
        <v>80</v>
      </c>
      <c r="BV95" s="86" t="s">
        <v>74</v>
      </c>
      <c r="BW95" s="86" t="s">
        <v>81</v>
      </c>
      <c r="BX95" s="86" t="s">
        <v>4</v>
      </c>
      <c r="CL95" s="86" t="s">
        <v>1</v>
      </c>
      <c r="CM95" s="86" t="s">
        <v>82</v>
      </c>
    </row>
    <row r="96" spans="1:91" s="7" customFormat="1" ht="16.5" customHeight="1">
      <c r="A96" s="77" t="s">
        <v>76</v>
      </c>
      <c r="B96" s="78"/>
      <c r="C96" s="79"/>
      <c r="D96" s="216" t="s">
        <v>83</v>
      </c>
      <c r="E96" s="216"/>
      <c r="F96" s="216"/>
      <c r="G96" s="216"/>
      <c r="H96" s="216"/>
      <c r="I96" s="80"/>
      <c r="J96" s="216" t="s">
        <v>84</v>
      </c>
      <c r="K96" s="216"/>
      <c r="L96" s="216"/>
      <c r="M96" s="216"/>
      <c r="N96" s="216"/>
      <c r="O96" s="216"/>
      <c r="P96" s="216"/>
      <c r="Q96" s="216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  <c r="AG96" s="214">
        <f>'01-2 - SO 01 - stavební č...'!J30</f>
        <v>0</v>
      </c>
      <c r="AH96" s="215"/>
      <c r="AI96" s="215"/>
      <c r="AJ96" s="215"/>
      <c r="AK96" s="215"/>
      <c r="AL96" s="215"/>
      <c r="AM96" s="215"/>
      <c r="AN96" s="214">
        <f t="shared" si="0"/>
        <v>0</v>
      </c>
      <c r="AO96" s="215"/>
      <c r="AP96" s="215"/>
      <c r="AQ96" s="81" t="s">
        <v>79</v>
      </c>
      <c r="AR96" s="78"/>
      <c r="AS96" s="82">
        <v>0</v>
      </c>
      <c r="AT96" s="83">
        <f t="shared" si="1"/>
        <v>0</v>
      </c>
      <c r="AU96" s="84">
        <f>'01-2 - SO 01 - stavební č...'!P134</f>
        <v>0</v>
      </c>
      <c r="AV96" s="83">
        <f>'01-2 - SO 01 - stavební č...'!J33</f>
        <v>0</v>
      </c>
      <c r="AW96" s="83">
        <f>'01-2 - SO 01 - stavební č...'!J34</f>
        <v>0</v>
      </c>
      <c r="AX96" s="83">
        <f>'01-2 - SO 01 - stavební č...'!J35</f>
        <v>0</v>
      </c>
      <c r="AY96" s="83">
        <f>'01-2 - SO 01 - stavební č...'!J36</f>
        <v>0</v>
      </c>
      <c r="AZ96" s="83">
        <f>'01-2 - SO 01 - stavební č...'!F33</f>
        <v>0</v>
      </c>
      <c r="BA96" s="83">
        <f>'01-2 - SO 01 - stavební č...'!F34</f>
        <v>0</v>
      </c>
      <c r="BB96" s="83">
        <f>'01-2 - SO 01 - stavební č...'!F35</f>
        <v>0</v>
      </c>
      <c r="BC96" s="83">
        <f>'01-2 - SO 01 - stavební č...'!F36</f>
        <v>0</v>
      </c>
      <c r="BD96" s="85">
        <f>'01-2 - SO 01 - stavební č...'!F37</f>
        <v>0</v>
      </c>
      <c r="BT96" s="86" t="s">
        <v>80</v>
      </c>
      <c r="BV96" s="86" t="s">
        <v>74</v>
      </c>
      <c r="BW96" s="86" t="s">
        <v>85</v>
      </c>
      <c r="BX96" s="86" t="s">
        <v>4</v>
      </c>
      <c r="CL96" s="86" t="s">
        <v>1</v>
      </c>
      <c r="CM96" s="86" t="s">
        <v>82</v>
      </c>
    </row>
    <row r="97" spans="1:91" s="7" customFormat="1" ht="16.5" customHeight="1">
      <c r="A97" s="77" t="s">
        <v>76</v>
      </c>
      <c r="B97" s="78"/>
      <c r="C97" s="79"/>
      <c r="D97" s="216" t="s">
        <v>86</v>
      </c>
      <c r="E97" s="216"/>
      <c r="F97" s="216"/>
      <c r="G97" s="216"/>
      <c r="H97" s="216"/>
      <c r="I97" s="80"/>
      <c r="J97" s="216" t="s">
        <v>87</v>
      </c>
      <c r="K97" s="216"/>
      <c r="L97" s="216"/>
      <c r="M97" s="216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  <c r="AG97" s="214">
        <f>'01-3 - Podlahy '!J30</f>
        <v>0</v>
      </c>
      <c r="AH97" s="215"/>
      <c r="AI97" s="215"/>
      <c r="AJ97" s="215"/>
      <c r="AK97" s="215"/>
      <c r="AL97" s="215"/>
      <c r="AM97" s="215"/>
      <c r="AN97" s="214">
        <f t="shared" si="0"/>
        <v>0</v>
      </c>
      <c r="AO97" s="215"/>
      <c r="AP97" s="215"/>
      <c r="AQ97" s="81" t="s">
        <v>79</v>
      </c>
      <c r="AR97" s="78"/>
      <c r="AS97" s="82">
        <v>0</v>
      </c>
      <c r="AT97" s="83">
        <f t="shared" si="1"/>
        <v>0</v>
      </c>
      <c r="AU97" s="84">
        <f>'01-3 - Podlahy '!P120</f>
        <v>0</v>
      </c>
      <c r="AV97" s="83">
        <f>'01-3 - Podlahy '!J33</f>
        <v>0</v>
      </c>
      <c r="AW97" s="83">
        <f>'01-3 - Podlahy '!J34</f>
        <v>0</v>
      </c>
      <c r="AX97" s="83">
        <f>'01-3 - Podlahy '!J35</f>
        <v>0</v>
      </c>
      <c r="AY97" s="83">
        <f>'01-3 - Podlahy '!J36</f>
        <v>0</v>
      </c>
      <c r="AZ97" s="83">
        <f>'01-3 - Podlahy '!F33</f>
        <v>0</v>
      </c>
      <c r="BA97" s="83">
        <f>'01-3 - Podlahy '!F34</f>
        <v>0</v>
      </c>
      <c r="BB97" s="83">
        <f>'01-3 - Podlahy '!F35</f>
        <v>0</v>
      </c>
      <c r="BC97" s="83">
        <f>'01-3 - Podlahy '!F36</f>
        <v>0</v>
      </c>
      <c r="BD97" s="85">
        <f>'01-3 - Podlahy '!F37</f>
        <v>0</v>
      </c>
      <c r="BT97" s="86" t="s">
        <v>80</v>
      </c>
      <c r="BV97" s="86" t="s">
        <v>74</v>
      </c>
      <c r="BW97" s="86" t="s">
        <v>88</v>
      </c>
      <c r="BX97" s="86" t="s">
        <v>4</v>
      </c>
      <c r="CL97" s="86" t="s">
        <v>1</v>
      </c>
      <c r="CM97" s="86" t="s">
        <v>82</v>
      </c>
    </row>
    <row r="98" spans="1:91" s="7" customFormat="1" ht="16.5" customHeight="1">
      <c r="A98" s="77" t="s">
        <v>76</v>
      </c>
      <c r="B98" s="78"/>
      <c r="C98" s="79"/>
      <c r="D98" s="216" t="s">
        <v>89</v>
      </c>
      <c r="E98" s="216"/>
      <c r="F98" s="216"/>
      <c r="G98" s="216"/>
      <c r="H98" s="216"/>
      <c r="I98" s="80"/>
      <c r="J98" s="216" t="s">
        <v>90</v>
      </c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4">
        <f>'02 - SO 01 Zdravotní inst...'!J30</f>
        <v>0</v>
      </c>
      <c r="AH98" s="215"/>
      <c r="AI98" s="215"/>
      <c r="AJ98" s="215"/>
      <c r="AK98" s="215"/>
      <c r="AL98" s="215"/>
      <c r="AM98" s="215"/>
      <c r="AN98" s="214">
        <f t="shared" si="0"/>
        <v>0</v>
      </c>
      <c r="AO98" s="215"/>
      <c r="AP98" s="215"/>
      <c r="AQ98" s="81" t="s">
        <v>79</v>
      </c>
      <c r="AR98" s="78"/>
      <c r="AS98" s="82">
        <v>0</v>
      </c>
      <c r="AT98" s="83">
        <f t="shared" si="1"/>
        <v>0</v>
      </c>
      <c r="AU98" s="84">
        <f>'02 - SO 01 Zdravotní inst...'!P119</f>
        <v>0</v>
      </c>
      <c r="AV98" s="83">
        <f>'02 - SO 01 Zdravotní inst...'!J33</f>
        <v>0</v>
      </c>
      <c r="AW98" s="83">
        <f>'02 - SO 01 Zdravotní inst...'!J34</f>
        <v>0</v>
      </c>
      <c r="AX98" s="83">
        <f>'02 - SO 01 Zdravotní inst...'!J35</f>
        <v>0</v>
      </c>
      <c r="AY98" s="83">
        <f>'02 - SO 01 Zdravotní inst...'!J36</f>
        <v>0</v>
      </c>
      <c r="AZ98" s="83">
        <f>'02 - SO 01 Zdravotní inst...'!F33</f>
        <v>0</v>
      </c>
      <c r="BA98" s="83">
        <f>'02 - SO 01 Zdravotní inst...'!F34</f>
        <v>0</v>
      </c>
      <c r="BB98" s="83">
        <f>'02 - SO 01 Zdravotní inst...'!F35</f>
        <v>0</v>
      </c>
      <c r="BC98" s="83">
        <f>'02 - SO 01 Zdravotní inst...'!F36</f>
        <v>0</v>
      </c>
      <c r="BD98" s="85">
        <f>'02 - SO 01 Zdravotní inst...'!F37</f>
        <v>0</v>
      </c>
      <c r="BT98" s="86" t="s">
        <v>80</v>
      </c>
      <c r="BV98" s="86" t="s">
        <v>74</v>
      </c>
      <c r="BW98" s="86" t="s">
        <v>91</v>
      </c>
      <c r="BX98" s="86" t="s">
        <v>4</v>
      </c>
      <c r="CL98" s="86" t="s">
        <v>1</v>
      </c>
      <c r="CM98" s="86" t="s">
        <v>82</v>
      </c>
    </row>
    <row r="99" spans="1:91" s="7" customFormat="1" ht="16.5" customHeight="1">
      <c r="A99" s="77" t="s">
        <v>76</v>
      </c>
      <c r="B99" s="78"/>
      <c r="C99" s="79"/>
      <c r="D99" s="216" t="s">
        <v>92</v>
      </c>
      <c r="E99" s="216"/>
      <c r="F99" s="216"/>
      <c r="G99" s="216"/>
      <c r="H99" s="216"/>
      <c r="I99" s="80"/>
      <c r="J99" s="216" t="s">
        <v>93</v>
      </c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4">
        <f>'03 - SO 01 Vytápění'!J30</f>
        <v>0</v>
      </c>
      <c r="AH99" s="215"/>
      <c r="AI99" s="215"/>
      <c r="AJ99" s="215"/>
      <c r="AK99" s="215"/>
      <c r="AL99" s="215"/>
      <c r="AM99" s="215"/>
      <c r="AN99" s="214">
        <f t="shared" si="0"/>
        <v>0</v>
      </c>
      <c r="AO99" s="215"/>
      <c r="AP99" s="215"/>
      <c r="AQ99" s="81" t="s">
        <v>79</v>
      </c>
      <c r="AR99" s="78"/>
      <c r="AS99" s="82">
        <v>0</v>
      </c>
      <c r="AT99" s="83">
        <f t="shared" si="1"/>
        <v>0</v>
      </c>
      <c r="AU99" s="84">
        <f>'03 - SO 01 Vytápění'!P118</f>
        <v>0</v>
      </c>
      <c r="AV99" s="83">
        <f>'03 - SO 01 Vytápění'!J33</f>
        <v>0</v>
      </c>
      <c r="AW99" s="83">
        <f>'03 - SO 01 Vytápění'!J34</f>
        <v>0</v>
      </c>
      <c r="AX99" s="83">
        <f>'03 - SO 01 Vytápění'!J35</f>
        <v>0</v>
      </c>
      <c r="AY99" s="83">
        <f>'03 - SO 01 Vytápění'!J36</f>
        <v>0</v>
      </c>
      <c r="AZ99" s="83">
        <f>'03 - SO 01 Vytápění'!F33</f>
        <v>0</v>
      </c>
      <c r="BA99" s="83">
        <f>'03 - SO 01 Vytápění'!F34</f>
        <v>0</v>
      </c>
      <c r="BB99" s="83">
        <f>'03 - SO 01 Vytápění'!F35</f>
        <v>0</v>
      </c>
      <c r="BC99" s="83">
        <f>'03 - SO 01 Vytápění'!F36</f>
        <v>0</v>
      </c>
      <c r="BD99" s="85">
        <f>'03 - SO 01 Vytápění'!F37</f>
        <v>0</v>
      </c>
      <c r="BT99" s="86" t="s">
        <v>80</v>
      </c>
      <c r="BV99" s="86" t="s">
        <v>74</v>
      </c>
      <c r="BW99" s="86" t="s">
        <v>94</v>
      </c>
      <c r="BX99" s="86" t="s">
        <v>4</v>
      </c>
      <c r="CL99" s="86" t="s">
        <v>1</v>
      </c>
      <c r="CM99" s="86" t="s">
        <v>82</v>
      </c>
    </row>
    <row r="100" spans="1:91" s="7" customFormat="1" ht="16.5" customHeight="1">
      <c r="A100" s="77" t="s">
        <v>76</v>
      </c>
      <c r="B100" s="78"/>
      <c r="C100" s="79"/>
      <c r="D100" s="216" t="s">
        <v>95</v>
      </c>
      <c r="E100" s="216"/>
      <c r="F100" s="216"/>
      <c r="G100" s="216"/>
      <c r="H100" s="216"/>
      <c r="I100" s="80"/>
      <c r="J100" s="216" t="s">
        <v>96</v>
      </c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4">
        <f>'04 - SO 01c elektro'!J30</f>
        <v>0</v>
      </c>
      <c r="AH100" s="215"/>
      <c r="AI100" s="215"/>
      <c r="AJ100" s="215"/>
      <c r="AK100" s="215"/>
      <c r="AL100" s="215"/>
      <c r="AM100" s="215"/>
      <c r="AN100" s="214">
        <f t="shared" si="0"/>
        <v>0</v>
      </c>
      <c r="AO100" s="215"/>
      <c r="AP100" s="215"/>
      <c r="AQ100" s="81" t="s">
        <v>79</v>
      </c>
      <c r="AR100" s="78"/>
      <c r="AS100" s="82">
        <v>0</v>
      </c>
      <c r="AT100" s="83">
        <f t="shared" si="1"/>
        <v>0</v>
      </c>
      <c r="AU100" s="84">
        <f>'04 - SO 01c elektro'!P120</f>
        <v>0</v>
      </c>
      <c r="AV100" s="83">
        <f>'04 - SO 01c elektro'!J33</f>
        <v>0</v>
      </c>
      <c r="AW100" s="83">
        <f>'04 - SO 01c elektro'!J34</f>
        <v>0</v>
      </c>
      <c r="AX100" s="83">
        <f>'04 - SO 01c elektro'!J35</f>
        <v>0</v>
      </c>
      <c r="AY100" s="83">
        <f>'04 - SO 01c elektro'!J36</f>
        <v>0</v>
      </c>
      <c r="AZ100" s="83">
        <f>'04 - SO 01c elektro'!F33</f>
        <v>0</v>
      </c>
      <c r="BA100" s="83">
        <f>'04 - SO 01c elektro'!F34</f>
        <v>0</v>
      </c>
      <c r="BB100" s="83">
        <f>'04 - SO 01c elektro'!F35</f>
        <v>0</v>
      </c>
      <c r="BC100" s="83">
        <f>'04 - SO 01c elektro'!F36</f>
        <v>0</v>
      </c>
      <c r="BD100" s="85">
        <f>'04 - SO 01c elektro'!F37</f>
        <v>0</v>
      </c>
      <c r="BT100" s="86" t="s">
        <v>80</v>
      </c>
      <c r="BV100" s="86" t="s">
        <v>74</v>
      </c>
      <c r="BW100" s="86" t="s">
        <v>97</v>
      </c>
      <c r="BX100" s="86" t="s">
        <v>4</v>
      </c>
      <c r="CL100" s="86" t="s">
        <v>1</v>
      </c>
      <c r="CM100" s="86" t="s">
        <v>82</v>
      </c>
    </row>
    <row r="101" spans="1:91" s="7" customFormat="1" ht="16.5" customHeight="1">
      <c r="A101" s="77" t="s">
        <v>76</v>
      </c>
      <c r="B101" s="78"/>
      <c r="C101" s="79"/>
      <c r="D101" s="216" t="s">
        <v>98</v>
      </c>
      <c r="E101" s="216"/>
      <c r="F101" s="216"/>
      <c r="G101" s="216"/>
      <c r="H101" s="216"/>
      <c r="I101" s="80"/>
      <c r="J101" s="216" t="s">
        <v>99</v>
      </c>
      <c r="K101" s="216"/>
      <c r="L101" s="216"/>
      <c r="M101" s="216"/>
      <c r="N101" s="216"/>
      <c r="O101" s="216"/>
      <c r="P101" s="216"/>
      <c r="Q101" s="216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  <c r="AG101" s="214">
        <f>'05-1 - SO 01 Elektro - ro...'!J30</f>
        <v>0</v>
      </c>
      <c r="AH101" s="215"/>
      <c r="AI101" s="215"/>
      <c r="AJ101" s="215"/>
      <c r="AK101" s="215"/>
      <c r="AL101" s="215"/>
      <c r="AM101" s="215"/>
      <c r="AN101" s="214">
        <f t="shared" si="0"/>
        <v>0</v>
      </c>
      <c r="AO101" s="215"/>
      <c r="AP101" s="215"/>
      <c r="AQ101" s="81" t="s">
        <v>79</v>
      </c>
      <c r="AR101" s="78"/>
      <c r="AS101" s="82">
        <v>0</v>
      </c>
      <c r="AT101" s="83">
        <f t="shared" si="1"/>
        <v>0</v>
      </c>
      <c r="AU101" s="84">
        <f>'05-1 - SO 01 Elektro - ro...'!P118</f>
        <v>0</v>
      </c>
      <c r="AV101" s="83">
        <f>'05-1 - SO 01 Elektro - ro...'!J33</f>
        <v>0</v>
      </c>
      <c r="AW101" s="83">
        <f>'05-1 - SO 01 Elektro - ro...'!J34</f>
        <v>0</v>
      </c>
      <c r="AX101" s="83">
        <f>'05-1 - SO 01 Elektro - ro...'!J35</f>
        <v>0</v>
      </c>
      <c r="AY101" s="83">
        <f>'05-1 - SO 01 Elektro - ro...'!J36</f>
        <v>0</v>
      </c>
      <c r="AZ101" s="83">
        <f>'05-1 - SO 01 Elektro - ro...'!F33</f>
        <v>0</v>
      </c>
      <c r="BA101" s="83">
        <f>'05-1 - SO 01 Elektro - ro...'!F34</f>
        <v>0</v>
      </c>
      <c r="BB101" s="83">
        <f>'05-1 - SO 01 Elektro - ro...'!F35</f>
        <v>0</v>
      </c>
      <c r="BC101" s="83">
        <f>'05-1 - SO 01 Elektro - ro...'!F36</f>
        <v>0</v>
      </c>
      <c r="BD101" s="85">
        <f>'05-1 - SO 01 Elektro - ro...'!F37</f>
        <v>0</v>
      </c>
      <c r="BT101" s="86" t="s">
        <v>80</v>
      </c>
      <c r="BV101" s="86" t="s">
        <v>74</v>
      </c>
      <c r="BW101" s="86" t="s">
        <v>100</v>
      </c>
      <c r="BX101" s="86" t="s">
        <v>4</v>
      </c>
      <c r="CL101" s="86" t="s">
        <v>1</v>
      </c>
      <c r="CM101" s="86" t="s">
        <v>82</v>
      </c>
    </row>
    <row r="102" spans="1:91" s="7" customFormat="1" ht="16.5" customHeight="1">
      <c r="A102" s="77" t="s">
        <v>76</v>
      </c>
      <c r="B102" s="78"/>
      <c r="C102" s="79"/>
      <c r="D102" s="216" t="s">
        <v>101</v>
      </c>
      <c r="E102" s="216"/>
      <c r="F102" s="216"/>
      <c r="G102" s="216"/>
      <c r="H102" s="216"/>
      <c r="I102" s="80"/>
      <c r="J102" s="216" t="s">
        <v>102</v>
      </c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4">
        <f>'05-2 - SO 01 Elektroinsta...'!J30</f>
        <v>0</v>
      </c>
      <c r="AH102" s="215"/>
      <c r="AI102" s="215"/>
      <c r="AJ102" s="215"/>
      <c r="AK102" s="215"/>
      <c r="AL102" s="215"/>
      <c r="AM102" s="215"/>
      <c r="AN102" s="214">
        <f t="shared" si="0"/>
        <v>0</v>
      </c>
      <c r="AO102" s="215"/>
      <c r="AP102" s="215"/>
      <c r="AQ102" s="81" t="s">
        <v>79</v>
      </c>
      <c r="AR102" s="78"/>
      <c r="AS102" s="87">
        <v>0</v>
      </c>
      <c r="AT102" s="88">
        <f t="shared" si="1"/>
        <v>0</v>
      </c>
      <c r="AU102" s="89">
        <f>'05-2 - SO 01 Elektroinsta...'!P127</f>
        <v>0</v>
      </c>
      <c r="AV102" s="88">
        <f>'05-2 - SO 01 Elektroinsta...'!J33</f>
        <v>0</v>
      </c>
      <c r="AW102" s="88">
        <f>'05-2 - SO 01 Elektroinsta...'!J34</f>
        <v>0</v>
      </c>
      <c r="AX102" s="88">
        <f>'05-2 - SO 01 Elektroinsta...'!J35</f>
        <v>0</v>
      </c>
      <c r="AY102" s="88">
        <f>'05-2 - SO 01 Elektroinsta...'!J36</f>
        <v>0</v>
      </c>
      <c r="AZ102" s="88">
        <f>'05-2 - SO 01 Elektroinsta...'!F33</f>
        <v>0</v>
      </c>
      <c r="BA102" s="88">
        <f>'05-2 - SO 01 Elektroinsta...'!F34</f>
        <v>0</v>
      </c>
      <c r="BB102" s="88">
        <f>'05-2 - SO 01 Elektroinsta...'!F35</f>
        <v>0</v>
      </c>
      <c r="BC102" s="88">
        <f>'05-2 - SO 01 Elektroinsta...'!F36</f>
        <v>0</v>
      </c>
      <c r="BD102" s="90">
        <f>'05-2 - SO 01 Elektroinsta...'!F37</f>
        <v>0</v>
      </c>
      <c r="BT102" s="86" t="s">
        <v>80</v>
      </c>
      <c r="BV102" s="86" t="s">
        <v>74</v>
      </c>
      <c r="BW102" s="86" t="s">
        <v>103</v>
      </c>
      <c r="BX102" s="86" t="s">
        <v>4</v>
      </c>
      <c r="CL102" s="86" t="s">
        <v>1</v>
      </c>
      <c r="CM102" s="86" t="s">
        <v>82</v>
      </c>
    </row>
    <row r="103" spans="1:57" s="2" customFormat="1" ht="30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1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</row>
    <row r="104" spans="1:57" s="2" customFormat="1" ht="6.9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31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</row>
  </sheetData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01-1 - SO 01 - stavební č...'!C2" display="/"/>
    <hyperlink ref="A96" location="'01-2 - SO 01 - stavební č...'!C2" display="/"/>
    <hyperlink ref="A97" location="'01-3 - Podlahy '!C2" display="/"/>
    <hyperlink ref="A98" location="'02 - SO 01 Zdravotní inst...'!C2" display="/"/>
    <hyperlink ref="A99" location="'03 - SO 01 Vytápění'!C2" display="/"/>
    <hyperlink ref="A100" location="'04 - SO 01c elektro'!C2" display="/"/>
    <hyperlink ref="A101" location="'05-1 - SO 01 Elektro - ro...'!C2" display="/"/>
    <hyperlink ref="A102" location="'05-2 - SO 01 Elektroin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1"/>
  <sheetViews>
    <sheetView showGridLines="0" workbookViewId="0" topLeftCell="A131">
      <selection activeCell="W123" sqref="W12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81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106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ROUND((SUM(BE120:BE160)),2)</f>
        <v>0</v>
      </c>
      <c r="G33" s="30"/>
      <c r="H33" s="30"/>
      <c r="I33" s="99">
        <v>0.21</v>
      </c>
      <c r="J33" s="98">
        <f>ROUND(((SUM(BE120:BE160))*I33),2)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ROUND((SUM(BF120:BF160)),2)</f>
        <v>0</v>
      </c>
      <c r="G34" s="30"/>
      <c r="H34" s="30"/>
      <c r="I34" s="99">
        <v>0.15</v>
      </c>
      <c r="J34" s="98">
        <f>ROUND(((SUM(BF120:BF160))*I34),2)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ROUND((SUM(BG120:BG160)),2)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ROUND((SUM(BH120:BH160)),2)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ROUND((SUM(BI120:BI160)),2)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01-1 - SO 01 - stavební část - 1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112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5" customHeight="1">
      <c r="B98" s="115"/>
      <c r="D98" s="116" t="s">
        <v>113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10" customFormat="1" ht="19.95" customHeight="1">
      <c r="B99" s="115"/>
      <c r="D99" s="116" t="s">
        <v>114</v>
      </c>
      <c r="E99" s="117"/>
      <c r="F99" s="117"/>
      <c r="G99" s="117"/>
      <c r="H99" s="117"/>
      <c r="I99" s="117"/>
      <c r="J99" s="118">
        <f>J128</f>
        <v>0</v>
      </c>
      <c r="L99" s="115"/>
    </row>
    <row r="100" spans="2:12" s="10" customFormat="1" ht="19.95" customHeight="1">
      <c r="B100" s="115"/>
      <c r="D100" s="116" t="s">
        <v>115</v>
      </c>
      <c r="E100" s="117"/>
      <c r="F100" s="117"/>
      <c r="G100" s="117"/>
      <c r="H100" s="117"/>
      <c r="I100" s="117"/>
      <c r="J100" s="118">
        <f>J158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" customHeight="1">
      <c r="A107" s="30"/>
      <c r="B107" s="31"/>
      <c r="C107" s="22" t="s">
        <v>116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14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6.25" customHeight="1">
      <c r="A110" s="30"/>
      <c r="B110" s="31"/>
      <c r="C110" s="30"/>
      <c r="D110" s="30"/>
      <c r="E110" s="235" t="str">
        <f>E7</f>
        <v>Vybudování odborných učeben v ZŠ Košetice, Reg.č.projektu CZ.06.2.67/0.0/0.0/16_063/0003307</v>
      </c>
      <c r="F110" s="236"/>
      <c r="G110" s="236"/>
      <c r="H110" s="236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105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0" t="str">
        <f>E9</f>
        <v>01-1 - SO 01 - stavební část - 1</v>
      </c>
      <c r="F112" s="234"/>
      <c r="G112" s="234"/>
      <c r="H112" s="234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18</v>
      </c>
      <c r="D114" s="30"/>
      <c r="E114" s="30"/>
      <c r="F114" s="25" t="str">
        <f>F12</f>
        <v xml:space="preserve"> </v>
      </c>
      <c r="G114" s="30"/>
      <c r="H114" s="30"/>
      <c r="I114" s="27" t="s">
        <v>20</v>
      </c>
      <c r="J114" s="53" t="str">
        <f>IF(J12="","",J12)</f>
        <v>19. 4. 2022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15" customHeight="1">
      <c r="A116" s="30"/>
      <c r="B116" s="31"/>
      <c r="C116" s="27" t="s">
        <v>22</v>
      </c>
      <c r="D116" s="30"/>
      <c r="E116" s="30"/>
      <c r="F116" s="25" t="str">
        <f>E15</f>
        <v>Obec Košetice</v>
      </c>
      <c r="G116" s="30"/>
      <c r="H116" s="30"/>
      <c r="I116" s="27" t="s">
        <v>28</v>
      </c>
      <c r="J116" s="28" t="str">
        <f>E21</f>
        <v xml:space="preserve"> 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5.15" customHeight="1">
      <c r="A117" s="30"/>
      <c r="B117" s="31"/>
      <c r="C117" s="27" t="s">
        <v>26</v>
      </c>
      <c r="D117" s="30"/>
      <c r="E117" s="30"/>
      <c r="F117" s="25" t="str">
        <f>IF(E18="","",E18)</f>
        <v xml:space="preserve"> </v>
      </c>
      <c r="G117" s="30"/>
      <c r="H117" s="30"/>
      <c r="I117" s="27" t="s">
        <v>30</v>
      </c>
      <c r="J117" s="28" t="str">
        <f>E24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117</v>
      </c>
      <c r="D119" s="122" t="s">
        <v>57</v>
      </c>
      <c r="E119" s="122" t="s">
        <v>53</v>
      </c>
      <c r="F119" s="122" t="s">
        <v>54</v>
      </c>
      <c r="G119" s="122" t="s">
        <v>118</v>
      </c>
      <c r="H119" s="122" t="s">
        <v>119</v>
      </c>
      <c r="I119" s="122" t="s">
        <v>120</v>
      </c>
      <c r="J119" s="122" t="s">
        <v>109</v>
      </c>
      <c r="K119" s="123" t="s">
        <v>121</v>
      </c>
      <c r="L119" s="124"/>
      <c r="M119" s="60" t="s">
        <v>1</v>
      </c>
      <c r="N119" s="61" t="s">
        <v>36</v>
      </c>
      <c r="O119" s="61" t="s">
        <v>122</v>
      </c>
      <c r="P119" s="61" t="s">
        <v>123</v>
      </c>
      <c r="Q119" s="61" t="s">
        <v>124</v>
      </c>
      <c r="R119" s="61" t="s">
        <v>125</v>
      </c>
      <c r="S119" s="61" t="s">
        <v>126</v>
      </c>
      <c r="T119" s="62" t="s">
        <v>127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8" customHeight="1">
      <c r="A120" s="30"/>
      <c r="B120" s="31"/>
      <c r="C120" s="67" t="s">
        <v>128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</f>
        <v>0</v>
      </c>
      <c r="Q120" s="64"/>
      <c r="R120" s="126">
        <f>R121</f>
        <v>0</v>
      </c>
      <c r="S120" s="64"/>
      <c r="T120" s="127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71</v>
      </c>
      <c r="AU120" s="18" t="s">
        <v>111</v>
      </c>
      <c r="BK120" s="128">
        <f>BK121</f>
        <v>0</v>
      </c>
    </row>
    <row r="121" spans="2:63" s="12" customFormat="1" ht="25.95" customHeight="1">
      <c r="B121" s="129"/>
      <c r="D121" s="130" t="s">
        <v>71</v>
      </c>
      <c r="E121" s="131" t="s">
        <v>129</v>
      </c>
      <c r="F121" s="131" t="s">
        <v>130</v>
      </c>
      <c r="J121" s="132">
        <f>BK121</f>
        <v>0</v>
      </c>
      <c r="L121" s="129"/>
      <c r="M121" s="133"/>
      <c r="N121" s="134"/>
      <c r="O121" s="134"/>
      <c r="P121" s="135">
        <f>P122+P128+P158</f>
        <v>0</v>
      </c>
      <c r="Q121" s="134"/>
      <c r="R121" s="135">
        <f>R122+R128+R158</f>
        <v>0</v>
      </c>
      <c r="S121" s="134"/>
      <c r="T121" s="136">
        <f>T122+T128+T158</f>
        <v>0</v>
      </c>
      <c r="AR121" s="130" t="s">
        <v>80</v>
      </c>
      <c r="AT121" s="137" t="s">
        <v>71</v>
      </c>
      <c r="AU121" s="137" t="s">
        <v>72</v>
      </c>
      <c r="AY121" s="130" t="s">
        <v>131</v>
      </c>
      <c r="BK121" s="138">
        <f>BK122+BK128+BK158</f>
        <v>0</v>
      </c>
    </row>
    <row r="122" spans="2:63" s="12" customFormat="1" ht="22.8" customHeight="1">
      <c r="B122" s="129"/>
      <c r="D122" s="130" t="s">
        <v>71</v>
      </c>
      <c r="E122" s="139" t="s">
        <v>132</v>
      </c>
      <c r="F122" s="237" t="s">
        <v>133</v>
      </c>
      <c r="J122" s="140">
        <f>BK122</f>
        <v>0</v>
      </c>
      <c r="L122" s="129"/>
      <c r="M122" s="133"/>
      <c r="N122" s="134"/>
      <c r="O122" s="134"/>
      <c r="P122" s="135">
        <f>SUM(P123:P127)</f>
        <v>0</v>
      </c>
      <c r="Q122" s="134"/>
      <c r="R122" s="135">
        <f>SUM(R123:R127)</f>
        <v>0</v>
      </c>
      <c r="S122" s="134"/>
      <c r="T122" s="136">
        <f>SUM(T123:T127)</f>
        <v>0</v>
      </c>
      <c r="AR122" s="130" t="s">
        <v>80</v>
      </c>
      <c r="AT122" s="137" t="s">
        <v>71</v>
      </c>
      <c r="AU122" s="137" t="s">
        <v>80</v>
      </c>
      <c r="AY122" s="130" t="s">
        <v>131</v>
      </c>
      <c r="BK122" s="138">
        <f>SUM(BK123:BK127)</f>
        <v>0</v>
      </c>
    </row>
    <row r="123" spans="1:65" s="2" customFormat="1" ht="24.15" customHeight="1">
      <c r="A123" s="30"/>
      <c r="B123" s="141"/>
      <c r="C123" s="142" t="s">
        <v>134</v>
      </c>
      <c r="D123" s="142" t="s">
        <v>135</v>
      </c>
      <c r="E123" s="143" t="s">
        <v>136</v>
      </c>
      <c r="F123" s="144" t="s">
        <v>137</v>
      </c>
      <c r="G123" s="145" t="s">
        <v>138</v>
      </c>
      <c r="H123" s="146">
        <v>113.3</v>
      </c>
      <c r="I123" s="147"/>
      <c r="J123" s="147">
        <f>ROUND(I123*H123,2)</f>
        <v>0</v>
      </c>
      <c r="K123" s="144" t="s">
        <v>1</v>
      </c>
      <c r="L123" s="31"/>
      <c r="M123" s="148" t="s">
        <v>1</v>
      </c>
      <c r="N123" s="149" t="s">
        <v>37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2" t="s">
        <v>139</v>
      </c>
      <c r="AT123" s="152" t="s">
        <v>135</v>
      </c>
      <c r="AU123" s="152" t="s">
        <v>82</v>
      </c>
      <c r="AY123" s="18" t="s">
        <v>131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8" t="s">
        <v>80</v>
      </c>
      <c r="BK123" s="153">
        <f>ROUND(I123*H123,2)</f>
        <v>0</v>
      </c>
      <c r="BL123" s="18" t="s">
        <v>139</v>
      </c>
      <c r="BM123" s="152" t="s">
        <v>82</v>
      </c>
    </row>
    <row r="124" spans="2:51" s="13" customFormat="1" ht="12">
      <c r="B124" s="154"/>
      <c r="D124" s="155" t="s">
        <v>140</v>
      </c>
      <c r="E124" s="156" t="s">
        <v>1</v>
      </c>
      <c r="F124" s="157" t="s">
        <v>141</v>
      </c>
      <c r="H124" s="156" t="s">
        <v>1</v>
      </c>
      <c r="L124" s="154"/>
      <c r="M124" s="158"/>
      <c r="N124" s="159"/>
      <c r="O124" s="159"/>
      <c r="P124" s="159"/>
      <c r="Q124" s="159"/>
      <c r="R124" s="159"/>
      <c r="S124" s="159"/>
      <c r="T124" s="160"/>
      <c r="AT124" s="156" t="s">
        <v>140</v>
      </c>
      <c r="AU124" s="156" t="s">
        <v>82</v>
      </c>
      <c r="AV124" s="13" t="s">
        <v>80</v>
      </c>
      <c r="AW124" s="13" t="s">
        <v>29</v>
      </c>
      <c r="AX124" s="13" t="s">
        <v>72</v>
      </c>
      <c r="AY124" s="156" t="s">
        <v>131</v>
      </c>
    </row>
    <row r="125" spans="2:51" s="14" customFormat="1" ht="12">
      <c r="B125" s="161"/>
      <c r="D125" s="155" t="s">
        <v>140</v>
      </c>
      <c r="E125" s="162" t="s">
        <v>1</v>
      </c>
      <c r="F125" s="163" t="s">
        <v>142</v>
      </c>
      <c r="H125" s="164">
        <v>113.3</v>
      </c>
      <c r="L125" s="161"/>
      <c r="M125" s="165"/>
      <c r="N125" s="166"/>
      <c r="O125" s="166"/>
      <c r="P125" s="166"/>
      <c r="Q125" s="166"/>
      <c r="R125" s="166"/>
      <c r="S125" s="166"/>
      <c r="T125" s="167"/>
      <c r="AT125" s="162" t="s">
        <v>140</v>
      </c>
      <c r="AU125" s="162" t="s">
        <v>82</v>
      </c>
      <c r="AV125" s="14" t="s">
        <v>82</v>
      </c>
      <c r="AW125" s="14" t="s">
        <v>29</v>
      </c>
      <c r="AX125" s="14" t="s">
        <v>72</v>
      </c>
      <c r="AY125" s="162" t="s">
        <v>131</v>
      </c>
    </row>
    <row r="126" spans="2:51" s="15" customFormat="1" ht="12">
      <c r="B126" s="168"/>
      <c r="D126" s="155" t="s">
        <v>140</v>
      </c>
      <c r="E126" s="169" t="s">
        <v>1</v>
      </c>
      <c r="F126" s="170" t="s">
        <v>143</v>
      </c>
      <c r="H126" s="171">
        <v>113.3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140</v>
      </c>
      <c r="AU126" s="169" t="s">
        <v>82</v>
      </c>
      <c r="AV126" s="15" t="s">
        <v>139</v>
      </c>
      <c r="AW126" s="15" t="s">
        <v>29</v>
      </c>
      <c r="AX126" s="15" t="s">
        <v>80</v>
      </c>
      <c r="AY126" s="169" t="s">
        <v>131</v>
      </c>
    </row>
    <row r="127" spans="1:65" s="2" customFormat="1" ht="24.15" customHeight="1">
      <c r="A127" s="30"/>
      <c r="B127" s="141"/>
      <c r="C127" s="142" t="s">
        <v>144</v>
      </c>
      <c r="D127" s="142" t="s">
        <v>135</v>
      </c>
      <c r="E127" s="143" t="s">
        <v>145</v>
      </c>
      <c r="F127" s="144" t="s">
        <v>146</v>
      </c>
      <c r="G127" s="145" t="s">
        <v>147</v>
      </c>
      <c r="H127" s="146">
        <v>2.2</v>
      </c>
      <c r="I127" s="147"/>
      <c r="J127" s="147">
        <f>ROUND(I127*H127,2)</f>
        <v>0</v>
      </c>
      <c r="K127" s="144" t="s">
        <v>148</v>
      </c>
      <c r="L127" s="31"/>
      <c r="M127" s="148" t="s">
        <v>1</v>
      </c>
      <c r="N127" s="149" t="s">
        <v>37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2" t="s">
        <v>139</v>
      </c>
      <c r="AT127" s="152" t="s">
        <v>135</v>
      </c>
      <c r="AU127" s="152" t="s">
        <v>82</v>
      </c>
      <c r="AY127" s="18" t="s">
        <v>131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8" t="s">
        <v>80</v>
      </c>
      <c r="BK127" s="153">
        <f>ROUND(I127*H127,2)</f>
        <v>0</v>
      </c>
      <c r="BL127" s="18" t="s">
        <v>139</v>
      </c>
      <c r="BM127" s="152" t="s">
        <v>139</v>
      </c>
    </row>
    <row r="128" spans="2:63" s="12" customFormat="1" ht="22.8" customHeight="1">
      <c r="B128" s="129"/>
      <c r="D128" s="130" t="s">
        <v>71</v>
      </c>
      <c r="E128" s="139" t="s">
        <v>149</v>
      </c>
      <c r="F128" s="237" t="s">
        <v>150</v>
      </c>
      <c r="J128" s="140">
        <f>BK128</f>
        <v>0</v>
      </c>
      <c r="L128" s="129"/>
      <c r="M128" s="133"/>
      <c r="N128" s="134"/>
      <c r="O128" s="134"/>
      <c r="P128" s="135">
        <f>SUM(P129:P157)</f>
        <v>0</v>
      </c>
      <c r="Q128" s="134"/>
      <c r="R128" s="135">
        <f>SUM(R129:R157)</f>
        <v>0</v>
      </c>
      <c r="S128" s="134"/>
      <c r="T128" s="136">
        <f>SUM(T129:T157)</f>
        <v>0</v>
      </c>
      <c r="AR128" s="130" t="s">
        <v>80</v>
      </c>
      <c r="AT128" s="137" t="s">
        <v>71</v>
      </c>
      <c r="AU128" s="137" t="s">
        <v>80</v>
      </c>
      <c r="AY128" s="130" t="s">
        <v>131</v>
      </c>
      <c r="BK128" s="138">
        <f>SUM(BK129:BK157)</f>
        <v>0</v>
      </c>
    </row>
    <row r="129" spans="1:65" s="2" customFormat="1" ht="16.5" customHeight="1">
      <c r="A129" s="30"/>
      <c r="B129" s="141"/>
      <c r="C129" s="175" t="s">
        <v>151</v>
      </c>
      <c r="D129" s="175" t="s">
        <v>152</v>
      </c>
      <c r="E129" s="176" t="s">
        <v>153</v>
      </c>
      <c r="F129" s="177" t="s">
        <v>154</v>
      </c>
      <c r="G129" s="178" t="s">
        <v>155</v>
      </c>
      <c r="H129" s="179">
        <v>5.671</v>
      </c>
      <c r="I129" s="180"/>
      <c r="J129" s="180">
        <f>ROUND(I129*H129,2)</f>
        <v>0</v>
      </c>
      <c r="K129" s="177" t="s">
        <v>1</v>
      </c>
      <c r="L129" s="181"/>
      <c r="M129" s="182" t="s">
        <v>1</v>
      </c>
      <c r="N129" s="183" t="s">
        <v>37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0"/>
      <c r="V129" s="238"/>
      <c r="W129" s="30"/>
      <c r="X129" s="30"/>
      <c r="Y129" s="30"/>
      <c r="Z129" s="30"/>
      <c r="AA129" s="30"/>
      <c r="AB129" s="30"/>
      <c r="AC129" s="30"/>
      <c r="AD129" s="30"/>
      <c r="AE129" s="30"/>
      <c r="AR129" s="152" t="s">
        <v>156</v>
      </c>
      <c r="AT129" s="152" t="s">
        <v>152</v>
      </c>
      <c r="AU129" s="152" t="s">
        <v>82</v>
      </c>
      <c r="AY129" s="18" t="s">
        <v>131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8" t="s">
        <v>80</v>
      </c>
      <c r="BK129" s="153">
        <f>ROUND(I129*H129,2)</f>
        <v>0</v>
      </c>
      <c r="BL129" s="18" t="s">
        <v>139</v>
      </c>
      <c r="BM129" s="152" t="s">
        <v>157</v>
      </c>
    </row>
    <row r="130" spans="2:51" s="13" customFormat="1" ht="12">
      <c r="B130" s="154"/>
      <c r="D130" s="155" t="s">
        <v>140</v>
      </c>
      <c r="E130" s="156" t="s">
        <v>1</v>
      </c>
      <c r="F130" s="157" t="s">
        <v>158</v>
      </c>
      <c r="H130" s="156" t="s">
        <v>1</v>
      </c>
      <c r="L130" s="154"/>
      <c r="M130" s="158"/>
      <c r="N130" s="159"/>
      <c r="O130" s="159"/>
      <c r="P130" s="159"/>
      <c r="Q130" s="159"/>
      <c r="R130" s="159"/>
      <c r="S130" s="159"/>
      <c r="T130" s="160"/>
      <c r="V130" s="239"/>
      <c r="AT130" s="156" t="s">
        <v>140</v>
      </c>
      <c r="AU130" s="156" t="s">
        <v>82</v>
      </c>
      <c r="AV130" s="13" t="s">
        <v>80</v>
      </c>
      <c r="AW130" s="13" t="s">
        <v>29</v>
      </c>
      <c r="AX130" s="13" t="s">
        <v>72</v>
      </c>
      <c r="AY130" s="156" t="s">
        <v>131</v>
      </c>
    </row>
    <row r="131" spans="2:51" s="14" customFormat="1" ht="12">
      <c r="B131" s="161"/>
      <c r="D131" s="155" t="s">
        <v>140</v>
      </c>
      <c r="E131" s="162" t="s">
        <v>1</v>
      </c>
      <c r="F131" s="163" t="s">
        <v>159</v>
      </c>
      <c r="H131" s="164">
        <v>5.671</v>
      </c>
      <c r="L131" s="161"/>
      <c r="M131" s="165"/>
      <c r="N131" s="166"/>
      <c r="O131" s="166"/>
      <c r="P131" s="166"/>
      <c r="Q131" s="166"/>
      <c r="R131" s="166"/>
      <c r="S131" s="166"/>
      <c r="T131" s="167"/>
      <c r="V131" s="240"/>
      <c r="AT131" s="162" t="s">
        <v>140</v>
      </c>
      <c r="AU131" s="162" t="s">
        <v>82</v>
      </c>
      <c r="AV131" s="14" t="s">
        <v>82</v>
      </c>
      <c r="AW131" s="14" t="s">
        <v>29</v>
      </c>
      <c r="AX131" s="14" t="s">
        <v>72</v>
      </c>
      <c r="AY131" s="162" t="s">
        <v>131</v>
      </c>
    </row>
    <row r="132" spans="2:51" s="15" customFormat="1" ht="12">
      <c r="B132" s="168"/>
      <c r="D132" s="155" t="s">
        <v>140</v>
      </c>
      <c r="E132" s="169" t="s">
        <v>1</v>
      </c>
      <c r="F132" s="170" t="s">
        <v>143</v>
      </c>
      <c r="H132" s="171">
        <v>5.671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V132" s="241"/>
      <c r="AT132" s="169" t="s">
        <v>140</v>
      </c>
      <c r="AU132" s="169" t="s">
        <v>82</v>
      </c>
      <c r="AV132" s="15" t="s">
        <v>139</v>
      </c>
      <c r="AW132" s="15" t="s">
        <v>29</v>
      </c>
      <c r="AX132" s="15" t="s">
        <v>80</v>
      </c>
      <c r="AY132" s="169" t="s">
        <v>131</v>
      </c>
    </row>
    <row r="133" spans="1:65" s="2" customFormat="1" ht="16.5" customHeight="1">
      <c r="A133" s="30"/>
      <c r="B133" s="141"/>
      <c r="C133" s="142" t="s">
        <v>160</v>
      </c>
      <c r="D133" s="142" t="s">
        <v>135</v>
      </c>
      <c r="E133" s="143" t="s">
        <v>161</v>
      </c>
      <c r="F133" s="144" t="s">
        <v>162</v>
      </c>
      <c r="G133" s="145" t="s">
        <v>163</v>
      </c>
      <c r="H133" s="146">
        <v>601.238</v>
      </c>
      <c r="I133" s="147"/>
      <c r="J133" s="147">
        <f>ROUND(I133*H133,2)</f>
        <v>0</v>
      </c>
      <c r="K133" s="144" t="s">
        <v>148</v>
      </c>
      <c r="L133" s="31"/>
      <c r="M133" s="148" t="s">
        <v>1</v>
      </c>
      <c r="N133" s="149" t="s">
        <v>37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0"/>
      <c r="V133" s="238"/>
      <c r="W133" s="30"/>
      <c r="X133" s="30"/>
      <c r="Y133" s="30"/>
      <c r="Z133" s="30"/>
      <c r="AA133" s="30"/>
      <c r="AB133" s="30"/>
      <c r="AC133" s="30"/>
      <c r="AD133" s="30"/>
      <c r="AE133" s="30"/>
      <c r="AR133" s="152" t="s">
        <v>139</v>
      </c>
      <c r="AT133" s="152" t="s">
        <v>135</v>
      </c>
      <c r="AU133" s="152" t="s">
        <v>82</v>
      </c>
      <c r="AY133" s="18" t="s">
        <v>131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8" t="s">
        <v>80</v>
      </c>
      <c r="BK133" s="153">
        <f>ROUND(I133*H133,2)</f>
        <v>0</v>
      </c>
      <c r="BL133" s="18" t="s">
        <v>139</v>
      </c>
      <c r="BM133" s="152" t="s">
        <v>156</v>
      </c>
    </row>
    <row r="134" spans="2:51" s="13" customFormat="1" ht="12">
      <c r="B134" s="154"/>
      <c r="D134" s="155" t="s">
        <v>140</v>
      </c>
      <c r="E134" s="156" t="s">
        <v>1</v>
      </c>
      <c r="F134" s="157" t="s">
        <v>164</v>
      </c>
      <c r="H134" s="156" t="s">
        <v>1</v>
      </c>
      <c r="L134" s="154"/>
      <c r="M134" s="158"/>
      <c r="N134" s="159"/>
      <c r="O134" s="159"/>
      <c r="P134" s="159"/>
      <c r="Q134" s="159"/>
      <c r="R134" s="159"/>
      <c r="S134" s="159"/>
      <c r="T134" s="160"/>
      <c r="V134" s="239"/>
      <c r="AT134" s="156" t="s">
        <v>140</v>
      </c>
      <c r="AU134" s="156" t="s">
        <v>82</v>
      </c>
      <c r="AV134" s="13" t="s">
        <v>80</v>
      </c>
      <c r="AW134" s="13" t="s">
        <v>29</v>
      </c>
      <c r="AX134" s="13" t="s">
        <v>72</v>
      </c>
      <c r="AY134" s="156" t="s">
        <v>131</v>
      </c>
    </row>
    <row r="135" spans="2:51" s="13" customFormat="1" ht="20.4">
      <c r="B135" s="154"/>
      <c r="D135" s="155" t="s">
        <v>140</v>
      </c>
      <c r="E135" s="156" t="s">
        <v>1</v>
      </c>
      <c r="F135" s="157" t="s">
        <v>165</v>
      </c>
      <c r="H135" s="156" t="s">
        <v>1</v>
      </c>
      <c r="L135" s="154"/>
      <c r="M135" s="158"/>
      <c r="N135" s="159"/>
      <c r="O135" s="159"/>
      <c r="P135" s="159"/>
      <c r="Q135" s="159"/>
      <c r="R135" s="159"/>
      <c r="S135" s="159"/>
      <c r="T135" s="160"/>
      <c r="V135" s="239"/>
      <c r="AT135" s="156" t="s">
        <v>140</v>
      </c>
      <c r="AU135" s="156" t="s">
        <v>82</v>
      </c>
      <c r="AV135" s="13" t="s">
        <v>80</v>
      </c>
      <c r="AW135" s="13" t="s">
        <v>29</v>
      </c>
      <c r="AX135" s="13" t="s">
        <v>72</v>
      </c>
      <c r="AY135" s="156" t="s">
        <v>131</v>
      </c>
    </row>
    <row r="136" spans="2:51" s="13" customFormat="1" ht="12">
      <c r="B136" s="154"/>
      <c r="D136" s="155" t="s">
        <v>140</v>
      </c>
      <c r="E136" s="156" t="s">
        <v>1</v>
      </c>
      <c r="F136" s="157" t="s">
        <v>166</v>
      </c>
      <c r="H136" s="156" t="s">
        <v>1</v>
      </c>
      <c r="L136" s="154"/>
      <c r="M136" s="158"/>
      <c r="N136" s="159"/>
      <c r="O136" s="159"/>
      <c r="P136" s="159"/>
      <c r="Q136" s="159"/>
      <c r="R136" s="159"/>
      <c r="S136" s="159"/>
      <c r="T136" s="160"/>
      <c r="V136" s="239"/>
      <c r="AT136" s="156" t="s">
        <v>140</v>
      </c>
      <c r="AU136" s="156" t="s">
        <v>82</v>
      </c>
      <c r="AV136" s="13" t="s">
        <v>80</v>
      </c>
      <c r="AW136" s="13" t="s">
        <v>29</v>
      </c>
      <c r="AX136" s="13" t="s">
        <v>72</v>
      </c>
      <c r="AY136" s="156" t="s">
        <v>131</v>
      </c>
    </row>
    <row r="137" spans="2:51" s="13" customFormat="1" ht="12">
      <c r="B137" s="154"/>
      <c r="D137" s="155" t="s">
        <v>140</v>
      </c>
      <c r="E137" s="156" t="s">
        <v>1</v>
      </c>
      <c r="F137" s="157" t="s">
        <v>167</v>
      </c>
      <c r="H137" s="156" t="s">
        <v>1</v>
      </c>
      <c r="L137" s="154"/>
      <c r="M137" s="158"/>
      <c r="N137" s="159"/>
      <c r="O137" s="159"/>
      <c r="P137" s="159"/>
      <c r="Q137" s="159"/>
      <c r="R137" s="159"/>
      <c r="S137" s="159"/>
      <c r="T137" s="160"/>
      <c r="V137" s="239"/>
      <c r="AT137" s="156" t="s">
        <v>140</v>
      </c>
      <c r="AU137" s="156" t="s">
        <v>82</v>
      </c>
      <c r="AV137" s="13" t="s">
        <v>80</v>
      </c>
      <c r="AW137" s="13" t="s">
        <v>29</v>
      </c>
      <c r="AX137" s="13" t="s">
        <v>72</v>
      </c>
      <c r="AY137" s="156" t="s">
        <v>131</v>
      </c>
    </row>
    <row r="138" spans="2:51" s="14" customFormat="1" ht="12">
      <c r="B138" s="161"/>
      <c r="D138" s="155" t="s">
        <v>140</v>
      </c>
      <c r="E138" s="162" t="s">
        <v>1</v>
      </c>
      <c r="F138" s="163" t="s">
        <v>168</v>
      </c>
      <c r="H138" s="164">
        <v>601.238</v>
      </c>
      <c r="L138" s="161"/>
      <c r="M138" s="165"/>
      <c r="N138" s="166"/>
      <c r="O138" s="166"/>
      <c r="P138" s="166"/>
      <c r="Q138" s="166"/>
      <c r="R138" s="166"/>
      <c r="S138" s="166"/>
      <c r="T138" s="167"/>
      <c r="V138" s="240"/>
      <c r="AT138" s="162" t="s">
        <v>140</v>
      </c>
      <c r="AU138" s="162" t="s">
        <v>82</v>
      </c>
      <c r="AV138" s="14" t="s">
        <v>82</v>
      </c>
      <c r="AW138" s="14" t="s">
        <v>29</v>
      </c>
      <c r="AX138" s="14" t="s">
        <v>72</v>
      </c>
      <c r="AY138" s="162" t="s">
        <v>131</v>
      </c>
    </row>
    <row r="139" spans="2:51" s="15" customFormat="1" ht="12">
      <c r="B139" s="168"/>
      <c r="D139" s="155" t="s">
        <v>140</v>
      </c>
      <c r="E139" s="169" t="s">
        <v>1</v>
      </c>
      <c r="F139" s="170" t="s">
        <v>143</v>
      </c>
      <c r="H139" s="171">
        <v>601.238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V139" s="241"/>
      <c r="AT139" s="169" t="s">
        <v>140</v>
      </c>
      <c r="AU139" s="169" t="s">
        <v>82</v>
      </c>
      <c r="AV139" s="15" t="s">
        <v>139</v>
      </c>
      <c r="AW139" s="15" t="s">
        <v>29</v>
      </c>
      <c r="AX139" s="15" t="s">
        <v>80</v>
      </c>
      <c r="AY139" s="169" t="s">
        <v>131</v>
      </c>
    </row>
    <row r="140" spans="1:65" s="2" customFormat="1" ht="24.15" customHeight="1">
      <c r="A140" s="30"/>
      <c r="B140" s="141"/>
      <c r="C140" s="142" t="s">
        <v>169</v>
      </c>
      <c r="D140" s="142" t="s">
        <v>135</v>
      </c>
      <c r="E140" s="143" t="s">
        <v>170</v>
      </c>
      <c r="F140" s="144" t="s">
        <v>171</v>
      </c>
      <c r="G140" s="145" t="s">
        <v>138</v>
      </c>
      <c r="H140" s="146">
        <v>40</v>
      </c>
      <c r="I140" s="147"/>
      <c r="J140" s="147">
        <f>ROUND(I140*H140,2)</f>
        <v>0</v>
      </c>
      <c r="K140" s="144" t="s">
        <v>148</v>
      </c>
      <c r="L140" s="31"/>
      <c r="M140" s="148" t="s">
        <v>1</v>
      </c>
      <c r="N140" s="149" t="s">
        <v>37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0"/>
      <c r="V140" s="238"/>
      <c r="W140" s="30"/>
      <c r="X140" s="30"/>
      <c r="Y140" s="30"/>
      <c r="Z140" s="30"/>
      <c r="AA140" s="30"/>
      <c r="AB140" s="30"/>
      <c r="AC140" s="30"/>
      <c r="AD140" s="30"/>
      <c r="AE140" s="30"/>
      <c r="AR140" s="152" t="s">
        <v>139</v>
      </c>
      <c r="AT140" s="152" t="s">
        <v>135</v>
      </c>
      <c r="AU140" s="152" t="s">
        <v>82</v>
      </c>
      <c r="AY140" s="18" t="s">
        <v>131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139</v>
      </c>
      <c r="BM140" s="152" t="s">
        <v>172</v>
      </c>
    </row>
    <row r="141" spans="2:51" s="13" customFormat="1" ht="12">
      <c r="B141" s="154"/>
      <c r="D141" s="155" t="s">
        <v>140</v>
      </c>
      <c r="E141" s="156" t="s">
        <v>1</v>
      </c>
      <c r="F141" s="157" t="s">
        <v>173</v>
      </c>
      <c r="H141" s="156" t="s">
        <v>1</v>
      </c>
      <c r="L141" s="154"/>
      <c r="M141" s="158"/>
      <c r="N141" s="159"/>
      <c r="O141" s="159"/>
      <c r="P141" s="159"/>
      <c r="Q141" s="159"/>
      <c r="R141" s="159"/>
      <c r="S141" s="159"/>
      <c r="T141" s="160"/>
      <c r="V141" s="239"/>
      <c r="AT141" s="156" t="s">
        <v>140</v>
      </c>
      <c r="AU141" s="156" t="s">
        <v>82</v>
      </c>
      <c r="AV141" s="13" t="s">
        <v>80</v>
      </c>
      <c r="AW141" s="13" t="s">
        <v>29</v>
      </c>
      <c r="AX141" s="13" t="s">
        <v>72</v>
      </c>
      <c r="AY141" s="156" t="s">
        <v>131</v>
      </c>
    </row>
    <row r="142" spans="2:51" s="13" customFormat="1" ht="30.6">
      <c r="B142" s="154"/>
      <c r="D142" s="155" t="s">
        <v>140</v>
      </c>
      <c r="E142" s="156" t="s">
        <v>1</v>
      </c>
      <c r="F142" s="157" t="s">
        <v>174</v>
      </c>
      <c r="H142" s="156" t="s">
        <v>1</v>
      </c>
      <c r="L142" s="154"/>
      <c r="M142" s="158"/>
      <c r="N142" s="159"/>
      <c r="O142" s="159"/>
      <c r="P142" s="159"/>
      <c r="Q142" s="159"/>
      <c r="R142" s="159"/>
      <c r="S142" s="159"/>
      <c r="T142" s="160"/>
      <c r="V142" s="239"/>
      <c r="AT142" s="156" t="s">
        <v>140</v>
      </c>
      <c r="AU142" s="156" t="s">
        <v>82</v>
      </c>
      <c r="AV142" s="13" t="s">
        <v>80</v>
      </c>
      <c r="AW142" s="13" t="s">
        <v>29</v>
      </c>
      <c r="AX142" s="13" t="s">
        <v>72</v>
      </c>
      <c r="AY142" s="156" t="s">
        <v>131</v>
      </c>
    </row>
    <row r="143" spans="2:51" s="14" customFormat="1" ht="12">
      <c r="B143" s="161"/>
      <c r="D143" s="155" t="s">
        <v>140</v>
      </c>
      <c r="E143" s="162" t="s">
        <v>1</v>
      </c>
      <c r="F143" s="163" t="s">
        <v>175</v>
      </c>
      <c r="H143" s="164">
        <v>40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V143" s="240"/>
      <c r="AT143" s="162" t="s">
        <v>140</v>
      </c>
      <c r="AU143" s="162" t="s">
        <v>82</v>
      </c>
      <c r="AV143" s="14" t="s">
        <v>82</v>
      </c>
      <c r="AW143" s="14" t="s">
        <v>29</v>
      </c>
      <c r="AX143" s="14" t="s">
        <v>72</v>
      </c>
      <c r="AY143" s="162" t="s">
        <v>131</v>
      </c>
    </row>
    <row r="144" spans="2:51" s="15" customFormat="1" ht="12">
      <c r="B144" s="168"/>
      <c r="D144" s="155" t="s">
        <v>140</v>
      </c>
      <c r="E144" s="169" t="s">
        <v>1</v>
      </c>
      <c r="F144" s="170" t="s">
        <v>143</v>
      </c>
      <c r="H144" s="171">
        <v>40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V144" s="241"/>
      <c r="AT144" s="169" t="s">
        <v>140</v>
      </c>
      <c r="AU144" s="169" t="s">
        <v>82</v>
      </c>
      <c r="AV144" s="15" t="s">
        <v>139</v>
      </c>
      <c r="AW144" s="15" t="s">
        <v>29</v>
      </c>
      <c r="AX144" s="15" t="s">
        <v>80</v>
      </c>
      <c r="AY144" s="169" t="s">
        <v>131</v>
      </c>
    </row>
    <row r="145" spans="1:65" s="2" customFormat="1" ht="33" customHeight="1">
      <c r="A145" s="30"/>
      <c r="B145" s="141"/>
      <c r="C145" s="142" t="s">
        <v>176</v>
      </c>
      <c r="D145" s="142" t="s">
        <v>135</v>
      </c>
      <c r="E145" s="143" t="s">
        <v>177</v>
      </c>
      <c r="F145" s="144" t="s">
        <v>178</v>
      </c>
      <c r="G145" s="145" t="s">
        <v>138</v>
      </c>
      <c r="H145" s="146">
        <v>125</v>
      </c>
      <c r="I145" s="147"/>
      <c r="J145" s="147">
        <f>ROUND(I145*H145,2)</f>
        <v>0</v>
      </c>
      <c r="K145" s="144" t="s">
        <v>148</v>
      </c>
      <c r="L145" s="31"/>
      <c r="M145" s="148" t="s">
        <v>1</v>
      </c>
      <c r="N145" s="149" t="s">
        <v>37</v>
      </c>
      <c r="O145" s="150">
        <v>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30"/>
      <c r="V145" s="238"/>
      <c r="W145" s="30"/>
      <c r="X145" s="30"/>
      <c r="Y145" s="30"/>
      <c r="Z145" s="30"/>
      <c r="AA145" s="30"/>
      <c r="AB145" s="30"/>
      <c r="AC145" s="30"/>
      <c r="AD145" s="30"/>
      <c r="AE145" s="30"/>
      <c r="AR145" s="152" t="s">
        <v>139</v>
      </c>
      <c r="AT145" s="152" t="s">
        <v>135</v>
      </c>
      <c r="AU145" s="152" t="s">
        <v>82</v>
      </c>
      <c r="AY145" s="18" t="s">
        <v>131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8" t="s">
        <v>80</v>
      </c>
      <c r="BK145" s="153">
        <f>ROUND(I145*H145,2)</f>
        <v>0</v>
      </c>
      <c r="BL145" s="18" t="s">
        <v>139</v>
      </c>
      <c r="BM145" s="152" t="s">
        <v>179</v>
      </c>
    </row>
    <row r="146" spans="2:51" s="13" customFormat="1" ht="12">
      <c r="B146" s="154"/>
      <c r="D146" s="155" t="s">
        <v>140</v>
      </c>
      <c r="E146" s="156" t="s">
        <v>1</v>
      </c>
      <c r="F146" s="157" t="s">
        <v>180</v>
      </c>
      <c r="H146" s="156" t="s">
        <v>1</v>
      </c>
      <c r="L146" s="154"/>
      <c r="M146" s="158"/>
      <c r="N146" s="159"/>
      <c r="O146" s="159"/>
      <c r="P146" s="159"/>
      <c r="Q146" s="159"/>
      <c r="R146" s="159"/>
      <c r="S146" s="159"/>
      <c r="T146" s="160"/>
      <c r="V146" s="239"/>
      <c r="AT146" s="156" t="s">
        <v>140</v>
      </c>
      <c r="AU146" s="156" t="s">
        <v>82</v>
      </c>
      <c r="AV146" s="13" t="s">
        <v>80</v>
      </c>
      <c r="AW146" s="13" t="s">
        <v>29</v>
      </c>
      <c r="AX146" s="13" t="s">
        <v>72</v>
      </c>
      <c r="AY146" s="156" t="s">
        <v>131</v>
      </c>
    </row>
    <row r="147" spans="2:51" s="13" customFormat="1" ht="30.6">
      <c r="B147" s="154"/>
      <c r="D147" s="155" t="s">
        <v>140</v>
      </c>
      <c r="E147" s="156" t="s">
        <v>1</v>
      </c>
      <c r="F147" s="157" t="s">
        <v>181</v>
      </c>
      <c r="H147" s="156" t="s">
        <v>1</v>
      </c>
      <c r="L147" s="154"/>
      <c r="M147" s="158"/>
      <c r="N147" s="159"/>
      <c r="O147" s="159"/>
      <c r="P147" s="159"/>
      <c r="Q147" s="159"/>
      <c r="R147" s="159"/>
      <c r="S147" s="159"/>
      <c r="T147" s="160"/>
      <c r="V147" s="239"/>
      <c r="AT147" s="156" t="s">
        <v>140</v>
      </c>
      <c r="AU147" s="156" t="s">
        <v>82</v>
      </c>
      <c r="AV147" s="13" t="s">
        <v>80</v>
      </c>
      <c r="AW147" s="13" t="s">
        <v>29</v>
      </c>
      <c r="AX147" s="13" t="s">
        <v>72</v>
      </c>
      <c r="AY147" s="156" t="s">
        <v>131</v>
      </c>
    </row>
    <row r="148" spans="2:51" s="13" customFormat="1" ht="12">
      <c r="B148" s="154"/>
      <c r="D148" s="155" t="s">
        <v>140</v>
      </c>
      <c r="E148" s="156" t="s">
        <v>1</v>
      </c>
      <c r="F148" s="157" t="s">
        <v>182</v>
      </c>
      <c r="H148" s="156" t="s">
        <v>1</v>
      </c>
      <c r="L148" s="154"/>
      <c r="M148" s="158"/>
      <c r="N148" s="159"/>
      <c r="O148" s="159"/>
      <c r="P148" s="159"/>
      <c r="Q148" s="159"/>
      <c r="R148" s="159"/>
      <c r="S148" s="159"/>
      <c r="T148" s="160"/>
      <c r="V148" s="239"/>
      <c r="AT148" s="156" t="s">
        <v>140</v>
      </c>
      <c r="AU148" s="156" t="s">
        <v>82</v>
      </c>
      <c r="AV148" s="13" t="s">
        <v>80</v>
      </c>
      <c r="AW148" s="13" t="s">
        <v>29</v>
      </c>
      <c r="AX148" s="13" t="s">
        <v>72</v>
      </c>
      <c r="AY148" s="156" t="s">
        <v>131</v>
      </c>
    </row>
    <row r="149" spans="2:51" s="14" customFormat="1" ht="12">
      <c r="B149" s="161"/>
      <c r="D149" s="155" t="s">
        <v>140</v>
      </c>
      <c r="E149" s="162" t="s">
        <v>1</v>
      </c>
      <c r="F149" s="163" t="s">
        <v>183</v>
      </c>
      <c r="H149" s="164">
        <v>125</v>
      </c>
      <c r="L149" s="161"/>
      <c r="M149" s="165"/>
      <c r="N149" s="166"/>
      <c r="O149" s="166"/>
      <c r="P149" s="166"/>
      <c r="Q149" s="166"/>
      <c r="R149" s="166"/>
      <c r="S149" s="166"/>
      <c r="T149" s="167"/>
      <c r="V149" s="240"/>
      <c r="AT149" s="162" t="s">
        <v>140</v>
      </c>
      <c r="AU149" s="162" t="s">
        <v>82</v>
      </c>
      <c r="AV149" s="14" t="s">
        <v>82</v>
      </c>
      <c r="AW149" s="14" t="s">
        <v>29</v>
      </c>
      <c r="AX149" s="14" t="s">
        <v>72</v>
      </c>
      <c r="AY149" s="162" t="s">
        <v>131</v>
      </c>
    </row>
    <row r="150" spans="2:51" s="15" customFormat="1" ht="12">
      <c r="B150" s="168"/>
      <c r="D150" s="155" t="s">
        <v>140</v>
      </c>
      <c r="E150" s="169" t="s">
        <v>1</v>
      </c>
      <c r="F150" s="170" t="s">
        <v>143</v>
      </c>
      <c r="H150" s="171">
        <v>125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V150" s="241"/>
      <c r="AT150" s="169" t="s">
        <v>140</v>
      </c>
      <c r="AU150" s="169" t="s">
        <v>82</v>
      </c>
      <c r="AV150" s="15" t="s">
        <v>139</v>
      </c>
      <c r="AW150" s="15" t="s">
        <v>29</v>
      </c>
      <c r="AX150" s="15" t="s">
        <v>80</v>
      </c>
      <c r="AY150" s="169" t="s">
        <v>131</v>
      </c>
    </row>
    <row r="151" spans="1:65" s="2" customFormat="1" ht="33" customHeight="1">
      <c r="A151" s="30"/>
      <c r="B151" s="141"/>
      <c r="C151" s="142" t="s">
        <v>184</v>
      </c>
      <c r="D151" s="142" t="s">
        <v>135</v>
      </c>
      <c r="E151" s="143" t="s">
        <v>185</v>
      </c>
      <c r="F151" s="144" t="s">
        <v>186</v>
      </c>
      <c r="G151" s="145" t="s">
        <v>138</v>
      </c>
      <c r="H151" s="146">
        <v>16</v>
      </c>
      <c r="I151" s="147"/>
      <c r="J151" s="147">
        <f>ROUND(I151*H151,2)</f>
        <v>0</v>
      </c>
      <c r="K151" s="144" t="s">
        <v>148</v>
      </c>
      <c r="L151" s="31"/>
      <c r="M151" s="148" t="s">
        <v>1</v>
      </c>
      <c r="N151" s="149" t="s">
        <v>37</v>
      </c>
      <c r="O151" s="150">
        <v>0</v>
      </c>
      <c r="P151" s="150">
        <f>O151*H151</f>
        <v>0</v>
      </c>
      <c r="Q151" s="150">
        <v>0</v>
      </c>
      <c r="R151" s="150">
        <f>Q151*H151</f>
        <v>0</v>
      </c>
      <c r="S151" s="150">
        <v>0</v>
      </c>
      <c r="T151" s="151">
        <f>S151*H151</f>
        <v>0</v>
      </c>
      <c r="U151" s="30"/>
      <c r="V151" s="238"/>
      <c r="W151" s="30"/>
      <c r="X151" s="30"/>
      <c r="Y151" s="30"/>
      <c r="Z151" s="30"/>
      <c r="AA151" s="30"/>
      <c r="AB151" s="30"/>
      <c r="AC151" s="30"/>
      <c r="AD151" s="30"/>
      <c r="AE151" s="30"/>
      <c r="AR151" s="152" t="s">
        <v>139</v>
      </c>
      <c r="AT151" s="152" t="s">
        <v>135</v>
      </c>
      <c r="AU151" s="152" t="s">
        <v>82</v>
      </c>
      <c r="AY151" s="18" t="s">
        <v>131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8" t="s">
        <v>80</v>
      </c>
      <c r="BK151" s="153">
        <f>ROUND(I151*H151,2)</f>
        <v>0</v>
      </c>
      <c r="BL151" s="18" t="s">
        <v>139</v>
      </c>
      <c r="BM151" s="152" t="s">
        <v>187</v>
      </c>
    </row>
    <row r="152" spans="2:51" s="13" customFormat="1" ht="12">
      <c r="B152" s="154"/>
      <c r="D152" s="155" t="s">
        <v>140</v>
      </c>
      <c r="E152" s="156" t="s">
        <v>1</v>
      </c>
      <c r="F152" s="157" t="s">
        <v>188</v>
      </c>
      <c r="H152" s="156" t="s">
        <v>1</v>
      </c>
      <c r="L152" s="154"/>
      <c r="M152" s="158"/>
      <c r="N152" s="159"/>
      <c r="O152" s="159"/>
      <c r="P152" s="159"/>
      <c r="Q152" s="159"/>
      <c r="R152" s="159"/>
      <c r="S152" s="159"/>
      <c r="T152" s="160"/>
      <c r="V152" s="239"/>
      <c r="AT152" s="156" t="s">
        <v>140</v>
      </c>
      <c r="AU152" s="156" t="s">
        <v>82</v>
      </c>
      <c r="AV152" s="13" t="s">
        <v>80</v>
      </c>
      <c r="AW152" s="13" t="s">
        <v>29</v>
      </c>
      <c r="AX152" s="13" t="s">
        <v>72</v>
      </c>
      <c r="AY152" s="156" t="s">
        <v>131</v>
      </c>
    </row>
    <row r="153" spans="2:51" s="13" customFormat="1" ht="30.6">
      <c r="B153" s="154"/>
      <c r="D153" s="155" t="s">
        <v>140</v>
      </c>
      <c r="E153" s="156" t="s">
        <v>1</v>
      </c>
      <c r="F153" s="157" t="s">
        <v>189</v>
      </c>
      <c r="H153" s="156" t="s">
        <v>1</v>
      </c>
      <c r="L153" s="154"/>
      <c r="M153" s="158"/>
      <c r="N153" s="159"/>
      <c r="O153" s="159"/>
      <c r="P153" s="159"/>
      <c r="Q153" s="159"/>
      <c r="R153" s="159"/>
      <c r="S153" s="159"/>
      <c r="T153" s="160"/>
      <c r="V153" s="239"/>
      <c r="AT153" s="156" t="s">
        <v>140</v>
      </c>
      <c r="AU153" s="156" t="s">
        <v>82</v>
      </c>
      <c r="AV153" s="13" t="s">
        <v>80</v>
      </c>
      <c r="AW153" s="13" t="s">
        <v>29</v>
      </c>
      <c r="AX153" s="13" t="s">
        <v>72</v>
      </c>
      <c r="AY153" s="156" t="s">
        <v>131</v>
      </c>
    </row>
    <row r="154" spans="2:51" s="13" customFormat="1" ht="12">
      <c r="B154" s="154"/>
      <c r="D154" s="155" t="s">
        <v>140</v>
      </c>
      <c r="E154" s="156" t="s">
        <v>1</v>
      </c>
      <c r="F154" s="157" t="s">
        <v>190</v>
      </c>
      <c r="H154" s="156" t="s">
        <v>1</v>
      </c>
      <c r="L154" s="154"/>
      <c r="M154" s="158"/>
      <c r="N154" s="159"/>
      <c r="O154" s="159"/>
      <c r="P154" s="159"/>
      <c r="Q154" s="159"/>
      <c r="R154" s="159"/>
      <c r="S154" s="159"/>
      <c r="T154" s="160"/>
      <c r="V154" s="239"/>
      <c r="AT154" s="156" t="s">
        <v>140</v>
      </c>
      <c r="AU154" s="156" t="s">
        <v>82</v>
      </c>
      <c r="AV154" s="13" t="s">
        <v>80</v>
      </c>
      <c r="AW154" s="13" t="s">
        <v>29</v>
      </c>
      <c r="AX154" s="13" t="s">
        <v>72</v>
      </c>
      <c r="AY154" s="156" t="s">
        <v>131</v>
      </c>
    </row>
    <row r="155" spans="2:51" s="14" customFormat="1" ht="12">
      <c r="B155" s="161"/>
      <c r="D155" s="155" t="s">
        <v>140</v>
      </c>
      <c r="E155" s="162" t="s">
        <v>1</v>
      </c>
      <c r="F155" s="163" t="s">
        <v>191</v>
      </c>
      <c r="H155" s="164">
        <v>16</v>
      </c>
      <c r="L155" s="161"/>
      <c r="M155" s="165"/>
      <c r="N155" s="166"/>
      <c r="O155" s="166"/>
      <c r="P155" s="166"/>
      <c r="Q155" s="166"/>
      <c r="R155" s="166"/>
      <c r="S155" s="166"/>
      <c r="T155" s="167"/>
      <c r="V155" s="240"/>
      <c r="AT155" s="162" t="s">
        <v>140</v>
      </c>
      <c r="AU155" s="162" t="s">
        <v>82</v>
      </c>
      <c r="AV155" s="14" t="s">
        <v>82</v>
      </c>
      <c r="AW155" s="14" t="s">
        <v>29</v>
      </c>
      <c r="AX155" s="14" t="s">
        <v>72</v>
      </c>
      <c r="AY155" s="162" t="s">
        <v>131</v>
      </c>
    </row>
    <row r="156" spans="2:51" s="15" customFormat="1" ht="12">
      <c r="B156" s="168"/>
      <c r="D156" s="155" t="s">
        <v>140</v>
      </c>
      <c r="E156" s="169" t="s">
        <v>1</v>
      </c>
      <c r="F156" s="170" t="s">
        <v>143</v>
      </c>
      <c r="H156" s="171">
        <v>16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V156" s="241"/>
      <c r="AT156" s="169" t="s">
        <v>140</v>
      </c>
      <c r="AU156" s="169" t="s">
        <v>82</v>
      </c>
      <c r="AV156" s="15" t="s">
        <v>139</v>
      </c>
      <c r="AW156" s="15" t="s">
        <v>29</v>
      </c>
      <c r="AX156" s="15" t="s">
        <v>80</v>
      </c>
      <c r="AY156" s="169" t="s">
        <v>131</v>
      </c>
    </row>
    <row r="157" spans="1:65" s="2" customFormat="1" ht="24.15" customHeight="1">
      <c r="A157" s="30"/>
      <c r="B157" s="141"/>
      <c r="C157" s="142" t="s">
        <v>192</v>
      </c>
      <c r="D157" s="142" t="s">
        <v>135</v>
      </c>
      <c r="E157" s="143" t="s">
        <v>193</v>
      </c>
      <c r="F157" s="144" t="s">
        <v>194</v>
      </c>
      <c r="G157" s="145" t="s">
        <v>147</v>
      </c>
      <c r="H157" s="146">
        <v>5.79</v>
      </c>
      <c r="I157" s="147"/>
      <c r="J157" s="147">
        <f>ROUND(I157*H157,2)</f>
        <v>0</v>
      </c>
      <c r="K157" s="144" t="s">
        <v>148</v>
      </c>
      <c r="L157" s="31"/>
      <c r="M157" s="148" t="s">
        <v>1</v>
      </c>
      <c r="N157" s="149" t="s">
        <v>37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0"/>
      <c r="V157" s="238"/>
      <c r="W157" s="30"/>
      <c r="X157" s="30"/>
      <c r="Y157" s="30"/>
      <c r="Z157" s="30"/>
      <c r="AA157" s="30"/>
      <c r="AB157" s="30"/>
      <c r="AC157" s="30"/>
      <c r="AD157" s="30"/>
      <c r="AE157" s="30"/>
      <c r="AR157" s="152" t="s">
        <v>139</v>
      </c>
      <c r="AT157" s="152" t="s">
        <v>135</v>
      </c>
      <c r="AU157" s="152" t="s">
        <v>82</v>
      </c>
      <c r="AY157" s="18" t="s">
        <v>131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8" t="s">
        <v>80</v>
      </c>
      <c r="BK157" s="153">
        <f>ROUND(I157*H157,2)</f>
        <v>0</v>
      </c>
      <c r="BL157" s="18" t="s">
        <v>139</v>
      </c>
      <c r="BM157" s="152" t="s">
        <v>191</v>
      </c>
    </row>
    <row r="158" spans="2:63" s="12" customFormat="1" ht="22.8" customHeight="1">
      <c r="B158" s="129"/>
      <c r="D158" s="130" t="s">
        <v>71</v>
      </c>
      <c r="E158" s="139" t="s">
        <v>195</v>
      </c>
      <c r="F158" s="237" t="s">
        <v>196</v>
      </c>
      <c r="J158" s="140">
        <f>BK158</f>
        <v>0</v>
      </c>
      <c r="L158" s="129"/>
      <c r="M158" s="133"/>
      <c r="N158" s="134"/>
      <c r="O158" s="134"/>
      <c r="P158" s="135">
        <f>SUM(P159:P160)</f>
        <v>0</v>
      </c>
      <c r="Q158" s="134"/>
      <c r="R158" s="135">
        <f>SUM(R159:R160)</f>
        <v>0</v>
      </c>
      <c r="S158" s="134"/>
      <c r="T158" s="136">
        <f>SUM(T159:T160)</f>
        <v>0</v>
      </c>
      <c r="AR158" s="130" t="s">
        <v>80</v>
      </c>
      <c r="AT158" s="137" t="s">
        <v>71</v>
      </c>
      <c r="AU158" s="137" t="s">
        <v>80</v>
      </c>
      <c r="AY158" s="130" t="s">
        <v>131</v>
      </c>
      <c r="BK158" s="138">
        <f>SUM(BK159:BK160)</f>
        <v>0</v>
      </c>
    </row>
    <row r="159" spans="1:65" s="2" customFormat="1" ht="21.75" customHeight="1">
      <c r="A159" s="30"/>
      <c r="B159" s="141"/>
      <c r="C159" s="142" t="s">
        <v>197</v>
      </c>
      <c r="D159" s="142" t="s">
        <v>135</v>
      </c>
      <c r="E159" s="143" t="s">
        <v>198</v>
      </c>
      <c r="F159" s="144" t="s">
        <v>199</v>
      </c>
      <c r="G159" s="145" t="s">
        <v>200</v>
      </c>
      <c r="H159" s="146">
        <v>0.3</v>
      </c>
      <c r="I159" s="147"/>
      <c r="J159" s="147">
        <f>ROUND(I159*H159,2)</f>
        <v>0</v>
      </c>
      <c r="K159" s="144" t="s">
        <v>1</v>
      </c>
      <c r="L159" s="31"/>
      <c r="M159" s="148" t="s">
        <v>1</v>
      </c>
      <c r="N159" s="149" t="s">
        <v>37</v>
      </c>
      <c r="O159" s="150">
        <v>0</v>
      </c>
      <c r="P159" s="150">
        <f>O159*H159</f>
        <v>0</v>
      </c>
      <c r="Q159" s="150">
        <v>0</v>
      </c>
      <c r="R159" s="150">
        <f>Q159*H159</f>
        <v>0</v>
      </c>
      <c r="S159" s="150">
        <v>0</v>
      </c>
      <c r="T159" s="151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52" t="s">
        <v>139</v>
      </c>
      <c r="AT159" s="152" t="s">
        <v>135</v>
      </c>
      <c r="AU159" s="152" t="s">
        <v>82</v>
      </c>
      <c r="AY159" s="18" t="s">
        <v>131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8" t="s">
        <v>80</v>
      </c>
      <c r="BK159" s="153">
        <f>ROUND(I159*H159,2)</f>
        <v>0</v>
      </c>
      <c r="BL159" s="18" t="s">
        <v>139</v>
      </c>
      <c r="BM159" s="152" t="s">
        <v>201</v>
      </c>
    </row>
    <row r="160" spans="1:65" s="2" customFormat="1" ht="24.15" customHeight="1">
      <c r="A160" s="30"/>
      <c r="B160" s="141"/>
      <c r="C160" s="142" t="s">
        <v>202</v>
      </c>
      <c r="D160" s="142" t="s">
        <v>135</v>
      </c>
      <c r="E160" s="143" t="s">
        <v>203</v>
      </c>
      <c r="F160" s="144" t="s">
        <v>204</v>
      </c>
      <c r="G160" s="145" t="s">
        <v>147</v>
      </c>
      <c r="H160" s="146">
        <v>1.81</v>
      </c>
      <c r="I160" s="147"/>
      <c r="J160" s="147">
        <f>ROUND(I160*H160,2)</f>
        <v>0</v>
      </c>
      <c r="K160" s="144" t="s">
        <v>148</v>
      </c>
      <c r="L160" s="31"/>
      <c r="M160" s="184" t="s">
        <v>1</v>
      </c>
      <c r="N160" s="185" t="s">
        <v>37</v>
      </c>
      <c r="O160" s="186">
        <v>0</v>
      </c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2" t="s">
        <v>139</v>
      </c>
      <c r="AT160" s="152" t="s">
        <v>135</v>
      </c>
      <c r="AU160" s="152" t="s">
        <v>82</v>
      </c>
      <c r="AY160" s="18" t="s">
        <v>131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139</v>
      </c>
      <c r="BM160" s="152" t="s">
        <v>205</v>
      </c>
    </row>
    <row r="161" spans="1:31" s="2" customFormat="1" ht="6.9" customHeight="1">
      <c r="A161" s="30"/>
      <c r="B161" s="45"/>
      <c r="C161" s="46"/>
      <c r="D161" s="46"/>
      <c r="E161" s="46"/>
      <c r="F161" s="46"/>
      <c r="G161" s="46"/>
      <c r="H161" s="46"/>
      <c r="I161" s="46"/>
      <c r="J161" s="46"/>
      <c r="K161" s="46"/>
      <c r="L161" s="31"/>
      <c r="M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</sheetData>
  <autoFilter ref="C119:K16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557"/>
  <sheetViews>
    <sheetView showGridLines="0" workbookViewId="0" topLeftCell="A555">
      <selection activeCell="I562" sqref="I56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85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206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ROUND(J134,2)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ROUND((SUM(BE134:BE556)),2)</f>
        <v>0</v>
      </c>
      <c r="G33" s="30"/>
      <c r="H33" s="30"/>
      <c r="I33" s="99">
        <v>0.21</v>
      </c>
      <c r="J33" s="98">
        <f>ROUND(((SUM(BE134:BE556))*I33),2)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ROUND((SUM(BF134:BF556)),2)</f>
        <v>0</v>
      </c>
      <c r="G34" s="30"/>
      <c r="H34" s="30"/>
      <c r="I34" s="99">
        <v>0.15</v>
      </c>
      <c r="J34" s="98">
        <f>ROUND(((SUM(BF134:BF556))*I34),2)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ROUND((SUM(BG134:BG556)),2)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ROUND((SUM(BH134:BH556)),2)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ROUND((SUM(BI134:BI556)),2)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01-2 - SO 01 - stavební část - 2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J134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112</v>
      </c>
      <c r="E97" s="113"/>
      <c r="F97" s="113"/>
      <c r="G97" s="113"/>
      <c r="H97" s="113"/>
      <c r="I97" s="113"/>
      <c r="J97" s="114">
        <f>J135</f>
        <v>0</v>
      </c>
      <c r="L97" s="111"/>
    </row>
    <row r="98" spans="2:12" s="10" customFormat="1" ht="19.95" customHeight="1">
      <c r="B98" s="115"/>
      <c r="D98" s="116" t="s">
        <v>207</v>
      </c>
      <c r="E98" s="117"/>
      <c r="F98" s="117"/>
      <c r="G98" s="117"/>
      <c r="H98" s="117"/>
      <c r="I98" s="117"/>
      <c r="J98" s="118">
        <f>J136</f>
        <v>0</v>
      </c>
      <c r="L98" s="115"/>
    </row>
    <row r="99" spans="2:12" s="10" customFormat="1" ht="19.95" customHeight="1">
      <c r="B99" s="115"/>
      <c r="D99" s="116" t="s">
        <v>208</v>
      </c>
      <c r="E99" s="117"/>
      <c r="F99" s="117"/>
      <c r="G99" s="117"/>
      <c r="H99" s="117"/>
      <c r="I99" s="117"/>
      <c r="J99" s="118">
        <f>J169</f>
        <v>0</v>
      </c>
      <c r="L99" s="115"/>
    </row>
    <row r="100" spans="2:12" s="10" customFormat="1" ht="19.95" customHeight="1">
      <c r="B100" s="115"/>
      <c r="D100" s="116" t="s">
        <v>209</v>
      </c>
      <c r="E100" s="117"/>
      <c r="F100" s="117"/>
      <c r="G100" s="117"/>
      <c r="H100" s="117"/>
      <c r="I100" s="117"/>
      <c r="J100" s="118">
        <f>J174</f>
        <v>0</v>
      </c>
      <c r="L100" s="115"/>
    </row>
    <row r="101" spans="2:12" s="10" customFormat="1" ht="19.95" customHeight="1">
      <c r="B101" s="115"/>
      <c r="D101" s="116" t="s">
        <v>113</v>
      </c>
      <c r="E101" s="117"/>
      <c r="F101" s="117"/>
      <c r="G101" s="117"/>
      <c r="H101" s="117"/>
      <c r="I101" s="117"/>
      <c r="J101" s="118">
        <f>J176</f>
        <v>0</v>
      </c>
      <c r="L101" s="115"/>
    </row>
    <row r="102" spans="2:12" s="10" customFormat="1" ht="19.95" customHeight="1">
      <c r="B102" s="115"/>
      <c r="D102" s="116" t="s">
        <v>114</v>
      </c>
      <c r="E102" s="117"/>
      <c r="F102" s="117"/>
      <c r="G102" s="117"/>
      <c r="H102" s="117"/>
      <c r="I102" s="117"/>
      <c r="J102" s="118">
        <f>J200</f>
        <v>0</v>
      </c>
      <c r="L102" s="115"/>
    </row>
    <row r="103" spans="2:12" s="10" customFormat="1" ht="19.95" customHeight="1">
      <c r="B103" s="115"/>
      <c r="D103" s="116" t="s">
        <v>210</v>
      </c>
      <c r="E103" s="117"/>
      <c r="F103" s="117"/>
      <c r="G103" s="117"/>
      <c r="H103" s="117"/>
      <c r="I103" s="117"/>
      <c r="J103" s="118">
        <f>J243</f>
        <v>0</v>
      </c>
      <c r="L103" s="115"/>
    </row>
    <row r="104" spans="2:12" s="10" customFormat="1" ht="19.95" customHeight="1">
      <c r="B104" s="115"/>
      <c r="D104" s="116" t="s">
        <v>211</v>
      </c>
      <c r="E104" s="117"/>
      <c r="F104" s="117"/>
      <c r="G104" s="117"/>
      <c r="H104" s="117"/>
      <c r="I104" s="117"/>
      <c r="J104" s="118">
        <f>J276</f>
        <v>0</v>
      </c>
      <c r="L104" s="115"/>
    </row>
    <row r="105" spans="2:12" s="10" customFormat="1" ht="19.95" customHeight="1">
      <c r="B105" s="115"/>
      <c r="D105" s="116" t="s">
        <v>212</v>
      </c>
      <c r="E105" s="117"/>
      <c r="F105" s="117"/>
      <c r="G105" s="117"/>
      <c r="H105" s="117"/>
      <c r="I105" s="117"/>
      <c r="J105" s="118">
        <f>J300</f>
        <v>0</v>
      </c>
      <c r="L105" s="115"/>
    </row>
    <row r="106" spans="2:12" s="10" customFormat="1" ht="19.95" customHeight="1">
      <c r="B106" s="115"/>
      <c r="D106" s="116" t="s">
        <v>115</v>
      </c>
      <c r="E106" s="117"/>
      <c r="F106" s="117"/>
      <c r="G106" s="117"/>
      <c r="H106" s="117"/>
      <c r="I106" s="117"/>
      <c r="J106" s="118">
        <f>J364</f>
        <v>0</v>
      </c>
      <c r="L106" s="115"/>
    </row>
    <row r="107" spans="2:12" s="10" customFormat="1" ht="19.95" customHeight="1">
      <c r="B107" s="115"/>
      <c r="D107" s="116" t="s">
        <v>213</v>
      </c>
      <c r="E107" s="117"/>
      <c r="F107" s="117"/>
      <c r="G107" s="117"/>
      <c r="H107" s="117"/>
      <c r="I107" s="117"/>
      <c r="J107" s="118">
        <f>J406</f>
        <v>0</v>
      </c>
      <c r="L107" s="115"/>
    </row>
    <row r="108" spans="2:12" s="10" customFormat="1" ht="19.95" customHeight="1">
      <c r="B108" s="115"/>
      <c r="D108" s="116" t="s">
        <v>214</v>
      </c>
      <c r="E108" s="117"/>
      <c r="F108" s="117"/>
      <c r="G108" s="117"/>
      <c r="H108" s="117"/>
      <c r="I108" s="117"/>
      <c r="J108" s="118">
        <f>J429</f>
        <v>0</v>
      </c>
      <c r="L108" s="115"/>
    </row>
    <row r="109" spans="2:12" s="10" customFormat="1" ht="19.95" customHeight="1">
      <c r="B109" s="115"/>
      <c r="D109" s="116" t="s">
        <v>215</v>
      </c>
      <c r="E109" s="117"/>
      <c r="F109" s="117"/>
      <c r="G109" s="117"/>
      <c r="H109" s="117"/>
      <c r="I109" s="117"/>
      <c r="J109" s="118">
        <f>J483</f>
        <v>0</v>
      </c>
      <c r="L109" s="115"/>
    </row>
    <row r="110" spans="2:12" s="10" customFormat="1" ht="19.95" customHeight="1">
      <c r="B110" s="115"/>
      <c r="D110" s="116" t="s">
        <v>216</v>
      </c>
      <c r="E110" s="117"/>
      <c r="F110" s="117"/>
      <c r="G110" s="117"/>
      <c r="H110" s="117"/>
      <c r="I110" s="117"/>
      <c r="J110" s="118">
        <f>J495</f>
        <v>0</v>
      </c>
      <c r="L110" s="115"/>
    </row>
    <row r="111" spans="2:12" s="10" customFormat="1" ht="19.95" customHeight="1">
      <c r="B111" s="115"/>
      <c r="D111" s="116" t="s">
        <v>217</v>
      </c>
      <c r="E111" s="117"/>
      <c r="F111" s="117"/>
      <c r="G111" s="117"/>
      <c r="H111" s="117"/>
      <c r="I111" s="117"/>
      <c r="J111" s="118">
        <f>J525</f>
        <v>0</v>
      </c>
      <c r="L111" s="115"/>
    </row>
    <row r="112" spans="2:12" s="10" customFormat="1" ht="19.95" customHeight="1">
      <c r="B112" s="115"/>
      <c r="D112" s="116" t="s">
        <v>218</v>
      </c>
      <c r="E112" s="117"/>
      <c r="F112" s="117"/>
      <c r="G112" s="117"/>
      <c r="H112" s="117"/>
      <c r="I112" s="117"/>
      <c r="J112" s="118">
        <f>J542</f>
        <v>0</v>
      </c>
      <c r="L112" s="115"/>
    </row>
    <row r="113" spans="2:12" s="9" customFormat="1" ht="24.9" customHeight="1">
      <c r="B113" s="111"/>
      <c r="D113" s="112" t="s">
        <v>219</v>
      </c>
      <c r="E113" s="113"/>
      <c r="F113" s="113"/>
      <c r="G113" s="113"/>
      <c r="H113" s="113"/>
      <c r="I113" s="113"/>
      <c r="J113" s="114">
        <f>J553</f>
        <v>0</v>
      </c>
      <c r="L113" s="111"/>
    </row>
    <row r="114" spans="2:12" s="10" customFormat="1" ht="19.95" customHeight="1">
      <c r="B114" s="115"/>
      <c r="D114" s="116" t="s">
        <v>220</v>
      </c>
      <c r="E114" s="117"/>
      <c r="F114" s="117"/>
      <c r="G114" s="117"/>
      <c r="H114" s="117"/>
      <c r="I114" s="117"/>
      <c r="J114" s="118">
        <f>J554</f>
        <v>0</v>
      </c>
      <c r="L114" s="115"/>
    </row>
    <row r="115" spans="1:31" s="2" customFormat="1" ht="21.7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" customHeight="1">
      <c r="A116" s="30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20" spans="1:31" s="2" customFormat="1" ht="6.9" customHeight="1">
      <c r="A120" s="30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24.9" customHeight="1">
      <c r="A121" s="30"/>
      <c r="B121" s="31"/>
      <c r="C121" s="22" t="s">
        <v>116</v>
      </c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14</v>
      </c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26.25" customHeight="1">
      <c r="A124" s="30"/>
      <c r="B124" s="31"/>
      <c r="C124" s="30"/>
      <c r="D124" s="30"/>
      <c r="E124" s="235" t="str">
        <f>E7</f>
        <v>Vybudování odborných učeben v ZŠ Košetice, Reg.č.projektu CZ.06.2.67/0.0/0.0/16_063/0003307</v>
      </c>
      <c r="F124" s="236"/>
      <c r="G124" s="236"/>
      <c r="H124" s="236"/>
      <c r="I124" s="30"/>
      <c r="J124" s="30"/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105</v>
      </c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16.5" customHeight="1">
      <c r="A126" s="30"/>
      <c r="B126" s="31"/>
      <c r="C126" s="30"/>
      <c r="D126" s="30"/>
      <c r="E126" s="200" t="str">
        <f>E9</f>
        <v>01-2 - SO 01 - stavební část - 2</v>
      </c>
      <c r="F126" s="234"/>
      <c r="G126" s="234"/>
      <c r="H126" s="234"/>
      <c r="I126" s="30"/>
      <c r="J126" s="30"/>
      <c r="K126" s="30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18</v>
      </c>
      <c r="D128" s="30"/>
      <c r="E128" s="30"/>
      <c r="F128" s="25" t="str">
        <f>F12</f>
        <v xml:space="preserve"> </v>
      </c>
      <c r="G128" s="30"/>
      <c r="H128" s="30"/>
      <c r="I128" s="27" t="s">
        <v>20</v>
      </c>
      <c r="J128" s="53" t="str">
        <f>IF(J12="","",J12)</f>
        <v>19. 4. 2022</v>
      </c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6.9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15.15" customHeight="1">
      <c r="A130" s="30"/>
      <c r="B130" s="31"/>
      <c r="C130" s="27" t="s">
        <v>22</v>
      </c>
      <c r="D130" s="30"/>
      <c r="E130" s="30"/>
      <c r="F130" s="25" t="str">
        <f>E15</f>
        <v>Obec Košetice</v>
      </c>
      <c r="G130" s="30"/>
      <c r="H130" s="30"/>
      <c r="I130" s="27" t="s">
        <v>28</v>
      </c>
      <c r="J130" s="28" t="str">
        <f>E21</f>
        <v xml:space="preserve"> </v>
      </c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5.15" customHeight="1">
      <c r="A131" s="30"/>
      <c r="B131" s="31"/>
      <c r="C131" s="27" t="s">
        <v>26</v>
      </c>
      <c r="D131" s="30"/>
      <c r="E131" s="30"/>
      <c r="F131" s="25" t="str">
        <f>IF(E18="","",E18)</f>
        <v xml:space="preserve"> </v>
      </c>
      <c r="G131" s="30"/>
      <c r="H131" s="30"/>
      <c r="I131" s="27" t="s">
        <v>30</v>
      </c>
      <c r="J131" s="28" t="str">
        <f>E24</f>
        <v xml:space="preserve"> </v>
      </c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10.3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11" customFormat="1" ht="29.25" customHeight="1">
      <c r="A133" s="119"/>
      <c r="B133" s="120"/>
      <c r="C133" s="121" t="s">
        <v>117</v>
      </c>
      <c r="D133" s="122" t="s">
        <v>57</v>
      </c>
      <c r="E133" s="122" t="s">
        <v>53</v>
      </c>
      <c r="F133" s="122" t="s">
        <v>54</v>
      </c>
      <c r="G133" s="122" t="s">
        <v>118</v>
      </c>
      <c r="H133" s="122" t="s">
        <v>119</v>
      </c>
      <c r="I133" s="122" t="s">
        <v>120</v>
      </c>
      <c r="J133" s="122" t="s">
        <v>109</v>
      </c>
      <c r="K133" s="123" t="s">
        <v>121</v>
      </c>
      <c r="L133" s="124"/>
      <c r="M133" s="60" t="s">
        <v>1</v>
      </c>
      <c r="N133" s="61" t="s">
        <v>36</v>
      </c>
      <c r="O133" s="61" t="s">
        <v>122</v>
      </c>
      <c r="P133" s="61" t="s">
        <v>123</v>
      </c>
      <c r="Q133" s="61" t="s">
        <v>124</v>
      </c>
      <c r="R133" s="61" t="s">
        <v>125</v>
      </c>
      <c r="S133" s="61" t="s">
        <v>126</v>
      </c>
      <c r="T133" s="62" t="s">
        <v>127</v>
      </c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</row>
    <row r="134" spans="1:63" s="2" customFormat="1" ht="22.8" customHeight="1">
      <c r="A134" s="30"/>
      <c r="B134" s="31"/>
      <c r="C134" s="67" t="s">
        <v>128</v>
      </c>
      <c r="D134" s="30"/>
      <c r="E134" s="30"/>
      <c r="F134" s="30"/>
      <c r="G134" s="30"/>
      <c r="H134" s="30"/>
      <c r="I134" s="30"/>
      <c r="J134" s="125">
        <f>BK134</f>
        <v>0</v>
      </c>
      <c r="K134" s="30"/>
      <c r="L134" s="31"/>
      <c r="M134" s="63"/>
      <c r="N134" s="54"/>
      <c r="O134" s="64"/>
      <c r="P134" s="126">
        <f>P135+P553</f>
        <v>0</v>
      </c>
      <c r="Q134" s="64"/>
      <c r="R134" s="126">
        <f>R135+R553</f>
        <v>0</v>
      </c>
      <c r="S134" s="64"/>
      <c r="T134" s="127">
        <f>T135+T553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71</v>
      </c>
      <c r="AU134" s="18" t="s">
        <v>111</v>
      </c>
      <c r="BK134" s="128">
        <f>BK135+BK553</f>
        <v>0</v>
      </c>
    </row>
    <row r="135" spans="2:63" s="12" customFormat="1" ht="25.95" customHeight="1">
      <c r="B135" s="129"/>
      <c r="D135" s="130" t="s">
        <v>71</v>
      </c>
      <c r="E135" s="131" t="s">
        <v>129</v>
      </c>
      <c r="F135" s="131" t="s">
        <v>130</v>
      </c>
      <c r="J135" s="132">
        <f>BK135</f>
        <v>0</v>
      </c>
      <c r="L135" s="129"/>
      <c r="M135" s="133"/>
      <c r="N135" s="134"/>
      <c r="O135" s="134"/>
      <c r="P135" s="135">
        <f>P136+P169+P174+P176+P200+P243+P276+P300+P364+P406+P429+P483+P495+P525+P542</f>
        <v>0</v>
      </c>
      <c r="Q135" s="134"/>
      <c r="R135" s="135">
        <f>R136+R169+R174+R176+R200+R243+R276+R300+R364+R406+R429+R483+R495+R525+R542</f>
        <v>0</v>
      </c>
      <c r="S135" s="134"/>
      <c r="T135" s="136">
        <f>T136+T169+T174+T176+T200+T243+T276+T300+T364+T406+T429+T483+T495+T525+T542</f>
        <v>0</v>
      </c>
      <c r="AR135" s="130" t="s">
        <v>80</v>
      </c>
      <c r="AT135" s="137" t="s">
        <v>71</v>
      </c>
      <c r="AU135" s="137" t="s">
        <v>72</v>
      </c>
      <c r="AY135" s="130" t="s">
        <v>131</v>
      </c>
      <c r="BK135" s="138">
        <f>BK136+BK169+BK174+BK176+BK200+BK243+BK276+BK300+BK364+BK406+BK429+BK483+BK495+BK525+BK542</f>
        <v>0</v>
      </c>
    </row>
    <row r="136" spans="2:63" s="12" customFormat="1" ht="22.8" customHeight="1">
      <c r="B136" s="129"/>
      <c r="D136" s="130" t="s">
        <v>71</v>
      </c>
      <c r="E136" s="139" t="s">
        <v>221</v>
      </c>
      <c r="F136" s="139" t="s">
        <v>222</v>
      </c>
      <c r="J136" s="140">
        <f>BK136</f>
        <v>0</v>
      </c>
      <c r="L136" s="129"/>
      <c r="M136" s="133"/>
      <c r="N136" s="134"/>
      <c r="O136" s="134"/>
      <c r="P136" s="135">
        <f>SUM(P137:P168)</f>
        <v>0</v>
      </c>
      <c r="Q136" s="134"/>
      <c r="R136" s="135">
        <f>SUM(R137:R168)</f>
        <v>0</v>
      </c>
      <c r="S136" s="134"/>
      <c r="T136" s="136">
        <f>SUM(T137:T168)</f>
        <v>0</v>
      </c>
      <c r="AR136" s="130" t="s">
        <v>80</v>
      </c>
      <c r="AT136" s="137" t="s">
        <v>71</v>
      </c>
      <c r="AU136" s="137" t="s">
        <v>80</v>
      </c>
      <c r="AY136" s="130" t="s">
        <v>131</v>
      </c>
      <c r="BK136" s="138">
        <f>SUM(BK137:BK168)</f>
        <v>0</v>
      </c>
    </row>
    <row r="137" spans="1:65" s="2" customFormat="1" ht="21.75" customHeight="1">
      <c r="A137" s="30"/>
      <c r="B137" s="141"/>
      <c r="C137" s="142" t="s">
        <v>223</v>
      </c>
      <c r="D137" s="142" t="s">
        <v>135</v>
      </c>
      <c r="E137" s="143" t="s">
        <v>224</v>
      </c>
      <c r="F137" s="144" t="s">
        <v>225</v>
      </c>
      <c r="G137" s="145" t="s">
        <v>163</v>
      </c>
      <c r="H137" s="146">
        <v>16.5</v>
      </c>
      <c r="I137" s="147"/>
      <c r="J137" s="147">
        <f>ROUND(I137*H137,2)</f>
        <v>0</v>
      </c>
      <c r="K137" s="144" t="s">
        <v>1</v>
      </c>
      <c r="L137" s="31"/>
      <c r="M137" s="148" t="s">
        <v>1</v>
      </c>
      <c r="N137" s="149" t="s">
        <v>37</v>
      </c>
      <c r="O137" s="150">
        <v>0</v>
      </c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52" t="s">
        <v>139</v>
      </c>
      <c r="AT137" s="152" t="s">
        <v>135</v>
      </c>
      <c r="AU137" s="152" t="s">
        <v>82</v>
      </c>
      <c r="AY137" s="18" t="s">
        <v>131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8" t="s">
        <v>80</v>
      </c>
      <c r="BK137" s="153">
        <f>ROUND(I137*H137,2)</f>
        <v>0</v>
      </c>
      <c r="BL137" s="18" t="s">
        <v>139</v>
      </c>
      <c r="BM137" s="152" t="s">
        <v>82</v>
      </c>
    </row>
    <row r="138" spans="2:51" s="13" customFormat="1" ht="12">
      <c r="B138" s="154"/>
      <c r="D138" s="155" t="s">
        <v>140</v>
      </c>
      <c r="E138" s="156" t="s">
        <v>1</v>
      </c>
      <c r="F138" s="157" t="s">
        <v>226</v>
      </c>
      <c r="H138" s="156" t="s">
        <v>1</v>
      </c>
      <c r="L138" s="154"/>
      <c r="M138" s="158"/>
      <c r="N138" s="159"/>
      <c r="O138" s="159"/>
      <c r="P138" s="159"/>
      <c r="Q138" s="159"/>
      <c r="R138" s="159"/>
      <c r="S138" s="159"/>
      <c r="T138" s="160"/>
      <c r="AT138" s="156" t="s">
        <v>140</v>
      </c>
      <c r="AU138" s="156" t="s">
        <v>82</v>
      </c>
      <c r="AV138" s="13" t="s">
        <v>80</v>
      </c>
      <c r="AW138" s="13" t="s">
        <v>29</v>
      </c>
      <c r="AX138" s="13" t="s">
        <v>72</v>
      </c>
      <c r="AY138" s="156" t="s">
        <v>131</v>
      </c>
    </row>
    <row r="139" spans="2:51" s="14" customFormat="1" ht="12">
      <c r="B139" s="161"/>
      <c r="D139" s="155" t="s">
        <v>140</v>
      </c>
      <c r="E139" s="162" t="s">
        <v>1</v>
      </c>
      <c r="F139" s="163" t="s">
        <v>227</v>
      </c>
      <c r="H139" s="164">
        <v>16.5</v>
      </c>
      <c r="L139" s="161"/>
      <c r="M139" s="165"/>
      <c r="N139" s="166"/>
      <c r="O139" s="166"/>
      <c r="P139" s="166"/>
      <c r="Q139" s="166"/>
      <c r="R139" s="166"/>
      <c r="S139" s="166"/>
      <c r="T139" s="167"/>
      <c r="AT139" s="162" t="s">
        <v>140</v>
      </c>
      <c r="AU139" s="162" t="s">
        <v>82</v>
      </c>
      <c r="AV139" s="14" t="s">
        <v>82</v>
      </c>
      <c r="AW139" s="14" t="s">
        <v>29</v>
      </c>
      <c r="AX139" s="14" t="s">
        <v>72</v>
      </c>
      <c r="AY139" s="162" t="s">
        <v>131</v>
      </c>
    </row>
    <row r="140" spans="2:51" s="15" customFormat="1" ht="12">
      <c r="B140" s="168"/>
      <c r="D140" s="155" t="s">
        <v>140</v>
      </c>
      <c r="E140" s="169" t="s">
        <v>1</v>
      </c>
      <c r="F140" s="170" t="s">
        <v>143</v>
      </c>
      <c r="H140" s="171">
        <v>16.5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140</v>
      </c>
      <c r="AU140" s="169" t="s">
        <v>82</v>
      </c>
      <c r="AV140" s="15" t="s">
        <v>139</v>
      </c>
      <c r="AW140" s="15" t="s">
        <v>29</v>
      </c>
      <c r="AX140" s="15" t="s">
        <v>80</v>
      </c>
      <c r="AY140" s="169" t="s">
        <v>131</v>
      </c>
    </row>
    <row r="141" spans="1:65" s="2" customFormat="1" ht="16.5" customHeight="1">
      <c r="A141" s="30"/>
      <c r="B141" s="141"/>
      <c r="C141" s="142" t="s">
        <v>228</v>
      </c>
      <c r="D141" s="142" t="s">
        <v>135</v>
      </c>
      <c r="E141" s="143" t="s">
        <v>229</v>
      </c>
      <c r="F141" s="144" t="s">
        <v>230</v>
      </c>
      <c r="G141" s="145" t="s">
        <v>200</v>
      </c>
      <c r="H141" s="146">
        <v>4.5</v>
      </c>
      <c r="I141" s="147"/>
      <c r="J141" s="147">
        <f>ROUND(I141*H141,2)</f>
        <v>0</v>
      </c>
      <c r="K141" s="144" t="s">
        <v>1</v>
      </c>
      <c r="L141" s="31"/>
      <c r="M141" s="148" t="s">
        <v>1</v>
      </c>
      <c r="N141" s="149" t="s">
        <v>37</v>
      </c>
      <c r="O141" s="150">
        <v>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2" t="s">
        <v>139</v>
      </c>
      <c r="AT141" s="152" t="s">
        <v>135</v>
      </c>
      <c r="AU141" s="152" t="s">
        <v>82</v>
      </c>
      <c r="AY141" s="18" t="s">
        <v>131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8" t="s">
        <v>80</v>
      </c>
      <c r="BK141" s="153">
        <f>ROUND(I141*H141,2)</f>
        <v>0</v>
      </c>
      <c r="BL141" s="18" t="s">
        <v>139</v>
      </c>
      <c r="BM141" s="152" t="s">
        <v>139</v>
      </c>
    </row>
    <row r="142" spans="2:51" s="13" customFormat="1" ht="12">
      <c r="B142" s="154"/>
      <c r="D142" s="155" t="s">
        <v>140</v>
      </c>
      <c r="E142" s="156" t="s">
        <v>1</v>
      </c>
      <c r="F142" s="157" t="s">
        <v>231</v>
      </c>
      <c r="H142" s="156" t="s">
        <v>1</v>
      </c>
      <c r="L142" s="154"/>
      <c r="M142" s="158"/>
      <c r="N142" s="159"/>
      <c r="O142" s="159"/>
      <c r="P142" s="159"/>
      <c r="Q142" s="159"/>
      <c r="R142" s="159"/>
      <c r="S142" s="159"/>
      <c r="T142" s="160"/>
      <c r="AT142" s="156" t="s">
        <v>140</v>
      </c>
      <c r="AU142" s="156" t="s">
        <v>82</v>
      </c>
      <c r="AV142" s="13" t="s">
        <v>80</v>
      </c>
      <c r="AW142" s="13" t="s">
        <v>29</v>
      </c>
      <c r="AX142" s="13" t="s">
        <v>72</v>
      </c>
      <c r="AY142" s="156" t="s">
        <v>131</v>
      </c>
    </row>
    <row r="143" spans="2:51" s="14" customFormat="1" ht="12">
      <c r="B143" s="161"/>
      <c r="D143" s="155" t="s">
        <v>140</v>
      </c>
      <c r="E143" s="162" t="s">
        <v>1</v>
      </c>
      <c r="F143" s="163" t="s">
        <v>232</v>
      </c>
      <c r="H143" s="164">
        <v>4.5</v>
      </c>
      <c r="L143" s="161"/>
      <c r="M143" s="165"/>
      <c r="N143" s="166"/>
      <c r="O143" s="166"/>
      <c r="P143" s="166"/>
      <c r="Q143" s="166"/>
      <c r="R143" s="166"/>
      <c r="S143" s="166"/>
      <c r="T143" s="167"/>
      <c r="AT143" s="162" t="s">
        <v>140</v>
      </c>
      <c r="AU143" s="162" t="s">
        <v>82</v>
      </c>
      <c r="AV143" s="14" t="s">
        <v>82</v>
      </c>
      <c r="AW143" s="14" t="s">
        <v>29</v>
      </c>
      <c r="AX143" s="14" t="s">
        <v>72</v>
      </c>
      <c r="AY143" s="162" t="s">
        <v>131</v>
      </c>
    </row>
    <row r="144" spans="2:51" s="15" customFormat="1" ht="12">
      <c r="B144" s="168"/>
      <c r="D144" s="155" t="s">
        <v>140</v>
      </c>
      <c r="E144" s="169" t="s">
        <v>1</v>
      </c>
      <c r="F144" s="170" t="s">
        <v>143</v>
      </c>
      <c r="H144" s="171">
        <v>4.5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140</v>
      </c>
      <c r="AU144" s="169" t="s">
        <v>82</v>
      </c>
      <c r="AV144" s="15" t="s">
        <v>139</v>
      </c>
      <c r="AW144" s="15" t="s">
        <v>29</v>
      </c>
      <c r="AX144" s="15" t="s">
        <v>80</v>
      </c>
      <c r="AY144" s="169" t="s">
        <v>131</v>
      </c>
    </row>
    <row r="145" spans="1:65" s="2" customFormat="1" ht="16.5" customHeight="1">
      <c r="A145" s="30"/>
      <c r="B145" s="141"/>
      <c r="C145" s="142" t="s">
        <v>233</v>
      </c>
      <c r="D145" s="142" t="s">
        <v>135</v>
      </c>
      <c r="E145" s="143" t="s">
        <v>234</v>
      </c>
      <c r="F145" s="144" t="s">
        <v>235</v>
      </c>
      <c r="G145" s="145" t="s">
        <v>200</v>
      </c>
      <c r="H145" s="146">
        <v>1.5</v>
      </c>
      <c r="I145" s="147"/>
      <c r="J145" s="147">
        <f>ROUND(I145*H145,2)</f>
        <v>0</v>
      </c>
      <c r="K145" s="144" t="s">
        <v>1</v>
      </c>
      <c r="L145" s="31"/>
      <c r="M145" s="148" t="s">
        <v>1</v>
      </c>
      <c r="N145" s="149" t="s">
        <v>37</v>
      </c>
      <c r="O145" s="150">
        <v>0</v>
      </c>
      <c r="P145" s="150">
        <f>O145*H145</f>
        <v>0</v>
      </c>
      <c r="Q145" s="150">
        <v>0</v>
      </c>
      <c r="R145" s="150">
        <f>Q145*H145</f>
        <v>0</v>
      </c>
      <c r="S145" s="150">
        <v>0</v>
      </c>
      <c r="T145" s="151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52" t="s">
        <v>139</v>
      </c>
      <c r="AT145" s="152" t="s">
        <v>135</v>
      </c>
      <c r="AU145" s="152" t="s">
        <v>82</v>
      </c>
      <c r="AY145" s="18" t="s">
        <v>131</v>
      </c>
      <c r="BE145" s="153">
        <f>IF(N145="základní",J145,0)</f>
        <v>0</v>
      </c>
      <c r="BF145" s="153">
        <f>IF(N145="snížená",J145,0)</f>
        <v>0</v>
      </c>
      <c r="BG145" s="153">
        <f>IF(N145="zákl. přenesená",J145,0)</f>
        <v>0</v>
      </c>
      <c r="BH145" s="153">
        <f>IF(N145="sníž. přenesená",J145,0)</f>
        <v>0</v>
      </c>
      <c r="BI145" s="153">
        <f>IF(N145="nulová",J145,0)</f>
        <v>0</v>
      </c>
      <c r="BJ145" s="18" t="s">
        <v>80</v>
      </c>
      <c r="BK145" s="153">
        <f>ROUND(I145*H145,2)</f>
        <v>0</v>
      </c>
      <c r="BL145" s="18" t="s">
        <v>139</v>
      </c>
      <c r="BM145" s="152" t="s">
        <v>157</v>
      </c>
    </row>
    <row r="146" spans="2:51" s="13" customFormat="1" ht="12">
      <c r="B146" s="154"/>
      <c r="D146" s="155" t="s">
        <v>140</v>
      </c>
      <c r="E146" s="156" t="s">
        <v>1</v>
      </c>
      <c r="F146" s="157" t="s">
        <v>236</v>
      </c>
      <c r="H146" s="156" t="s">
        <v>1</v>
      </c>
      <c r="L146" s="154"/>
      <c r="M146" s="158"/>
      <c r="N146" s="159"/>
      <c r="O146" s="159"/>
      <c r="P146" s="159"/>
      <c r="Q146" s="159"/>
      <c r="R146" s="159"/>
      <c r="S146" s="159"/>
      <c r="T146" s="160"/>
      <c r="AT146" s="156" t="s">
        <v>140</v>
      </c>
      <c r="AU146" s="156" t="s">
        <v>82</v>
      </c>
      <c r="AV146" s="13" t="s">
        <v>80</v>
      </c>
      <c r="AW146" s="13" t="s">
        <v>29</v>
      </c>
      <c r="AX146" s="13" t="s">
        <v>72</v>
      </c>
      <c r="AY146" s="156" t="s">
        <v>131</v>
      </c>
    </row>
    <row r="147" spans="2:51" s="14" customFormat="1" ht="12">
      <c r="B147" s="161"/>
      <c r="D147" s="155" t="s">
        <v>140</v>
      </c>
      <c r="E147" s="162" t="s">
        <v>1</v>
      </c>
      <c r="F147" s="163" t="s">
        <v>237</v>
      </c>
      <c r="H147" s="164">
        <v>1.5</v>
      </c>
      <c r="L147" s="161"/>
      <c r="M147" s="165"/>
      <c r="N147" s="166"/>
      <c r="O147" s="166"/>
      <c r="P147" s="166"/>
      <c r="Q147" s="166"/>
      <c r="R147" s="166"/>
      <c r="S147" s="166"/>
      <c r="T147" s="167"/>
      <c r="AT147" s="162" t="s">
        <v>140</v>
      </c>
      <c r="AU147" s="162" t="s">
        <v>82</v>
      </c>
      <c r="AV147" s="14" t="s">
        <v>82</v>
      </c>
      <c r="AW147" s="14" t="s">
        <v>29</v>
      </c>
      <c r="AX147" s="14" t="s">
        <v>72</v>
      </c>
      <c r="AY147" s="162" t="s">
        <v>131</v>
      </c>
    </row>
    <row r="148" spans="2:51" s="15" customFormat="1" ht="12">
      <c r="B148" s="168"/>
      <c r="D148" s="155" t="s">
        <v>140</v>
      </c>
      <c r="E148" s="169" t="s">
        <v>1</v>
      </c>
      <c r="F148" s="170" t="s">
        <v>143</v>
      </c>
      <c r="H148" s="171">
        <v>1.5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140</v>
      </c>
      <c r="AU148" s="169" t="s">
        <v>82</v>
      </c>
      <c r="AV148" s="15" t="s">
        <v>139</v>
      </c>
      <c r="AW148" s="15" t="s">
        <v>29</v>
      </c>
      <c r="AX148" s="15" t="s">
        <v>80</v>
      </c>
      <c r="AY148" s="169" t="s">
        <v>131</v>
      </c>
    </row>
    <row r="149" spans="1:65" s="2" customFormat="1" ht="16.5" customHeight="1">
      <c r="A149" s="30"/>
      <c r="B149" s="141"/>
      <c r="C149" s="142" t="s">
        <v>238</v>
      </c>
      <c r="D149" s="142" t="s">
        <v>135</v>
      </c>
      <c r="E149" s="143" t="s">
        <v>239</v>
      </c>
      <c r="F149" s="144" t="s">
        <v>240</v>
      </c>
      <c r="G149" s="145" t="s">
        <v>200</v>
      </c>
      <c r="H149" s="146">
        <v>1.5</v>
      </c>
      <c r="I149" s="147"/>
      <c r="J149" s="147">
        <f>ROUND(I149*H149,2)</f>
        <v>0</v>
      </c>
      <c r="K149" s="144" t="s">
        <v>1</v>
      </c>
      <c r="L149" s="31"/>
      <c r="M149" s="148" t="s">
        <v>1</v>
      </c>
      <c r="N149" s="149" t="s">
        <v>37</v>
      </c>
      <c r="O149" s="150">
        <v>0</v>
      </c>
      <c r="P149" s="150">
        <f>O149*H149</f>
        <v>0</v>
      </c>
      <c r="Q149" s="150">
        <v>0</v>
      </c>
      <c r="R149" s="150">
        <f>Q149*H149</f>
        <v>0</v>
      </c>
      <c r="S149" s="150">
        <v>0</v>
      </c>
      <c r="T149" s="151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52" t="s">
        <v>139</v>
      </c>
      <c r="AT149" s="152" t="s">
        <v>135</v>
      </c>
      <c r="AU149" s="152" t="s">
        <v>82</v>
      </c>
      <c r="AY149" s="18" t="s">
        <v>131</v>
      </c>
      <c r="BE149" s="153">
        <f>IF(N149="základní",J149,0)</f>
        <v>0</v>
      </c>
      <c r="BF149" s="153">
        <f>IF(N149="snížená",J149,0)</f>
        <v>0</v>
      </c>
      <c r="BG149" s="153">
        <f>IF(N149="zákl. přenesená",J149,0)</f>
        <v>0</v>
      </c>
      <c r="BH149" s="153">
        <f>IF(N149="sníž. přenesená",J149,0)</f>
        <v>0</v>
      </c>
      <c r="BI149" s="153">
        <f>IF(N149="nulová",J149,0)</f>
        <v>0</v>
      </c>
      <c r="BJ149" s="18" t="s">
        <v>80</v>
      </c>
      <c r="BK149" s="153">
        <f>ROUND(I149*H149,2)</f>
        <v>0</v>
      </c>
      <c r="BL149" s="18" t="s">
        <v>139</v>
      </c>
      <c r="BM149" s="152" t="s">
        <v>156</v>
      </c>
    </row>
    <row r="150" spans="2:51" s="13" customFormat="1" ht="12">
      <c r="B150" s="154"/>
      <c r="D150" s="155" t="s">
        <v>140</v>
      </c>
      <c r="E150" s="156" t="s">
        <v>1</v>
      </c>
      <c r="F150" s="157" t="s">
        <v>236</v>
      </c>
      <c r="H150" s="156" t="s">
        <v>1</v>
      </c>
      <c r="L150" s="154"/>
      <c r="M150" s="158"/>
      <c r="N150" s="159"/>
      <c r="O150" s="159"/>
      <c r="P150" s="159"/>
      <c r="Q150" s="159"/>
      <c r="R150" s="159"/>
      <c r="S150" s="159"/>
      <c r="T150" s="160"/>
      <c r="AT150" s="156" t="s">
        <v>140</v>
      </c>
      <c r="AU150" s="156" t="s">
        <v>82</v>
      </c>
      <c r="AV150" s="13" t="s">
        <v>80</v>
      </c>
      <c r="AW150" s="13" t="s">
        <v>29</v>
      </c>
      <c r="AX150" s="13" t="s">
        <v>72</v>
      </c>
      <c r="AY150" s="156" t="s">
        <v>131</v>
      </c>
    </row>
    <row r="151" spans="2:51" s="14" customFormat="1" ht="12">
      <c r="B151" s="161"/>
      <c r="D151" s="155" t="s">
        <v>140</v>
      </c>
      <c r="E151" s="162" t="s">
        <v>1</v>
      </c>
      <c r="F151" s="163" t="s">
        <v>237</v>
      </c>
      <c r="H151" s="164">
        <v>1.5</v>
      </c>
      <c r="L151" s="161"/>
      <c r="M151" s="165"/>
      <c r="N151" s="166"/>
      <c r="O151" s="166"/>
      <c r="P151" s="166"/>
      <c r="Q151" s="166"/>
      <c r="R151" s="166"/>
      <c r="S151" s="166"/>
      <c r="T151" s="167"/>
      <c r="AT151" s="162" t="s">
        <v>140</v>
      </c>
      <c r="AU151" s="162" t="s">
        <v>82</v>
      </c>
      <c r="AV151" s="14" t="s">
        <v>82</v>
      </c>
      <c r="AW151" s="14" t="s">
        <v>29</v>
      </c>
      <c r="AX151" s="14" t="s">
        <v>72</v>
      </c>
      <c r="AY151" s="162" t="s">
        <v>131</v>
      </c>
    </row>
    <row r="152" spans="2:51" s="15" customFormat="1" ht="12">
      <c r="B152" s="168"/>
      <c r="D152" s="155" t="s">
        <v>140</v>
      </c>
      <c r="E152" s="169" t="s">
        <v>1</v>
      </c>
      <c r="F152" s="170" t="s">
        <v>143</v>
      </c>
      <c r="H152" s="171">
        <v>1.5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140</v>
      </c>
      <c r="AU152" s="169" t="s">
        <v>82</v>
      </c>
      <c r="AV152" s="15" t="s">
        <v>139</v>
      </c>
      <c r="AW152" s="15" t="s">
        <v>29</v>
      </c>
      <c r="AX152" s="15" t="s">
        <v>80</v>
      </c>
      <c r="AY152" s="169" t="s">
        <v>131</v>
      </c>
    </row>
    <row r="153" spans="1:65" s="2" customFormat="1" ht="16.5" customHeight="1">
      <c r="A153" s="30"/>
      <c r="B153" s="141"/>
      <c r="C153" s="142" t="s">
        <v>241</v>
      </c>
      <c r="D153" s="142" t="s">
        <v>135</v>
      </c>
      <c r="E153" s="143" t="s">
        <v>242</v>
      </c>
      <c r="F153" s="144" t="s">
        <v>243</v>
      </c>
      <c r="G153" s="145" t="s">
        <v>200</v>
      </c>
      <c r="H153" s="146">
        <v>3</v>
      </c>
      <c r="I153" s="147"/>
      <c r="J153" s="147">
        <f>ROUND(I153*H153,2)</f>
        <v>0</v>
      </c>
      <c r="K153" s="144" t="s">
        <v>1</v>
      </c>
      <c r="L153" s="31"/>
      <c r="M153" s="148" t="s">
        <v>1</v>
      </c>
      <c r="N153" s="149" t="s">
        <v>37</v>
      </c>
      <c r="O153" s="150">
        <v>0</v>
      </c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52" t="s">
        <v>139</v>
      </c>
      <c r="AT153" s="152" t="s">
        <v>135</v>
      </c>
      <c r="AU153" s="152" t="s">
        <v>82</v>
      </c>
      <c r="AY153" s="18" t="s">
        <v>131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8" t="s">
        <v>80</v>
      </c>
      <c r="BK153" s="153">
        <f>ROUND(I153*H153,2)</f>
        <v>0</v>
      </c>
      <c r="BL153" s="18" t="s">
        <v>139</v>
      </c>
      <c r="BM153" s="152" t="s">
        <v>172</v>
      </c>
    </row>
    <row r="154" spans="2:51" s="13" customFormat="1" ht="12">
      <c r="B154" s="154"/>
      <c r="D154" s="155" t="s">
        <v>140</v>
      </c>
      <c r="E154" s="156" t="s">
        <v>1</v>
      </c>
      <c r="F154" s="157" t="s">
        <v>236</v>
      </c>
      <c r="H154" s="156" t="s">
        <v>1</v>
      </c>
      <c r="L154" s="154"/>
      <c r="M154" s="158"/>
      <c r="N154" s="159"/>
      <c r="O154" s="159"/>
      <c r="P154" s="159"/>
      <c r="Q154" s="159"/>
      <c r="R154" s="159"/>
      <c r="S154" s="159"/>
      <c r="T154" s="160"/>
      <c r="AT154" s="156" t="s">
        <v>140</v>
      </c>
      <c r="AU154" s="156" t="s">
        <v>82</v>
      </c>
      <c r="AV154" s="13" t="s">
        <v>80</v>
      </c>
      <c r="AW154" s="13" t="s">
        <v>29</v>
      </c>
      <c r="AX154" s="13" t="s">
        <v>72</v>
      </c>
      <c r="AY154" s="156" t="s">
        <v>131</v>
      </c>
    </row>
    <row r="155" spans="2:51" s="14" customFormat="1" ht="12">
      <c r="B155" s="161"/>
      <c r="D155" s="155" t="s">
        <v>140</v>
      </c>
      <c r="E155" s="162" t="s">
        <v>1</v>
      </c>
      <c r="F155" s="163" t="s">
        <v>244</v>
      </c>
      <c r="H155" s="164">
        <v>3</v>
      </c>
      <c r="L155" s="161"/>
      <c r="M155" s="165"/>
      <c r="N155" s="166"/>
      <c r="O155" s="166"/>
      <c r="P155" s="166"/>
      <c r="Q155" s="166"/>
      <c r="R155" s="166"/>
      <c r="S155" s="166"/>
      <c r="T155" s="167"/>
      <c r="AT155" s="162" t="s">
        <v>140</v>
      </c>
      <c r="AU155" s="162" t="s">
        <v>82</v>
      </c>
      <c r="AV155" s="14" t="s">
        <v>82</v>
      </c>
      <c r="AW155" s="14" t="s">
        <v>29</v>
      </c>
      <c r="AX155" s="14" t="s">
        <v>72</v>
      </c>
      <c r="AY155" s="162" t="s">
        <v>131</v>
      </c>
    </row>
    <row r="156" spans="2:51" s="15" customFormat="1" ht="12">
      <c r="B156" s="168"/>
      <c r="D156" s="155" t="s">
        <v>140</v>
      </c>
      <c r="E156" s="169" t="s">
        <v>1</v>
      </c>
      <c r="F156" s="170" t="s">
        <v>143</v>
      </c>
      <c r="H156" s="171">
        <v>3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140</v>
      </c>
      <c r="AU156" s="169" t="s">
        <v>82</v>
      </c>
      <c r="AV156" s="15" t="s">
        <v>139</v>
      </c>
      <c r="AW156" s="15" t="s">
        <v>29</v>
      </c>
      <c r="AX156" s="15" t="s">
        <v>80</v>
      </c>
      <c r="AY156" s="169" t="s">
        <v>131</v>
      </c>
    </row>
    <row r="157" spans="1:65" s="2" customFormat="1" ht="24.15" customHeight="1">
      <c r="A157" s="30"/>
      <c r="B157" s="141"/>
      <c r="C157" s="142" t="s">
        <v>183</v>
      </c>
      <c r="D157" s="142" t="s">
        <v>135</v>
      </c>
      <c r="E157" s="143" t="s">
        <v>245</v>
      </c>
      <c r="F157" s="144" t="s">
        <v>246</v>
      </c>
      <c r="G157" s="145" t="s">
        <v>200</v>
      </c>
      <c r="H157" s="146">
        <v>2</v>
      </c>
      <c r="I157" s="147"/>
      <c r="J157" s="147">
        <f>ROUND(I157*H157,2)</f>
        <v>0</v>
      </c>
      <c r="K157" s="144" t="s">
        <v>1</v>
      </c>
      <c r="L157" s="31"/>
      <c r="M157" s="148" t="s">
        <v>1</v>
      </c>
      <c r="N157" s="149" t="s">
        <v>37</v>
      </c>
      <c r="O157" s="150">
        <v>0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1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52" t="s">
        <v>139</v>
      </c>
      <c r="AT157" s="152" t="s">
        <v>135</v>
      </c>
      <c r="AU157" s="152" t="s">
        <v>82</v>
      </c>
      <c r="AY157" s="18" t="s">
        <v>131</v>
      </c>
      <c r="BE157" s="153">
        <f>IF(N157="základní",J157,0)</f>
        <v>0</v>
      </c>
      <c r="BF157" s="153">
        <f>IF(N157="snížená",J157,0)</f>
        <v>0</v>
      </c>
      <c r="BG157" s="153">
        <f>IF(N157="zákl. přenesená",J157,0)</f>
        <v>0</v>
      </c>
      <c r="BH157" s="153">
        <f>IF(N157="sníž. přenesená",J157,0)</f>
        <v>0</v>
      </c>
      <c r="BI157" s="153">
        <f>IF(N157="nulová",J157,0)</f>
        <v>0</v>
      </c>
      <c r="BJ157" s="18" t="s">
        <v>80</v>
      </c>
      <c r="BK157" s="153">
        <f>ROUND(I157*H157,2)</f>
        <v>0</v>
      </c>
      <c r="BL157" s="18" t="s">
        <v>139</v>
      </c>
      <c r="BM157" s="152" t="s">
        <v>179</v>
      </c>
    </row>
    <row r="158" spans="2:51" s="13" customFormat="1" ht="12">
      <c r="B158" s="154"/>
      <c r="D158" s="155" t="s">
        <v>140</v>
      </c>
      <c r="E158" s="156" t="s">
        <v>1</v>
      </c>
      <c r="F158" s="157" t="s">
        <v>247</v>
      </c>
      <c r="H158" s="156" t="s">
        <v>1</v>
      </c>
      <c r="L158" s="154"/>
      <c r="M158" s="158"/>
      <c r="N158" s="159"/>
      <c r="O158" s="159"/>
      <c r="P158" s="159"/>
      <c r="Q158" s="159"/>
      <c r="R158" s="159"/>
      <c r="S158" s="159"/>
      <c r="T158" s="160"/>
      <c r="AT158" s="156" t="s">
        <v>140</v>
      </c>
      <c r="AU158" s="156" t="s">
        <v>82</v>
      </c>
      <c r="AV158" s="13" t="s">
        <v>80</v>
      </c>
      <c r="AW158" s="13" t="s">
        <v>29</v>
      </c>
      <c r="AX158" s="13" t="s">
        <v>72</v>
      </c>
      <c r="AY158" s="156" t="s">
        <v>131</v>
      </c>
    </row>
    <row r="159" spans="2:51" s="14" customFormat="1" ht="12">
      <c r="B159" s="161"/>
      <c r="D159" s="155" t="s">
        <v>140</v>
      </c>
      <c r="E159" s="162" t="s">
        <v>1</v>
      </c>
      <c r="F159" s="163" t="s">
        <v>82</v>
      </c>
      <c r="H159" s="164">
        <v>2</v>
      </c>
      <c r="L159" s="161"/>
      <c r="M159" s="165"/>
      <c r="N159" s="166"/>
      <c r="O159" s="166"/>
      <c r="P159" s="166"/>
      <c r="Q159" s="166"/>
      <c r="R159" s="166"/>
      <c r="S159" s="166"/>
      <c r="T159" s="167"/>
      <c r="AT159" s="162" t="s">
        <v>140</v>
      </c>
      <c r="AU159" s="162" t="s">
        <v>82</v>
      </c>
      <c r="AV159" s="14" t="s">
        <v>82</v>
      </c>
      <c r="AW159" s="14" t="s">
        <v>29</v>
      </c>
      <c r="AX159" s="14" t="s">
        <v>72</v>
      </c>
      <c r="AY159" s="162" t="s">
        <v>131</v>
      </c>
    </row>
    <row r="160" spans="2:51" s="15" customFormat="1" ht="12">
      <c r="B160" s="168"/>
      <c r="D160" s="155" t="s">
        <v>140</v>
      </c>
      <c r="E160" s="169" t="s">
        <v>1</v>
      </c>
      <c r="F160" s="170" t="s">
        <v>143</v>
      </c>
      <c r="H160" s="171">
        <v>2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140</v>
      </c>
      <c r="AU160" s="169" t="s">
        <v>82</v>
      </c>
      <c r="AV160" s="15" t="s">
        <v>139</v>
      </c>
      <c r="AW160" s="15" t="s">
        <v>29</v>
      </c>
      <c r="AX160" s="15" t="s">
        <v>80</v>
      </c>
      <c r="AY160" s="169" t="s">
        <v>131</v>
      </c>
    </row>
    <row r="161" spans="1:65" s="2" customFormat="1" ht="16.5" customHeight="1">
      <c r="A161" s="30"/>
      <c r="B161" s="141"/>
      <c r="C161" s="142" t="s">
        <v>248</v>
      </c>
      <c r="D161" s="142" t="s">
        <v>135</v>
      </c>
      <c r="E161" s="143" t="s">
        <v>249</v>
      </c>
      <c r="F161" s="144" t="s">
        <v>250</v>
      </c>
      <c r="G161" s="145" t="s">
        <v>251</v>
      </c>
      <c r="H161" s="146">
        <v>1</v>
      </c>
      <c r="I161" s="147"/>
      <c r="J161" s="147">
        <f>ROUND(I161*H161,2)</f>
        <v>0</v>
      </c>
      <c r="K161" s="144" t="s">
        <v>1</v>
      </c>
      <c r="L161" s="31"/>
      <c r="M161" s="148" t="s">
        <v>1</v>
      </c>
      <c r="N161" s="149" t="s">
        <v>37</v>
      </c>
      <c r="O161" s="150">
        <v>0</v>
      </c>
      <c r="P161" s="150">
        <f>O161*H161</f>
        <v>0</v>
      </c>
      <c r="Q161" s="150">
        <v>0</v>
      </c>
      <c r="R161" s="150">
        <f>Q161*H161</f>
        <v>0</v>
      </c>
      <c r="S161" s="150">
        <v>0</v>
      </c>
      <c r="T161" s="151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52" t="s">
        <v>139</v>
      </c>
      <c r="AT161" s="152" t="s">
        <v>135</v>
      </c>
      <c r="AU161" s="152" t="s">
        <v>82</v>
      </c>
      <c r="AY161" s="18" t="s">
        <v>131</v>
      </c>
      <c r="BE161" s="153">
        <f>IF(N161="základní",J161,0)</f>
        <v>0</v>
      </c>
      <c r="BF161" s="153">
        <f>IF(N161="snížená",J161,0)</f>
        <v>0</v>
      </c>
      <c r="BG161" s="153">
        <f>IF(N161="zákl. přenesená",J161,0)</f>
        <v>0</v>
      </c>
      <c r="BH161" s="153">
        <f>IF(N161="sníž. přenesená",J161,0)</f>
        <v>0</v>
      </c>
      <c r="BI161" s="153">
        <f>IF(N161="nulová",J161,0)</f>
        <v>0</v>
      </c>
      <c r="BJ161" s="18" t="s">
        <v>80</v>
      </c>
      <c r="BK161" s="153">
        <f>ROUND(I161*H161,2)</f>
        <v>0</v>
      </c>
      <c r="BL161" s="18" t="s">
        <v>139</v>
      </c>
      <c r="BM161" s="152" t="s">
        <v>187</v>
      </c>
    </row>
    <row r="162" spans="2:51" s="13" customFormat="1" ht="12">
      <c r="B162" s="154"/>
      <c r="D162" s="155" t="s">
        <v>140</v>
      </c>
      <c r="E162" s="156" t="s">
        <v>1</v>
      </c>
      <c r="F162" s="157" t="s">
        <v>252</v>
      </c>
      <c r="H162" s="156" t="s">
        <v>1</v>
      </c>
      <c r="L162" s="154"/>
      <c r="M162" s="158"/>
      <c r="N162" s="159"/>
      <c r="O162" s="159"/>
      <c r="P162" s="159"/>
      <c r="Q162" s="159"/>
      <c r="R162" s="159"/>
      <c r="S162" s="159"/>
      <c r="T162" s="160"/>
      <c r="AT162" s="156" t="s">
        <v>140</v>
      </c>
      <c r="AU162" s="156" t="s">
        <v>82</v>
      </c>
      <c r="AV162" s="13" t="s">
        <v>80</v>
      </c>
      <c r="AW162" s="13" t="s">
        <v>29</v>
      </c>
      <c r="AX162" s="13" t="s">
        <v>72</v>
      </c>
      <c r="AY162" s="156" t="s">
        <v>131</v>
      </c>
    </row>
    <row r="163" spans="2:51" s="14" customFormat="1" ht="12">
      <c r="B163" s="161"/>
      <c r="D163" s="155" t="s">
        <v>140</v>
      </c>
      <c r="E163" s="162" t="s">
        <v>1</v>
      </c>
      <c r="F163" s="163" t="s">
        <v>80</v>
      </c>
      <c r="H163" s="164">
        <v>1</v>
      </c>
      <c r="L163" s="161"/>
      <c r="M163" s="165"/>
      <c r="N163" s="166"/>
      <c r="O163" s="166"/>
      <c r="P163" s="166"/>
      <c r="Q163" s="166"/>
      <c r="R163" s="166"/>
      <c r="S163" s="166"/>
      <c r="T163" s="167"/>
      <c r="AT163" s="162" t="s">
        <v>140</v>
      </c>
      <c r="AU163" s="162" t="s">
        <v>82</v>
      </c>
      <c r="AV163" s="14" t="s">
        <v>82</v>
      </c>
      <c r="AW163" s="14" t="s">
        <v>29</v>
      </c>
      <c r="AX163" s="14" t="s">
        <v>72</v>
      </c>
      <c r="AY163" s="162" t="s">
        <v>131</v>
      </c>
    </row>
    <row r="164" spans="2:51" s="15" customFormat="1" ht="12">
      <c r="B164" s="168"/>
      <c r="D164" s="155" t="s">
        <v>140</v>
      </c>
      <c r="E164" s="169" t="s">
        <v>1</v>
      </c>
      <c r="F164" s="170" t="s">
        <v>143</v>
      </c>
      <c r="H164" s="171">
        <v>1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140</v>
      </c>
      <c r="AU164" s="169" t="s">
        <v>82</v>
      </c>
      <c r="AV164" s="15" t="s">
        <v>139</v>
      </c>
      <c r="AW164" s="15" t="s">
        <v>29</v>
      </c>
      <c r="AX164" s="15" t="s">
        <v>80</v>
      </c>
      <c r="AY164" s="169" t="s">
        <v>131</v>
      </c>
    </row>
    <row r="165" spans="1:65" s="2" customFormat="1" ht="24.15" customHeight="1">
      <c r="A165" s="30"/>
      <c r="B165" s="141"/>
      <c r="C165" s="142" t="s">
        <v>253</v>
      </c>
      <c r="D165" s="142" t="s">
        <v>135</v>
      </c>
      <c r="E165" s="143" t="s">
        <v>254</v>
      </c>
      <c r="F165" s="144" t="s">
        <v>255</v>
      </c>
      <c r="G165" s="145" t="s">
        <v>138</v>
      </c>
      <c r="H165" s="146">
        <v>210</v>
      </c>
      <c r="I165" s="147"/>
      <c r="J165" s="147">
        <f>ROUND(I165*H165,2)</f>
        <v>0</v>
      </c>
      <c r="K165" s="144" t="s">
        <v>148</v>
      </c>
      <c r="L165" s="31"/>
      <c r="M165" s="148" t="s">
        <v>1</v>
      </c>
      <c r="N165" s="149" t="s">
        <v>37</v>
      </c>
      <c r="O165" s="150">
        <v>0</v>
      </c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52" t="s">
        <v>139</v>
      </c>
      <c r="AT165" s="152" t="s">
        <v>135</v>
      </c>
      <c r="AU165" s="152" t="s">
        <v>82</v>
      </c>
      <c r="AY165" s="18" t="s">
        <v>131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8" t="s">
        <v>80</v>
      </c>
      <c r="BK165" s="153">
        <f>ROUND(I165*H165,2)</f>
        <v>0</v>
      </c>
      <c r="BL165" s="18" t="s">
        <v>139</v>
      </c>
      <c r="BM165" s="152" t="s">
        <v>191</v>
      </c>
    </row>
    <row r="166" spans="2:51" s="13" customFormat="1" ht="12">
      <c r="B166" s="154"/>
      <c r="D166" s="155" t="s">
        <v>140</v>
      </c>
      <c r="E166" s="156" t="s">
        <v>1</v>
      </c>
      <c r="F166" s="157" t="s">
        <v>256</v>
      </c>
      <c r="H166" s="156" t="s">
        <v>1</v>
      </c>
      <c r="L166" s="154"/>
      <c r="M166" s="158"/>
      <c r="N166" s="159"/>
      <c r="O166" s="159"/>
      <c r="P166" s="159"/>
      <c r="Q166" s="159"/>
      <c r="R166" s="159"/>
      <c r="S166" s="159"/>
      <c r="T166" s="160"/>
      <c r="AT166" s="156" t="s">
        <v>140</v>
      </c>
      <c r="AU166" s="156" t="s">
        <v>82</v>
      </c>
      <c r="AV166" s="13" t="s">
        <v>80</v>
      </c>
      <c r="AW166" s="13" t="s">
        <v>29</v>
      </c>
      <c r="AX166" s="13" t="s">
        <v>72</v>
      </c>
      <c r="AY166" s="156" t="s">
        <v>131</v>
      </c>
    </row>
    <row r="167" spans="2:51" s="14" customFormat="1" ht="12">
      <c r="B167" s="161"/>
      <c r="D167" s="155" t="s">
        <v>140</v>
      </c>
      <c r="E167" s="162" t="s">
        <v>1</v>
      </c>
      <c r="F167" s="163" t="s">
        <v>257</v>
      </c>
      <c r="H167" s="164">
        <v>210</v>
      </c>
      <c r="L167" s="161"/>
      <c r="M167" s="165"/>
      <c r="N167" s="166"/>
      <c r="O167" s="166"/>
      <c r="P167" s="166"/>
      <c r="Q167" s="166"/>
      <c r="R167" s="166"/>
      <c r="S167" s="166"/>
      <c r="T167" s="167"/>
      <c r="AT167" s="162" t="s">
        <v>140</v>
      </c>
      <c r="AU167" s="162" t="s">
        <v>82</v>
      </c>
      <c r="AV167" s="14" t="s">
        <v>82</v>
      </c>
      <c r="AW167" s="14" t="s">
        <v>29</v>
      </c>
      <c r="AX167" s="14" t="s">
        <v>72</v>
      </c>
      <c r="AY167" s="162" t="s">
        <v>131</v>
      </c>
    </row>
    <row r="168" spans="2:51" s="15" customFormat="1" ht="12">
      <c r="B168" s="168"/>
      <c r="D168" s="155" t="s">
        <v>140</v>
      </c>
      <c r="E168" s="169" t="s">
        <v>1</v>
      </c>
      <c r="F168" s="170" t="s">
        <v>143</v>
      </c>
      <c r="H168" s="171">
        <v>210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140</v>
      </c>
      <c r="AU168" s="169" t="s">
        <v>82</v>
      </c>
      <c r="AV168" s="15" t="s">
        <v>139</v>
      </c>
      <c r="AW168" s="15" t="s">
        <v>29</v>
      </c>
      <c r="AX168" s="15" t="s">
        <v>80</v>
      </c>
      <c r="AY168" s="169" t="s">
        <v>131</v>
      </c>
    </row>
    <row r="169" spans="2:63" s="12" customFormat="1" ht="22.8" customHeight="1">
      <c r="B169" s="129"/>
      <c r="D169" s="130" t="s">
        <v>71</v>
      </c>
      <c r="E169" s="139" t="s">
        <v>258</v>
      </c>
      <c r="F169" s="139" t="s">
        <v>259</v>
      </c>
      <c r="J169" s="140">
        <f>BK169</f>
        <v>0</v>
      </c>
      <c r="L169" s="129"/>
      <c r="M169" s="133"/>
      <c r="N169" s="134"/>
      <c r="O169" s="134"/>
      <c r="P169" s="135">
        <f>SUM(P170:P173)</f>
        <v>0</v>
      </c>
      <c r="Q169" s="134"/>
      <c r="R169" s="135">
        <f>SUM(R170:R173)</f>
        <v>0</v>
      </c>
      <c r="S169" s="134"/>
      <c r="T169" s="136">
        <f>SUM(T170:T173)</f>
        <v>0</v>
      </c>
      <c r="AR169" s="130" t="s">
        <v>80</v>
      </c>
      <c r="AT169" s="137" t="s">
        <v>71</v>
      </c>
      <c r="AU169" s="137" t="s">
        <v>80</v>
      </c>
      <c r="AY169" s="130" t="s">
        <v>131</v>
      </c>
      <c r="BK169" s="138">
        <f>SUM(BK170:BK173)</f>
        <v>0</v>
      </c>
    </row>
    <row r="170" spans="1:65" s="2" customFormat="1" ht="33" customHeight="1">
      <c r="A170" s="30"/>
      <c r="B170" s="141"/>
      <c r="C170" s="142" t="s">
        <v>260</v>
      </c>
      <c r="D170" s="142" t="s">
        <v>135</v>
      </c>
      <c r="E170" s="143" t="s">
        <v>261</v>
      </c>
      <c r="F170" s="144" t="s">
        <v>262</v>
      </c>
      <c r="G170" s="145" t="s">
        <v>251</v>
      </c>
      <c r="H170" s="146">
        <v>1</v>
      </c>
      <c r="I170" s="147"/>
      <c r="J170" s="147">
        <f>ROUND(I170*H170,2)</f>
        <v>0</v>
      </c>
      <c r="K170" s="144" t="s">
        <v>1</v>
      </c>
      <c r="L170" s="31"/>
      <c r="M170" s="148" t="s">
        <v>1</v>
      </c>
      <c r="N170" s="149" t="s">
        <v>37</v>
      </c>
      <c r="O170" s="150">
        <v>0</v>
      </c>
      <c r="P170" s="150">
        <f>O170*H170</f>
        <v>0</v>
      </c>
      <c r="Q170" s="150">
        <v>0</v>
      </c>
      <c r="R170" s="150">
        <f>Q170*H170</f>
        <v>0</v>
      </c>
      <c r="S170" s="150">
        <v>0</v>
      </c>
      <c r="T170" s="151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52" t="s">
        <v>139</v>
      </c>
      <c r="AT170" s="152" t="s">
        <v>135</v>
      </c>
      <c r="AU170" s="152" t="s">
        <v>82</v>
      </c>
      <c r="AY170" s="18" t="s">
        <v>131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8" t="s">
        <v>80</v>
      </c>
      <c r="BK170" s="153">
        <f>ROUND(I170*H170,2)</f>
        <v>0</v>
      </c>
      <c r="BL170" s="18" t="s">
        <v>139</v>
      </c>
      <c r="BM170" s="152" t="s">
        <v>263</v>
      </c>
    </row>
    <row r="171" spans="2:51" s="13" customFormat="1" ht="12">
      <c r="B171" s="154"/>
      <c r="D171" s="155" t="s">
        <v>140</v>
      </c>
      <c r="E171" s="156" t="s">
        <v>1</v>
      </c>
      <c r="F171" s="157" t="s">
        <v>252</v>
      </c>
      <c r="H171" s="156" t="s">
        <v>1</v>
      </c>
      <c r="L171" s="154"/>
      <c r="M171" s="158"/>
      <c r="N171" s="159"/>
      <c r="O171" s="159"/>
      <c r="P171" s="159"/>
      <c r="Q171" s="159"/>
      <c r="R171" s="159"/>
      <c r="S171" s="159"/>
      <c r="T171" s="160"/>
      <c r="AT171" s="156" t="s">
        <v>140</v>
      </c>
      <c r="AU171" s="156" t="s">
        <v>82</v>
      </c>
      <c r="AV171" s="13" t="s">
        <v>80</v>
      </c>
      <c r="AW171" s="13" t="s">
        <v>29</v>
      </c>
      <c r="AX171" s="13" t="s">
        <v>72</v>
      </c>
      <c r="AY171" s="156" t="s">
        <v>131</v>
      </c>
    </row>
    <row r="172" spans="2:51" s="14" customFormat="1" ht="12">
      <c r="B172" s="161"/>
      <c r="D172" s="155" t="s">
        <v>140</v>
      </c>
      <c r="E172" s="162" t="s">
        <v>1</v>
      </c>
      <c r="F172" s="163" t="s">
        <v>80</v>
      </c>
      <c r="H172" s="164">
        <v>1</v>
      </c>
      <c r="L172" s="161"/>
      <c r="M172" s="165"/>
      <c r="N172" s="166"/>
      <c r="O172" s="166"/>
      <c r="P172" s="166"/>
      <c r="Q172" s="166"/>
      <c r="R172" s="166"/>
      <c r="S172" s="166"/>
      <c r="T172" s="167"/>
      <c r="AT172" s="162" t="s">
        <v>140</v>
      </c>
      <c r="AU172" s="162" t="s">
        <v>82</v>
      </c>
      <c r="AV172" s="14" t="s">
        <v>82</v>
      </c>
      <c r="AW172" s="14" t="s">
        <v>29</v>
      </c>
      <c r="AX172" s="14" t="s">
        <v>72</v>
      </c>
      <c r="AY172" s="162" t="s">
        <v>131</v>
      </c>
    </row>
    <row r="173" spans="2:51" s="15" customFormat="1" ht="12">
      <c r="B173" s="168"/>
      <c r="D173" s="155" t="s">
        <v>140</v>
      </c>
      <c r="E173" s="169" t="s">
        <v>1</v>
      </c>
      <c r="F173" s="170" t="s">
        <v>143</v>
      </c>
      <c r="H173" s="171">
        <v>1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140</v>
      </c>
      <c r="AU173" s="169" t="s">
        <v>82</v>
      </c>
      <c r="AV173" s="15" t="s">
        <v>139</v>
      </c>
      <c r="AW173" s="15" t="s">
        <v>29</v>
      </c>
      <c r="AX173" s="15" t="s">
        <v>80</v>
      </c>
      <c r="AY173" s="169" t="s">
        <v>131</v>
      </c>
    </row>
    <row r="174" spans="2:63" s="12" customFormat="1" ht="22.8" customHeight="1">
      <c r="B174" s="129"/>
      <c r="D174" s="130" t="s">
        <v>71</v>
      </c>
      <c r="E174" s="139" t="s">
        <v>264</v>
      </c>
      <c r="F174" s="139" t="s">
        <v>265</v>
      </c>
      <c r="J174" s="140">
        <f>BK174</f>
        <v>0</v>
      </c>
      <c r="L174" s="129"/>
      <c r="M174" s="133"/>
      <c r="N174" s="134"/>
      <c r="O174" s="134"/>
      <c r="P174" s="135">
        <f>P175</f>
        <v>0</v>
      </c>
      <c r="Q174" s="134"/>
      <c r="R174" s="135">
        <f>R175</f>
        <v>0</v>
      </c>
      <c r="S174" s="134"/>
      <c r="T174" s="136">
        <f>T175</f>
        <v>0</v>
      </c>
      <c r="AR174" s="130" t="s">
        <v>80</v>
      </c>
      <c r="AT174" s="137" t="s">
        <v>71</v>
      </c>
      <c r="AU174" s="137" t="s">
        <v>80</v>
      </c>
      <c r="AY174" s="130" t="s">
        <v>131</v>
      </c>
      <c r="BK174" s="138">
        <f>BK175</f>
        <v>0</v>
      </c>
    </row>
    <row r="175" spans="1:65" s="2" customFormat="1" ht="16.5" customHeight="1">
      <c r="A175" s="30"/>
      <c r="B175" s="141"/>
      <c r="C175" s="142" t="s">
        <v>266</v>
      </c>
      <c r="D175" s="142" t="s">
        <v>135</v>
      </c>
      <c r="E175" s="143" t="s">
        <v>267</v>
      </c>
      <c r="F175" s="144" t="s">
        <v>268</v>
      </c>
      <c r="G175" s="145" t="s">
        <v>269</v>
      </c>
      <c r="H175" s="146">
        <v>0.008</v>
      </c>
      <c r="I175" s="147"/>
      <c r="J175" s="147">
        <f>ROUND(I175*H175,2)</f>
        <v>0</v>
      </c>
      <c r="K175" s="144" t="s">
        <v>148</v>
      </c>
      <c r="L175" s="31"/>
      <c r="M175" s="148" t="s">
        <v>1</v>
      </c>
      <c r="N175" s="149" t="s">
        <v>37</v>
      </c>
      <c r="O175" s="150">
        <v>0</v>
      </c>
      <c r="P175" s="150">
        <f>O175*H175</f>
        <v>0</v>
      </c>
      <c r="Q175" s="150">
        <v>0</v>
      </c>
      <c r="R175" s="150">
        <f>Q175*H175</f>
        <v>0</v>
      </c>
      <c r="S175" s="150">
        <v>0</v>
      </c>
      <c r="T175" s="151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52" t="s">
        <v>139</v>
      </c>
      <c r="AT175" s="152" t="s">
        <v>135</v>
      </c>
      <c r="AU175" s="152" t="s">
        <v>82</v>
      </c>
      <c r="AY175" s="18" t="s">
        <v>131</v>
      </c>
      <c r="BE175" s="153">
        <f>IF(N175="základní",J175,0)</f>
        <v>0</v>
      </c>
      <c r="BF175" s="153">
        <f>IF(N175="snížená",J175,0)</f>
        <v>0</v>
      </c>
      <c r="BG175" s="153">
        <f>IF(N175="zákl. přenesená",J175,0)</f>
        <v>0</v>
      </c>
      <c r="BH175" s="153">
        <f>IF(N175="sníž. přenesená",J175,0)</f>
        <v>0</v>
      </c>
      <c r="BI175" s="153">
        <f>IF(N175="nulová",J175,0)</f>
        <v>0</v>
      </c>
      <c r="BJ175" s="18" t="s">
        <v>80</v>
      </c>
      <c r="BK175" s="153">
        <f>ROUND(I175*H175,2)</f>
        <v>0</v>
      </c>
      <c r="BL175" s="18" t="s">
        <v>139</v>
      </c>
      <c r="BM175" s="152" t="s">
        <v>270</v>
      </c>
    </row>
    <row r="176" spans="2:63" s="12" customFormat="1" ht="22.8" customHeight="1">
      <c r="B176" s="129"/>
      <c r="D176" s="130" t="s">
        <v>71</v>
      </c>
      <c r="E176" s="139" t="s">
        <v>132</v>
      </c>
      <c r="F176" s="237" t="s">
        <v>133</v>
      </c>
      <c r="J176" s="140">
        <f>BK176</f>
        <v>0</v>
      </c>
      <c r="L176" s="129"/>
      <c r="M176" s="133"/>
      <c r="N176" s="134"/>
      <c r="O176" s="134"/>
      <c r="P176" s="135">
        <f>SUM(P177:P199)</f>
        <v>0</v>
      </c>
      <c r="Q176" s="134"/>
      <c r="R176" s="135">
        <f>SUM(R177:R199)</f>
        <v>0</v>
      </c>
      <c r="S176" s="134"/>
      <c r="T176" s="136">
        <f>SUM(T177:T199)</f>
        <v>0</v>
      </c>
      <c r="AR176" s="130" t="s">
        <v>80</v>
      </c>
      <c r="AT176" s="137" t="s">
        <v>71</v>
      </c>
      <c r="AU176" s="137" t="s">
        <v>80</v>
      </c>
      <c r="AY176" s="130" t="s">
        <v>131</v>
      </c>
      <c r="BK176" s="138">
        <f>SUM(BK177:BK199)</f>
        <v>0</v>
      </c>
    </row>
    <row r="177" spans="1:65" s="2" customFormat="1" ht="24.15" customHeight="1">
      <c r="A177" s="30"/>
      <c r="B177" s="141"/>
      <c r="C177" s="175" t="s">
        <v>271</v>
      </c>
      <c r="D177" s="175" t="s">
        <v>152</v>
      </c>
      <c r="E177" s="176" t="s">
        <v>272</v>
      </c>
      <c r="F177" s="177" t="s">
        <v>273</v>
      </c>
      <c r="G177" s="178" t="s">
        <v>138</v>
      </c>
      <c r="H177" s="179">
        <v>135.857</v>
      </c>
      <c r="I177" s="180"/>
      <c r="J177" s="180">
        <f>ROUND(I177*H177,2)</f>
        <v>0</v>
      </c>
      <c r="K177" s="177" t="s">
        <v>148</v>
      </c>
      <c r="L177" s="181"/>
      <c r="M177" s="182" t="s">
        <v>1</v>
      </c>
      <c r="N177" s="183" t="s">
        <v>37</v>
      </c>
      <c r="O177" s="150">
        <v>0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2" t="s">
        <v>156</v>
      </c>
      <c r="AT177" s="152" t="s">
        <v>152</v>
      </c>
      <c r="AU177" s="152" t="s">
        <v>82</v>
      </c>
      <c r="AY177" s="18" t="s">
        <v>131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139</v>
      </c>
      <c r="BM177" s="152" t="s">
        <v>274</v>
      </c>
    </row>
    <row r="178" spans="2:51" s="13" customFormat="1" ht="12">
      <c r="B178" s="154"/>
      <c r="D178" s="155" t="s">
        <v>140</v>
      </c>
      <c r="E178" s="156" t="s">
        <v>1</v>
      </c>
      <c r="F178" s="157" t="s">
        <v>275</v>
      </c>
      <c r="H178" s="156" t="s">
        <v>1</v>
      </c>
      <c r="L178" s="154"/>
      <c r="M178" s="158"/>
      <c r="N178" s="159"/>
      <c r="O178" s="159"/>
      <c r="P178" s="159"/>
      <c r="Q178" s="159"/>
      <c r="R178" s="159"/>
      <c r="S178" s="159"/>
      <c r="T178" s="160"/>
      <c r="AT178" s="156" t="s">
        <v>140</v>
      </c>
      <c r="AU178" s="156" t="s">
        <v>82</v>
      </c>
      <c r="AV178" s="13" t="s">
        <v>80</v>
      </c>
      <c r="AW178" s="13" t="s">
        <v>29</v>
      </c>
      <c r="AX178" s="13" t="s">
        <v>72</v>
      </c>
      <c r="AY178" s="156" t="s">
        <v>131</v>
      </c>
    </row>
    <row r="179" spans="2:51" s="13" customFormat="1" ht="12">
      <c r="B179" s="154"/>
      <c r="D179" s="155" t="s">
        <v>140</v>
      </c>
      <c r="E179" s="156" t="s">
        <v>1</v>
      </c>
      <c r="F179" s="157" t="s">
        <v>276</v>
      </c>
      <c r="H179" s="156" t="s">
        <v>1</v>
      </c>
      <c r="L179" s="154"/>
      <c r="M179" s="158"/>
      <c r="N179" s="159"/>
      <c r="O179" s="159"/>
      <c r="P179" s="159"/>
      <c r="Q179" s="159"/>
      <c r="R179" s="159"/>
      <c r="S179" s="159"/>
      <c r="T179" s="160"/>
      <c r="AT179" s="156" t="s">
        <v>140</v>
      </c>
      <c r="AU179" s="156" t="s">
        <v>82</v>
      </c>
      <c r="AV179" s="13" t="s">
        <v>80</v>
      </c>
      <c r="AW179" s="13" t="s">
        <v>29</v>
      </c>
      <c r="AX179" s="13" t="s">
        <v>72</v>
      </c>
      <c r="AY179" s="156" t="s">
        <v>131</v>
      </c>
    </row>
    <row r="180" spans="2:51" s="14" customFormat="1" ht="12">
      <c r="B180" s="161"/>
      <c r="D180" s="155" t="s">
        <v>140</v>
      </c>
      <c r="E180" s="162" t="s">
        <v>1</v>
      </c>
      <c r="F180" s="163" t="s">
        <v>277</v>
      </c>
      <c r="H180" s="164">
        <v>135.857</v>
      </c>
      <c r="L180" s="161"/>
      <c r="M180" s="165"/>
      <c r="N180" s="166"/>
      <c r="O180" s="166"/>
      <c r="P180" s="166"/>
      <c r="Q180" s="166"/>
      <c r="R180" s="166"/>
      <c r="S180" s="166"/>
      <c r="T180" s="167"/>
      <c r="AT180" s="162" t="s">
        <v>140</v>
      </c>
      <c r="AU180" s="162" t="s">
        <v>82</v>
      </c>
      <c r="AV180" s="14" t="s">
        <v>82</v>
      </c>
      <c r="AW180" s="14" t="s">
        <v>29</v>
      </c>
      <c r="AX180" s="14" t="s">
        <v>72</v>
      </c>
      <c r="AY180" s="162" t="s">
        <v>131</v>
      </c>
    </row>
    <row r="181" spans="2:51" s="15" customFormat="1" ht="12">
      <c r="B181" s="168"/>
      <c r="D181" s="155" t="s">
        <v>140</v>
      </c>
      <c r="E181" s="169" t="s">
        <v>1</v>
      </c>
      <c r="F181" s="170" t="s">
        <v>143</v>
      </c>
      <c r="H181" s="171">
        <v>135.857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140</v>
      </c>
      <c r="AU181" s="169" t="s">
        <v>82</v>
      </c>
      <c r="AV181" s="15" t="s">
        <v>139</v>
      </c>
      <c r="AW181" s="15" t="s">
        <v>29</v>
      </c>
      <c r="AX181" s="15" t="s">
        <v>80</v>
      </c>
      <c r="AY181" s="169" t="s">
        <v>131</v>
      </c>
    </row>
    <row r="182" spans="1:65" s="2" customFormat="1" ht="24.15" customHeight="1">
      <c r="A182" s="30"/>
      <c r="B182" s="141"/>
      <c r="C182" s="175" t="s">
        <v>278</v>
      </c>
      <c r="D182" s="175" t="s">
        <v>152</v>
      </c>
      <c r="E182" s="176" t="s">
        <v>279</v>
      </c>
      <c r="F182" s="177" t="s">
        <v>280</v>
      </c>
      <c r="G182" s="178" t="s">
        <v>138</v>
      </c>
      <c r="H182" s="179">
        <v>47.885</v>
      </c>
      <c r="I182" s="180"/>
      <c r="J182" s="180">
        <f>ROUND(I182*H182,2)</f>
        <v>0</v>
      </c>
      <c r="K182" s="177" t="s">
        <v>1</v>
      </c>
      <c r="L182" s="181"/>
      <c r="M182" s="182" t="s">
        <v>1</v>
      </c>
      <c r="N182" s="183" t="s">
        <v>37</v>
      </c>
      <c r="O182" s="150">
        <v>0</v>
      </c>
      <c r="P182" s="150">
        <f>O182*H182</f>
        <v>0</v>
      </c>
      <c r="Q182" s="150">
        <v>0</v>
      </c>
      <c r="R182" s="150">
        <f>Q182*H182</f>
        <v>0</v>
      </c>
      <c r="S182" s="150">
        <v>0</v>
      </c>
      <c r="T182" s="151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52" t="s">
        <v>156</v>
      </c>
      <c r="AT182" s="152" t="s">
        <v>152</v>
      </c>
      <c r="AU182" s="152" t="s">
        <v>82</v>
      </c>
      <c r="AY182" s="18" t="s">
        <v>131</v>
      </c>
      <c r="BE182" s="153">
        <f>IF(N182="základní",J182,0)</f>
        <v>0</v>
      </c>
      <c r="BF182" s="153">
        <f>IF(N182="snížená",J182,0)</f>
        <v>0</v>
      </c>
      <c r="BG182" s="153">
        <f>IF(N182="zákl. přenesená",J182,0)</f>
        <v>0</v>
      </c>
      <c r="BH182" s="153">
        <f>IF(N182="sníž. přenesená",J182,0)</f>
        <v>0</v>
      </c>
      <c r="BI182" s="153">
        <f>IF(N182="nulová",J182,0)</f>
        <v>0</v>
      </c>
      <c r="BJ182" s="18" t="s">
        <v>80</v>
      </c>
      <c r="BK182" s="153">
        <f>ROUND(I182*H182,2)</f>
        <v>0</v>
      </c>
      <c r="BL182" s="18" t="s">
        <v>139</v>
      </c>
      <c r="BM182" s="152" t="s">
        <v>281</v>
      </c>
    </row>
    <row r="183" spans="2:51" s="13" customFormat="1" ht="12">
      <c r="B183" s="154"/>
      <c r="D183" s="155" t="s">
        <v>140</v>
      </c>
      <c r="E183" s="156" t="s">
        <v>1</v>
      </c>
      <c r="F183" s="157" t="s">
        <v>282</v>
      </c>
      <c r="H183" s="156" t="s">
        <v>1</v>
      </c>
      <c r="L183" s="154"/>
      <c r="M183" s="158"/>
      <c r="N183" s="159"/>
      <c r="O183" s="159"/>
      <c r="P183" s="159"/>
      <c r="Q183" s="159"/>
      <c r="R183" s="159"/>
      <c r="S183" s="159"/>
      <c r="T183" s="160"/>
      <c r="AT183" s="156" t="s">
        <v>140</v>
      </c>
      <c r="AU183" s="156" t="s">
        <v>82</v>
      </c>
      <c r="AV183" s="13" t="s">
        <v>80</v>
      </c>
      <c r="AW183" s="13" t="s">
        <v>29</v>
      </c>
      <c r="AX183" s="13" t="s">
        <v>72</v>
      </c>
      <c r="AY183" s="156" t="s">
        <v>131</v>
      </c>
    </row>
    <row r="184" spans="2:51" s="13" customFormat="1" ht="12">
      <c r="B184" s="154"/>
      <c r="D184" s="155" t="s">
        <v>140</v>
      </c>
      <c r="E184" s="156" t="s">
        <v>1</v>
      </c>
      <c r="F184" s="157" t="s">
        <v>283</v>
      </c>
      <c r="H184" s="156" t="s">
        <v>1</v>
      </c>
      <c r="L184" s="154"/>
      <c r="M184" s="158"/>
      <c r="N184" s="159"/>
      <c r="O184" s="159"/>
      <c r="P184" s="159"/>
      <c r="Q184" s="159"/>
      <c r="R184" s="159"/>
      <c r="S184" s="159"/>
      <c r="T184" s="160"/>
      <c r="AT184" s="156" t="s">
        <v>140</v>
      </c>
      <c r="AU184" s="156" t="s">
        <v>82</v>
      </c>
      <c r="AV184" s="13" t="s">
        <v>80</v>
      </c>
      <c r="AW184" s="13" t="s">
        <v>29</v>
      </c>
      <c r="AX184" s="13" t="s">
        <v>72</v>
      </c>
      <c r="AY184" s="156" t="s">
        <v>131</v>
      </c>
    </row>
    <row r="185" spans="2:51" s="14" customFormat="1" ht="12">
      <c r="B185" s="161"/>
      <c r="D185" s="155" t="s">
        <v>140</v>
      </c>
      <c r="E185" s="162" t="s">
        <v>1</v>
      </c>
      <c r="F185" s="163" t="s">
        <v>284</v>
      </c>
      <c r="H185" s="164">
        <v>47.885</v>
      </c>
      <c r="L185" s="161"/>
      <c r="M185" s="165"/>
      <c r="N185" s="166"/>
      <c r="O185" s="166"/>
      <c r="P185" s="166"/>
      <c r="Q185" s="166"/>
      <c r="R185" s="166"/>
      <c r="S185" s="166"/>
      <c r="T185" s="167"/>
      <c r="AT185" s="162" t="s">
        <v>140</v>
      </c>
      <c r="AU185" s="162" t="s">
        <v>82</v>
      </c>
      <c r="AV185" s="14" t="s">
        <v>82</v>
      </c>
      <c r="AW185" s="14" t="s">
        <v>29</v>
      </c>
      <c r="AX185" s="14" t="s">
        <v>72</v>
      </c>
      <c r="AY185" s="162" t="s">
        <v>131</v>
      </c>
    </row>
    <row r="186" spans="2:51" s="15" customFormat="1" ht="12">
      <c r="B186" s="168"/>
      <c r="D186" s="155" t="s">
        <v>140</v>
      </c>
      <c r="E186" s="169" t="s">
        <v>1</v>
      </c>
      <c r="F186" s="170" t="s">
        <v>143</v>
      </c>
      <c r="H186" s="171">
        <v>47.885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140</v>
      </c>
      <c r="AU186" s="169" t="s">
        <v>82</v>
      </c>
      <c r="AV186" s="15" t="s">
        <v>139</v>
      </c>
      <c r="AW186" s="15" t="s">
        <v>29</v>
      </c>
      <c r="AX186" s="15" t="s">
        <v>80</v>
      </c>
      <c r="AY186" s="169" t="s">
        <v>131</v>
      </c>
    </row>
    <row r="187" spans="1:65" s="2" customFormat="1" ht="37.8" customHeight="1">
      <c r="A187" s="30"/>
      <c r="B187" s="141"/>
      <c r="C187" s="142" t="s">
        <v>285</v>
      </c>
      <c r="D187" s="142" t="s">
        <v>135</v>
      </c>
      <c r="E187" s="143" t="s">
        <v>286</v>
      </c>
      <c r="F187" s="144" t="s">
        <v>287</v>
      </c>
      <c r="G187" s="145" t="s">
        <v>138</v>
      </c>
      <c r="H187" s="146">
        <v>240.665</v>
      </c>
      <c r="I187" s="147"/>
      <c r="J187" s="147">
        <f>ROUND(I187*H187,2)</f>
        <v>0</v>
      </c>
      <c r="K187" s="144" t="s">
        <v>148</v>
      </c>
      <c r="L187" s="31"/>
      <c r="M187" s="148" t="s">
        <v>1</v>
      </c>
      <c r="N187" s="149" t="s">
        <v>37</v>
      </c>
      <c r="O187" s="150">
        <v>0</v>
      </c>
      <c r="P187" s="150">
        <f>O187*H187</f>
        <v>0</v>
      </c>
      <c r="Q187" s="150">
        <v>0</v>
      </c>
      <c r="R187" s="150">
        <f>Q187*H187</f>
        <v>0</v>
      </c>
      <c r="S187" s="150">
        <v>0</v>
      </c>
      <c r="T187" s="151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52" t="s">
        <v>139</v>
      </c>
      <c r="AT187" s="152" t="s">
        <v>135</v>
      </c>
      <c r="AU187" s="152" t="s">
        <v>82</v>
      </c>
      <c r="AY187" s="18" t="s">
        <v>131</v>
      </c>
      <c r="BE187" s="153">
        <f>IF(N187="základní",J187,0)</f>
        <v>0</v>
      </c>
      <c r="BF187" s="153">
        <f>IF(N187="snížená",J187,0)</f>
        <v>0</v>
      </c>
      <c r="BG187" s="153">
        <f>IF(N187="zákl. přenesená",J187,0)</f>
        <v>0</v>
      </c>
      <c r="BH187" s="153">
        <f>IF(N187="sníž. přenesená",J187,0)</f>
        <v>0</v>
      </c>
      <c r="BI187" s="153">
        <f>IF(N187="nulová",J187,0)</f>
        <v>0</v>
      </c>
      <c r="BJ187" s="18" t="s">
        <v>80</v>
      </c>
      <c r="BK187" s="153">
        <f>ROUND(I187*H187,2)</f>
        <v>0</v>
      </c>
      <c r="BL187" s="18" t="s">
        <v>139</v>
      </c>
      <c r="BM187" s="152" t="s">
        <v>288</v>
      </c>
    </row>
    <row r="188" spans="2:51" s="13" customFormat="1" ht="12">
      <c r="B188" s="154"/>
      <c r="D188" s="155" t="s">
        <v>140</v>
      </c>
      <c r="E188" s="156" t="s">
        <v>1</v>
      </c>
      <c r="F188" s="157" t="s">
        <v>289</v>
      </c>
      <c r="H188" s="156" t="s">
        <v>1</v>
      </c>
      <c r="L188" s="154"/>
      <c r="M188" s="158"/>
      <c r="N188" s="159"/>
      <c r="O188" s="159"/>
      <c r="P188" s="159"/>
      <c r="Q188" s="159"/>
      <c r="R188" s="159"/>
      <c r="S188" s="159"/>
      <c r="T188" s="160"/>
      <c r="AT188" s="156" t="s">
        <v>140</v>
      </c>
      <c r="AU188" s="156" t="s">
        <v>82</v>
      </c>
      <c r="AV188" s="13" t="s">
        <v>80</v>
      </c>
      <c r="AW188" s="13" t="s">
        <v>29</v>
      </c>
      <c r="AX188" s="13" t="s">
        <v>72</v>
      </c>
      <c r="AY188" s="156" t="s">
        <v>131</v>
      </c>
    </row>
    <row r="189" spans="2:51" s="13" customFormat="1" ht="30.6">
      <c r="B189" s="154"/>
      <c r="D189" s="155" t="s">
        <v>140</v>
      </c>
      <c r="E189" s="156" t="s">
        <v>1</v>
      </c>
      <c r="F189" s="157" t="s">
        <v>290</v>
      </c>
      <c r="H189" s="156" t="s">
        <v>1</v>
      </c>
      <c r="L189" s="154"/>
      <c r="M189" s="158"/>
      <c r="N189" s="159"/>
      <c r="O189" s="159"/>
      <c r="P189" s="159"/>
      <c r="Q189" s="159"/>
      <c r="R189" s="159"/>
      <c r="S189" s="159"/>
      <c r="T189" s="160"/>
      <c r="AT189" s="156" t="s">
        <v>140</v>
      </c>
      <c r="AU189" s="156" t="s">
        <v>82</v>
      </c>
      <c r="AV189" s="13" t="s">
        <v>80</v>
      </c>
      <c r="AW189" s="13" t="s">
        <v>29</v>
      </c>
      <c r="AX189" s="13" t="s">
        <v>72</v>
      </c>
      <c r="AY189" s="156" t="s">
        <v>131</v>
      </c>
    </row>
    <row r="190" spans="2:51" s="13" customFormat="1" ht="12">
      <c r="B190" s="154"/>
      <c r="D190" s="155" t="s">
        <v>140</v>
      </c>
      <c r="E190" s="156" t="s">
        <v>1</v>
      </c>
      <c r="F190" s="157" t="s">
        <v>291</v>
      </c>
      <c r="H190" s="156" t="s">
        <v>1</v>
      </c>
      <c r="L190" s="154"/>
      <c r="M190" s="158"/>
      <c r="N190" s="159"/>
      <c r="O190" s="159"/>
      <c r="P190" s="159"/>
      <c r="Q190" s="159"/>
      <c r="R190" s="159"/>
      <c r="S190" s="159"/>
      <c r="T190" s="160"/>
      <c r="AT190" s="156" t="s">
        <v>140</v>
      </c>
      <c r="AU190" s="156" t="s">
        <v>82</v>
      </c>
      <c r="AV190" s="13" t="s">
        <v>80</v>
      </c>
      <c r="AW190" s="13" t="s">
        <v>29</v>
      </c>
      <c r="AX190" s="13" t="s">
        <v>72</v>
      </c>
      <c r="AY190" s="156" t="s">
        <v>131</v>
      </c>
    </row>
    <row r="191" spans="2:51" s="14" customFormat="1" ht="12">
      <c r="B191" s="161"/>
      <c r="D191" s="155" t="s">
        <v>140</v>
      </c>
      <c r="E191" s="162" t="s">
        <v>1</v>
      </c>
      <c r="F191" s="163" t="s">
        <v>292</v>
      </c>
      <c r="H191" s="164">
        <v>240.665</v>
      </c>
      <c r="L191" s="161"/>
      <c r="M191" s="165"/>
      <c r="N191" s="166"/>
      <c r="O191" s="166"/>
      <c r="P191" s="166"/>
      <c r="Q191" s="166"/>
      <c r="R191" s="166"/>
      <c r="S191" s="166"/>
      <c r="T191" s="167"/>
      <c r="AT191" s="162" t="s">
        <v>140</v>
      </c>
      <c r="AU191" s="162" t="s">
        <v>82</v>
      </c>
      <c r="AV191" s="14" t="s">
        <v>82</v>
      </c>
      <c r="AW191" s="14" t="s">
        <v>29</v>
      </c>
      <c r="AX191" s="14" t="s">
        <v>72</v>
      </c>
      <c r="AY191" s="162" t="s">
        <v>131</v>
      </c>
    </row>
    <row r="192" spans="2:51" s="15" customFormat="1" ht="12">
      <c r="B192" s="168"/>
      <c r="D192" s="155" t="s">
        <v>140</v>
      </c>
      <c r="E192" s="169" t="s">
        <v>1</v>
      </c>
      <c r="F192" s="170" t="s">
        <v>143</v>
      </c>
      <c r="H192" s="171">
        <v>240.665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140</v>
      </c>
      <c r="AU192" s="169" t="s">
        <v>82</v>
      </c>
      <c r="AV192" s="15" t="s">
        <v>139</v>
      </c>
      <c r="AW192" s="15" t="s">
        <v>29</v>
      </c>
      <c r="AX192" s="15" t="s">
        <v>80</v>
      </c>
      <c r="AY192" s="169" t="s">
        <v>131</v>
      </c>
    </row>
    <row r="193" spans="1:65" s="2" customFormat="1" ht="24.15" customHeight="1">
      <c r="A193" s="30"/>
      <c r="B193" s="141"/>
      <c r="C193" s="142" t="s">
        <v>293</v>
      </c>
      <c r="D193" s="142" t="s">
        <v>135</v>
      </c>
      <c r="E193" s="143" t="s">
        <v>294</v>
      </c>
      <c r="F193" s="144" t="s">
        <v>295</v>
      </c>
      <c r="G193" s="145" t="s">
        <v>138</v>
      </c>
      <c r="H193" s="146">
        <v>481.33</v>
      </c>
      <c r="I193" s="147"/>
      <c r="J193" s="147">
        <f>ROUND(I193*H193,2)</f>
        <v>0</v>
      </c>
      <c r="K193" s="144" t="s">
        <v>148</v>
      </c>
      <c r="L193" s="31"/>
      <c r="M193" s="148" t="s">
        <v>1</v>
      </c>
      <c r="N193" s="149" t="s">
        <v>37</v>
      </c>
      <c r="O193" s="150">
        <v>0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2" t="s">
        <v>139</v>
      </c>
      <c r="AT193" s="152" t="s">
        <v>135</v>
      </c>
      <c r="AU193" s="152" t="s">
        <v>82</v>
      </c>
      <c r="AY193" s="18" t="s">
        <v>131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18" t="s">
        <v>80</v>
      </c>
      <c r="BK193" s="153">
        <f>ROUND(I193*H193,2)</f>
        <v>0</v>
      </c>
      <c r="BL193" s="18" t="s">
        <v>139</v>
      </c>
      <c r="BM193" s="152" t="s">
        <v>296</v>
      </c>
    </row>
    <row r="194" spans="2:51" s="13" customFormat="1" ht="12">
      <c r="B194" s="154"/>
      <c r="D194" s="155" t="s">
        <v>140</v>
      </c>
      <c r="E194" s="156" t="s">
        <v>1</v>
      </c>
      <c r="F194" s="157" t="s">
        <v>297</v>
      </c>
      <c r="H194" s="156" t="s">
        <v>1</v>
      </c>
      <c r="L194" s="154"/>
      <c r="M194" s="158"/>
      <c r="N194" s="159"/>
      <c r="O194" s="159"/>
      <c r="P194" s="159"/>
      <c r="Q194" s="159"/>
      <c r="R194" s="159"/>
      <c r="S194" s="159"/>
      <c r="T194" s="160"/>
      <c r="AT194" s="156" t="s">
        <v>140</v>
      </c>
      <c r="AU194" s="156" t="s">
        <v>82</v>
      </c>
      <c r="AV194" s="13" t="s">
        <v>80</v>
      </c>
      <c r="AW194" s="13" t="s">
        <v>29</v>
      </c>
      <c r="AX194" s="13" t="s">
        <v>72</v>
      </c>
      <c r="AY194" s="156" t="s">
        <v>131</v>
      </c>
    </row>
    <row r="195" spans="2:51" s="13" customFormat="1" ht="30.6">
      <c r="B195" s="154"/>
      <c r="D195" s="155" t="s">
        <v>140</v>
      </c>
      <c r="E195" s="156" t="s">
        <v>1</v>
      </c>
      <c r="F195" s="157" t="s">
        <v>298</v>
      </c>
      <c r="H195" s="156" t="s">
        <v>1</v>
      </c>
      <c r="L195" s="154"/>
      <c r="M195" s="158"/>
      <c r="N195" s="159"/>
      <c r="O195" s="159"/>
      <c r="P195" s="159"/>
      <c r="Q195" s="159"/>
      <c r="R195" s="159"/>
      <c r="S195" s="159"/>
      <c r="T195" s="160"/>
      <c r="AT195" s="156" t="s">
        <v>140</v>
      </c>
      <c r="AU195" s="156" t="s">
        <v>82</v>
      </c>
      <c r="AV195" s="13" t="s">
        <v>80</v>
      </c>
      <c r="AW195" s="13" t="s">
        <v>29</v>
      </c>
      <c r="AX195" s="13" t="s">
        <v>72</v>
      </c>
      <c r="AY195" s="156" t="s">
        <v>131</v>
      </c>
    </row>
    <row r="196" spans="2:51" s="13" customFormat="1" ht="12">
      <c r="B196" s="154"/>
      <c r="D196" s="155" t="s">
        <v>140</v>
      </c>
      <c r="E196" s="156" t="s">
        <v>1</v>
      </c>
      <c r="F196" s="157" t="s">
        <v>299</v>
      </c>
      <c r="H196" s="156" t="s">
        <v>1</v>
      </c>
      <c r="L196" s="154"/>
      <c r="M196" s="158"/>
      <c r="N196" s="159"/>
      <c r="O196" s="159"/>
      <c r="P196" s="159"/>
      <c r="Q196" s="159"/>
      <c r="R196" s="159"/>
      <c r="S196" s="159"/>
      <c r="T196" s="160"/>
      <c r="AT196" s="156" t="s">
        <v>140</v>
      </c>
      <c r="AU196" s="156" t="s">
        <v>82</v>
      </c>
      <c r="AV196" s="13" t="s">
        <v>80</v>
      </c>
      <c r="AW196" s="13" t="s">
        <v>29</v>
      </c>
      <c r="AX196" s="13" t="s">
        <v>72</v>
      </c>
      <c r="AY196" s="156" t="s">
        <v>131</v>
      </c>
    </row>
    <row r="197" spans="2:51" s="14" customFormat="1" ht="12">
      <c r="B197" s="161"/>
      <c r="D197" s="155" t="s">
        <v>140</v>
      </c>
      <c r="E197" s="162" t="s">
        <v>1</v>
      </c>
      <c r="F197" s="163" t="s">
        <v>300</v>
      </c>
      <c r="H197" s="164">
        <v>481.33</v>
      </c>
      <c r="L197" s="161"/>
      <c r="M197" s="165"/>
      <c r="N197" s="166"/>
      <c r="O197" s="166"/>
      <c r="P197" s="166"/>
      <c r="Q197" s="166"/>
      <c r="R197" s="166"/>
      <c r="S197" s="166"/>
      <c r="T197" s="167"/>
      <c r="AT197" s="162" t="s">
        <v>140</v>
      </c>
      <c r="AU197" s="162" t="s">
        <v>82</v>
      </c>
      <c r="AV197" s="14" t="s">
        <v>82</v>
      </c>
      <c r="AW197" s="14" t="s">
        <v>29</v>
      </c>
      <c r="AX197" s="14" t="s">
        <v>72</v>
      </c>
      <c r="AY197" s="162" t="s">
        <v>131</v>
      </c>
    </row>
    <row r="198" spans="2:51" s="15" customFormat="1" ht="12">
      <c r="B198" s="168"/>
      <c r="D198" s="155" t="s">
        <v>140</v>
      </c>
      <c r="E198" s="169" t="s">
        <v>1</v>
      </c>
      <c r="F198" s="170" t="s">
        <v>143</v>
      </c>
      <c r="H198" s="171">
        <v>481.33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140</v>
      </c>
      <c r="AU198" s="169" t="s">
        <v>82</v>
      </c>
      <c r="AV198" s="15" t="s">
        <v>139</v>
      </c>
      <c r="AW198" s="15" t="s">
        <v>29</v>
      </c>
      <c r="AX198" s="15" t="s">
        <v>80</v>
      </c>
      <c r="AY198" s="169" t="s">
        <v>131</v>
      </c>
    </row>
    <row r="199" spans="1:65" s="2" customFormat="1" ht="24.15" customHeight="1">
      <c r="A199" s="30"/>
      <c r="B199" s="141"/>
      <c r="C199" s="142" t="s">
        <v>144</v>
      </c>
      <c r="D199" s="142" t="s">
        <v>135</v>
      </c>
      <c r="E199" s="143" t="s">
        <v>145</v>
      </c>
      <c r="F199" s="144" t="s">
        <v>146</v>
      </c>
      <c r="G199" s="145" t="s">
        <v>147</v>
      </c>
      <c r="H199" s="146">
        <v>2.2</v>
      </c>
      <c r="I199" s="147"/>
      <c r="J199" s="147">
        <f>ROUND(I199*H199,2)</f>
        <v>0</v>
      </c>
      <c r="K199" s="144" t="s">
        <v>148</v>
      </c>
      <c r="L199" s="31"/>
      <c r="M199" s="148" t="s">
        <v>1</v>
      </c>
      <c r="N199" s="149" t="s">
        <v>37</v>
      </c>
      <c r="O199" s="150">
        <v>0</v>
      </c>
      <c r="P199" s="150">
        <f>O199*H199</f>
        <v>0</v>
      </c>
      <c r="Q199" s="150">
        <v>0</v>
      </c>
      <c r="R199" s="150">
        <f>Q199*H199</f>
        <v>0</v>
      </c>
      <c r="S199" s="150">
        <v>0</v>
      </c>
      <c r="T199" s="151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52" t="s">
        <v>139</v>
      </c>
      <c r="AT199" s="152" t="s">
        <v>135</v>
      </c>
      <c r="AU199" s="152" t="s">
        <v>82</v>
      </c>
      <c r="AY199" s="18" t="s">
        <v>131</v>
      </c>
      <c r="BE199" s="153">
        <f>IF(N199="základní",J199,0)</f>
        <v>0</v>
      </c>
      <c r="BF199" s="153">
        <f>IF(N199="snížená",J199,0)</f>
        <v>0</v>
      </c>
      <c r="BG199" s="153">
        <f>IF(N199="zákl. přenesená",J199,0)</f>
        <v>0</v>
      </c>
      <c r="BH199" s="153">
        <f>IF(N199="sníž. přenesená",J199,0)</f>
        <v>0</v>
      </c>
      <c r="BI199" s="153">
        <f>IF(N199="nulová",J199,0)</f>
        <v>0</v>
      </c>
      <c r="BJ199" s="18" t="s">
        <v>80</v>
      </c>
      <c r="BK199" s="153">
        <f>ROUND(I199*H199,2)</f>
        <v>0</v>
      </c>
      <c r="BL199" s="18" t="s">
        <v>139</v>
      </c>
      <c r="BM199" s="152" t="s">
        <v>201</v>
      </c>
    </row>
    <row r="200" spans="2:63" s="12" customFormat="1" ht="22.8" customHeight="1">
      <c r="B200" s="129"/>
      <c r="D200" s="130" t="s">
        <v>71</v>
      </c>
      <c r="E200" s="139" t="s">
        <v>149</v>
      </c>
      <c r="F200" s="237" t="s">
        <v>150</v>
      </c>
      <c r="J200" s="140">
        <f>BK200</f>
        <v>0</v>
      </c>
      <c r="L200" s="129"/>
      <c r="M200" s="133"/>
      <c r="N200" s="134"/>
      <c r="O200" s="134"/>
      <c r="P200" s="135">
        <f>SUM(P201:P242)</f>
        <v>0</v>
      </c>
      <c r="Q200" s="134"/>
      <c r="R200" s="135">
        <f>SUM(R201:R242)</f>
        <v>0</v>
      </c>
      <c r="S200" s="134"/>
      <c r="T200" s="136">
        <f>SUM(T201:T242)</f>
        <v>0</v>
      </c>
      <c r="AR200" s="130" t="s">
        <v>80</v>
      </c>
      <c r="AT200" s="137" t="s">
        <v>71</v>
      </c>
      <c r="AU200" s="137" t="s">
        <v>80</v>
      </c>
      <c r="AY200" s="130" t="s">
        <v>131</v>
      </c>
      <c r="BK200" s="138">
        <f>SUM(BK201:BK242)</f>
        <v>0</v>
      </c>
    </row>
    <row r="201" spans="1:65" s="2" customFormat="1" ht="24.15" customHeight="1">
      <c r="A201" s="30"/>
      <c r="B201" s="141"/>
      <c r="C201" s="175" t="s">
        <v>301</v>
      </c>
      <c r="D201" s="175" t="s">
        <v>152</v>
      </c>
      <c r="E201" s="176" t="s">
        <v>302</v>
      </c>
      <c r="F201" s="177" t="s">
        <v>303</v>
      </c>
      <c r="G201" s="178" t="s">
        <v>155</v>
      </c>
      <c r="H201" s="179">
        <v>0.247</v>
      </c>
      <c r="I201" s="180"/>
      <c r="J201" s="180">
        <f>ROUND(I201*H201,2)</f>
        <v>0</v>
      </c>
      <c r="K201" s="177" t="s">
        <v>148</v>
      </c>
      <c r="L201" s="181"/>
      <c r="M201" s="182" t="s">
        <v>1</v>
      </c>
      <c r="N201" s="183" t="s">
        <v>37</v>
      </c>
      <c r="O201" s="150">
        <v>0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30"/>
      <c r="V201" s="238"/>
      <c r="W201" s="30"/>
      <c r="X201" s="30"/>
      <c r="Y201" s="30"/>
      <c r="Z201" s="30"/>
      <c r="AA201" s="30"/>
      <c r="AB201" s="30"/>
      <c r="AC201" s="30"/>
      <c r="AD201" s="30"/>
      <c r="AE201" s="30"/>
      <c r="AR201" s="152" t="s">
        <v>156</v>
      </c>
      <c r="AT201" s="152" t="s">
        <v>152</v>
      </c>
      <c r="AU201" s="152" t="s">
        <v>82</v>
      </c>
      <c r="AY201" s="18" t="s">
        <v>131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8" t="s">
        <v>80</v>
      </c>
      <c r="BK201" s="153">
        <f>ROUND(I201*H201,2)</f>
        <v>0</v>
      </c>
      <c r="BL201" s="18" t="s">
        <v>139</v>
      </c>
      <c r="BM201" s="152" t="s">
        <v>304</v>
      </c>
    </row>
    <row r="202" spans="2:51" s="13" customFormat="1" ht="12">
      <c r="B202" s="154"/>
      <c r="D202" s="155" t="s">
        <v>140</v>
      </c>
      <c r="E202" s="156" t="s">
        <v>1</v>
      </c>
      <c r="F202" s="157" t="s">
        <v>305</v>
      </c>
      <c r="H202" s="156" t="s">
        <v>1</v>
      </c>
      <c r="L202" s="154"/>
      <c r="M202" s="158"/>
      <c r="N202" s="159"/>
      <c r="O202" s="159"/>
      <c r="P202" s="159"/>
      <c r="Q202" s="159"/>
      <c r="R202" s="159"/>
      <c r="S202" s="159"/>
      <c r="T202" s="160"/>
      <c r="V202" s="239"/>
      <c r="AT202" s="156" t="s">
        <v>140</v>
      </c>
      <c r="AU202" s="156" t="s">
        <v>82</v>
      </c>
      <c r="AV202" s="13" t="s">
        <v>80</v>
      </c>
      <c r="AW202" s="13" t="s">
        <v>29</v>
      </c>
      <c r="AX202" s="13" t="s">
        <v>72</v>
      </c>
      <c r="AY202" s="156" t="s">
        <v>131</v>
      </c>
    </row>
    <row r="203" spans="2:51" s="13" customFormat="1" ht="12">
      <c r="B203" s="154"/>
      <c r="D203" s="155" t="s">
        <v>140</v>
      </c>
      <c r="E203" s="156" t="s">
        <v>1</v>
      </c>
      <c r="F203" s="157" t="s">
        <v>190</v>
      </c>
      <c r="H203" s="156" t="s">
        <v>1</v>
      </c>
      <c r="L203" s="154"/>
      <c r="M203" s="158"/>
      <c r="N203" s="159"/>
      <c r="O203" s="159"/>
      <c r="P203" s="159"/>
      <c r="Q203" s="159"/>
      <c r="R203" s="159"/>
      <c r="S203" s="159"/>
      <c r="T203" s="160"/>
      <c r="V203" s="239"/>
      <c r="AT203" s="156" t="s">
        <v>140</v>
      </c>
      <c r="AU203" s="156" t="s">
        <v>82</v>
      </c>
      <c r="AV203" s="13" t="s">
        <v>80</v>
      </c>
      <c r="AW203" s="13" t="s">
        <v>29</v>
      </c>
      <c r="AX203" s="13" t="s">
        <v>72</v>
      </c>
      <c r="AY203" s="156" t="s">
        <v>131</v>
      </c>
    </row>
    <row r="204" spans="2:51" s="14" customFormat="1" ht="12">
      <c r="B204" s="161"/>
      <c r="D204" s="155" t="s">
        <v>140</v>
      </c>
      <c r="E204" s="162" t="s">
        <v>1</v>
      </c>
      <c r="F204" s="163" t="s">
        <v>306</v>
      </c>
      <c r="H204" s="164">
        <v>0.247</v>
      </c>
      <c r="L204" s="161"/>
      <c r="M204" s="165"/>
      <c r="N204" s="166"/>
      <c r="O204" s="166"/>
      <c r="P204" s="166"/>
      <c r="Q204" s="166"/>
      <c r="R204" s="166"/>
      <c r="S204" s="166"/>
      <c r="T204" s="167"/>
      <c r="V204" s="240"/>
      <c r="AT204" s="162" t="s">
        <v>140</v>
      </c>
      <c r="AU204" s="162" t="s">
        <v>82</v>
      </c>
      <c r="AV204" s="14" t="s">
        <v>82</v>
      </c>
      <c r="AW204" s="14" t="s">
        <v>29</v>
      </c>
      <c r="AX204" s="14" t="s">
        <v>72</v>
      </c>
      <c r="AY204" s="162" t="s">
        <v>131</v>
      </c>
    </row>
    <row r="205" spans="2:51" s="15" customFormat="1" ht="12">
      <c r="B205" s="168"/>
      <c r="D205" s="155" t="s">
        <v>140</v>
      </c>
      <c r="E205" s="169" t="s">
        <v>1</v>
      </c>
      <c r="F205" s="170" t="s">
        <v>143</v>
      </c>
      <c r="H205" s="171">
        <v>0.247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V205" s="241"/>
      <c r="AT205" s="169" t="s">
        <v>140</v>
      </c>
      <c r="AU205" s="169" t="s">
        <v>82</v>
      </c>
      <c r="AV205" s="15" t="s">
        <v>139</v>
      </c>
      <c r="AW205" s="15" t="s">
        <v>29</v>
      </c>
      <c r="AX205" s="15" t="s">
        <v>80</v>
      </c>
      <c r="AY205" s="169" t="s">
        <v>131</v>
      </c>
    </row>
    <row r="206" spans="1:65" s="2" customFormat="1" ht="16.5" customHeight="1">
      <c r="A206" s="30"/>
      <c r="B206" s="141"/>
      <c r="C206" s="142" t="s">
        <v>160</v>
      </c>
      <c r="D206" s="142" t="s">
        <v>135</v>
      </c>
      <c r="E206" s="143" t="s">
        <v>161</v>
      </c>
      <c r="F206" s="144" t="s">
        <v>162</v>
      </c>
      <c r="G206" s="145" t="s">
        <v>163</v>
      </c>
      <c r="H206" s="146">
        <v>409.555</v>
      </c>
      <c r="I206" s="147"/>
      <c r="J206" s="147">
        <f>ROUND(I206*H206,2)</f>
        <v>0</v>
      </c>
      <c r="K206" s="144" t="s">
        <v>148</v>
      </c>
      <c r="L206" s="31"/>
      <c r="M206" s="148" t="s">
        <v>1</v>
      </c>
      <c r="N206" s="149" t="s">
        <v>37</v>
      </c>
      <c r="O206" s="150">
        <v>0</v>
      </c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U206" s="30"/>
      <c r="V206" s="238"/>
      <c r="W206" s="30"/>
      <c r="X206" s="30"/>
      <c r="Y206" s="30"/>
      <c r="Z206" s="30"/>
      <c r="AA206" s="30"/>
      <c r="AB206" s="30"/>
      <c r="AC206" s="30"/>
      <c r="AD206" s="30"/>
      <c r="AE206" s="30"/>
      <c r="AR206" s="152" t="s">
        <v>139</v>
      </c>
      <c r="AT206" s="152" t="s">
        <v>135</v>
      </c>
      <c r="AU206" s="152" t="s">
        <v>82</v>
      </c>
      <c r="AY206" s="18" t="s">
        <v>131</v>
      </c>
      <c r="BE206" s="153">
        <f>IF(N206="základní",J206,0)</f>
        <v>0</v>
      </c>
      <c r="BF206" s="153">
        <f>IF(N206="snížená",J206,0)</f>
        <v>0</v>
      </c>
      <c r="BG206" s="153">
        <f>IF(N206="zákl. přenesená",J206,0)</f>
        <v>0</v>
      </c>
      <c r="BH206" s="153">
        <f>IF(N206="sníž. přenesená",J206,0)</f>
        <v>0</v>
      </c>
      <c r="BI206" s="153">
        <f>IF(N206="nulová",J206,0)</f>
        <v>0</v>
      </c>
      <c r="BJ206" s="18" t="s">
        <v>80</v>
      </c>
      <c r="BK206" s="153">
        <f>ROUND(I206*H206,2)</f>
        <v>0</v>
      </c>
      <c r="BL206" s="18" t="s">
        <v>139</v>
      </c>
      <c r="BM206" s="152" t="s">
        <v>205</v>
      </c>
    </row>
    <row r="207" spans="2:51" s="13" customFormat="1" ht="12">
      <c r="B207" s="154"/>
      <c r="D207" s="155" t="s">
        <v>140</v>
      </c>
      <c r="E207" s="156" t="s">
        <v>1</v>
      </c>
      <c r="F207" s="157" t="s">
        <v>164</v>
      </c>
      <c r="H207" s="156" t="s">
        <v>1</v>
      </c>
      <c r="L207" s="154"/>
      <c r="M207" s="158"/>
      <c r="N207" s="159"/>
      <c r="O207" s="159"/>
      <c r="P207" s="159"/>
      <c r="Q207" s="159"/>
      <c r="R207" s="159"/>
      <c r="S207" s="159"/>
      <c r="T207" s="160"/>
      <c r="V207" s="242"/>
      <c r="AT207" s="156" t="s">
        <v>140</v>
      </c>
      <c r="AU207" s="156" t="s">
        <v>82</v>
      </c>
      <c r="AV207" s="13" t="s">
        <v>80</v>
      </c>
      <c r="AW207" s="13" t="s">
        <v>29</v>
      </c>
      <c r="AX207" s="13" t="s">
        <v>72</v>
      </c>
      <c r="AY207" s="156" t="s">
        <v>131</v>
      </c>
    </row>
    <row r="208" spans="2:51" s="13" customFormat="1" ht="20.4">
      <c r="B208" s="154"/>
      <c r="D208" s="155" t="s">
        <v>140</v>
      </c>
      <c r="E208" s="156" t="s">
        <v>1</v>
      </c>
      <c r="F208" s="157" t="s">
        <v>165</v>
      </c>
      <c r="H208" s="156" t="s">
        <v>1</v>
      </c>
      <c r="L208" s="154"/>
      <c r="M208" s="158"/>
      <c r="N208" s="159"/>
      <c r="O208" s="159"/>
      <c r="P208" s="159"/>
      <c r="Q208" s="159"/>
      <c r="R208" s="159"/>
      <c r="S208" s="159"/>
      <c r="T208" s="160"/>
      <c r="V208" s="239"/>
      <c r="AT208" s="156" t="s">
        <v>140</v>
      </c>
      <c r="AU208" s="156" t="s">
        <v>82</v>
      </c>
      <c r="AV208" s="13" t="s">
        <v>80</v>
      </c>
      <c r="AW208" s="13" t="s">
        <v>29</v>
      </c>
      <c r="AX208" s="13" t="s">
        <v>72</v>
      </c>
      <c r="AY208" s="156" t="s">
        <v>131</v>
      </c>
    </row>
    <row r="209" spans="2:51" s="13" customFormat="1" ht="12">
      <c r="B209" s="154"/>
      <c r="D209" s="155" t="s">
        <v>140</v>
      </c>
      <c r="E209" s="156" t="s">
        <v>1</v>
      </c>
      <c r="F209" s="157" t="s">
        <v>166</v>
      </c>
      <c r="H209" s="156" t="s">
        <v>1</v>
      </c>
      <c r="L209" s="154"/>
      <c r="M209" s="158"/>
      <c r="N209" s="159"/>
      <c r="O209" s="159"/>
      <c r="P209" s="159"/>
      <c r="Q209" s="159"/>
      <c r="R209" s="159"/>
      <c r="S209" s="159"/>
      <c r="T209" s="160"/>
      <c r="V209" s="239"/>
      <c r="AT209" s="156" t="s">
        <v>140</v>
      </c>
      <c r="AU209" s="156" t="s">
        <v>82</v>
      </c>
      <c r="AV209" s="13" t="s">
        <v>80</v>
      </c>
      <c r="AW209" s="13" t="s">
        <v>29</v>
      </c>
      <c r="AX209" s="13" t="s">
        <v>72</v>
      </c>
      <c r="AY209" s="156" t="s">
        <v>131</v>
      </c>
    </row>
    <row r="210" spans="2:51" s="13" customFormat="1" ht="12">
      <c r="B210" s="154"/>
      <c r="D210" s="155" t="s">
        <v>140</v>
      </c>
      <c r="E210" s="156" t="s">
        <v>1</v>
      </c>
      <c r="F210" s="157" t="s">
        <v>167</v>
      </c>
      <c r="H210" s="156" t="s">
        <v>1</v>
      </c>
      <c r="L210" s="154"/>
      <c r="M210" s="158"/>
      <c r="N210" s="159"/>
      <c r="O210" s="159"/>
      <c r="P210" s="159"/>
      <c r="Q210" s="159"/>
      <c r="R210" s="159"/>
      <c r="S210" s="159"/>
      <c r="T210" s="160"/>
      <c r="V210" s="239"/>
      <c r="AT210" s="156" t="s">
        <v>140</v>
      </c>
      <c r="AU210" s="156" t="s">
        <v>82</v>
      </c>
      <c r="AV210" s="13" t="s">
        <v>80</v>
      </c>
      <c r="AW210" s="13" t="s">
        <v>29</v>
      </c>
      <c r="AX210" s="13" t="s">
        <v>72</v>
      </c>
      <c r="AY210" s="156" t="s">
        <v>131</v>
      </c>
    </row>
    <row r="211" spans="2:51" s="14" customFormat="1" ht="12">
      <c r="B211" s="161"/>
      <c r="D211" s="155" t="s">
        <v>140</v>
      </c>
      <c r="E211" s="162" t="s">
        <v>1</v>
      </c>
      <c r="F211" s="163" t="s">
        <v>307</v>
      </c>
      <c r="H211" s="164">
        <v>409.555</v>
      </c>
      <c r="L211" s="161"/>
      <c r="M211" s="165"/>
      <c r="N211" s="166"/>
      <c r="O211" s="166"/>
      <c r="P211" s="166"/>
      <c r="Q211" s="166"/>
      <c r="R211" s="166"/>
      <c r="S211" s="166"/>
      <c r="T211" s="167"/>
      <c r="V211" s="240"/>
      <c r="AT211" s="162" t="s">
        <v>140</v>
      </c>
      <c r="AU211" s="162" t="s">
        <v>82</v>
      </c>
      <c r="AV211" s="14" t="s">
        <v>82</v>
      </c>
      <c r="AW211" s="14" t="s">
        <v>29</v>
      </c>
      <c r="AX211" s="14" t="s">
        <v>72</v>
      </c>
      <c r="AY211" s="162" t="s">
        <v>131</v>
      </c>
    </row>
    <row r="212" spans="2:51" s="15" customFormat="1" ht="12">
      <c r="B212" s="168"/>
      <c r="D212" s="155" t="s">
        <v>140</v>
      </c>
      <c r="E212" s="169" t="s">
        <v>1</v>
      </c>
      <c r="F212" s="170" t="s">
        <v>143</v>
      </c>
      <c r="H212" s="171">
        <v>409.555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V212" s="241"/>
      <c r="AT212" s="169" t="s">
        <v>140</v>
      </c>
      <c r="AU212" s="169" t="s">
        <v>82</v>
      </c>
      <c r="AV212" s="15" t="s">
        <v>139</v>
      </c>
      <c r="AW212" s="15" t="s">
        <v>29</v>
      </c>
      <c r="AX212" s="15" t="s">
        <v>80</v>
      </c>
      <c r="AY212" s="169" t="s">
        <v>131</v>
      </c>
    </row>
    <row r="213" spans="1:65" s="2" customFormat="1" ht="24.15" customHeight="1">
      <c r="A213" s="30"/>
      <c r="B213" s="141"/>
      <c r="C213" s="142" t="s">
        <v>169</v>
      </c>
      <c r="D213" s="142" t="s">
        <v>135</v>
      </c>
      <c r="E213" s="143" t="s">
        <v>170</v>
      </c>
      <c r="F213" s="144" t="s">
        <v>171</v>
      </c>
      <c r="G213" s="145" t="s">
        <v>138</v>
      </c>
      <c r="H213" s="146">
        <v>10.5</v>
      </c>
      <c r="I213" s="147"/>
      <c r="J213" s="147">
        <f>ROUND(I213*H213,2)</f>
        <v>0</v>
      </c>
      <c r="K213" s="144" t="s">
        <v>148</v>
      </c>
      <c r="L213" s="31"/>
      <c r="M213" s="148" t="s">
        <v>1</v>
      </c>
      <c r="N213" s="149" t="s">
        <v>37</v>
      </c>
      <c r="O213" s="150">
        <v>0</v>
      </c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U213" s="30"/>
      <c r="V213" s="238"/>
      <c r="W213" s="30"/>
      <c r="X213" s="30"/>
      <c r="Y213" s="30"/>
      <c r="Z213" s="30"/>
      <c r="AA213" s="30"/>
      <c r="AB213" s="30"/>
      <c r="AC213" s="30"/>
      <c r="AD213" s="30"/>
      <c r="AE213" s="30"/>
      <c r="AR213" s="152" t="s">
        <v>139</v>
      </c>
      <c r="AT213" s="152" t="s">
        <v>135</v>
      </c>
      <c r="AU213" s="152" t="s">
        <v>82</v>
      </c>
      <c r="AY213" s="18" t="s">
        <v>131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18" t="s">
        <v>80</v>
      </c>
      <c r="BK213" s="153">
        <f>ROUND(I213*H213,2)</f>
        <v>0</v>
      </c>
      <c r="BL213" s="18" t="s">
        <v>139</v>
      </c>
      <c r="BM213" s="152" t="s">
        <v>308</v>
      </c>
    </row>
    <row r="214" spans="2:51" s="13" customFormat="1" ht="12">
      <c r="B214" s="154"/>
      <c r="D214" s="155" t="s">
        <v>140</v>
      </c>
      <c r="E214" s="156" t="s">
        <v>1</v>
      </c>
      <c r="F214" s="157" t="s">
        <v>173</v>
      </c>
      <c r="H214" s="156" t="s">
        <v>1</v>
      </c>
      <c r="L214" s="154"/>
      <c r="M214" s="158"/>
      <c r="N214" s="159"/>
      <c r="O214" s="159"/>
      <c r="P214" s="159"/>
      <c r="Q214" s="159"/>
      <c r="R214" s="159"/>
      <c r="S214" s="159"/>
      <c r="T214" s="160"/>
      <c r="V214" s="239"/>
      <c r="AT214" s="156" t="s">
        <v>140</v>
      </c>
      <c r="AU214" s="156" t="s">
        <v>82</v>
      </c>
      <c r="AV214" s="13" t="s">
        <v>80</v>
      </c>
      <c r="AW214" s="13" t="s">
        <v>29</v>
      </c>
      <c r="AX214" s="13" t="s">
        <v>72</v>
      </c>
      <c r="AY214" s="156" t="s">
        <v>131</v>
      </c>
    </row>
    <row r="215" spans="2:51" s="13" customFormat="1" ht="30.6">
      <c r="B215" s="154"/>
      <c r="D215" s="155" t="s">
        <v>140</v>
      </c>
      <c r="E215" s="156" t="s">
        <v>1</v>
      </c>
      <c r="F215" s="157" t="s">
        <v>174</v>
      </c>
      <c r="H215" s="156" t="s">
        <v>1</v>
      </c>
      <c r="L215" s="154"/>
      <c r="M215" s="158"/>
      <c r="N215" s="159"/>
      <c r="O215" s="159"/>
      <c r="P215" s="159"/>
      <c r="Q215" s="159"/>
      <c r="R215" s="159"/>
      <c r="S215" s="159"/>
      <c r="T215" s="160"/>
      <c r="V215" s="239"/>
      <c r="AT215" s="156" t="s">
        <v>140</v>
      </c>
      <c r="AU215" s="156" t="s">
        <v>82</v>
      </c>
      <c r="AV215" s="13" t="s">
        <v>80</v>
      </c>
      <c r="AW215" s="13" t="s">
        <v>29</v>
      </c>
      <c r="AX215" s="13" t="s">
        <v>72</v>
      </c>
      <c r="AY215" s="156" t="s">
        <v>131</v>
      </c>
    </row>
    <row r="216" spans="2:51" s="14" customFormat="1" ht="12">
      <c r="B216" s="161"/>
      <c r="D216" s="155" t="s">
        <v>140</v>
      </c>
      <c r="E216" s="162" t="s">
        <v>1</v>
      </c>
      <c r="F216" s="163" t="s">
        <v>309</v>
      </c>
      <c r="H216" s="164">
        <v>10.5</v>
      </c>
      <c r="L216" s="161"/>
      <c r="M216" s="165"/>
      <c r="N216" s="166"/>
      <c r="O216" s="166"/>
      <c r="P216" s="166"/>
      <c r="Q216" s="166"/>
      <c r="R216" s="166"/>
      <c r="S216" s="166"/>
      <c r="T216" s="167"/>
      <c r="V216" s="240"/>
      <c r="AT216" s="162" t="s">
        <v>140</v>
      </c>
      <c r="AU216" s="162" t="s">
        <v>82</v>
      </c>
      <c r="AV216" s="14" t="s">
        <v>82</v>
      </c>
      <c r="AW216" s="14" t="s">
        <v>29</v>
      </c>
      <c r="AX216" s="14" t="s">
        <v>72</v>
      </c>
      <c r="AY216" s="162" t="s">
        <v>131</v>
      </c>
    </row>
    <row r="217" spans="2:51" s="15" customFormat="1" ht="12">
      <c r="B217" s="168"/>
      <c r="D217" s="155" t="s">
        <v>140</v>
      </c>
      <c r="E217" s="169" t="s">
        <v>1</v>
      </c>
      <c r="F217" s="170" t="s">
        <v>143</v>
      </c>
      <c r="H217" s="171">
        <v>10.5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V217" s="241"/>
      <c r="AT217" s="169" t="s">
        <v>140</v>
      </c>
      <c r="AU217" s="169" t="s">
        <v>82</v>
      </c>
      <c r="AV217" s="15" t="s">
        <v>139</v>
      </c>
      <c r="AW217" s="15" t="s">
        <v>29</v>
      </c>
      <c r="AX217" s="15" t="s">
        <v>80</v>
      </c>
      <c r="AY217" s="169" t="s">
        <v>131</v>
      </c>
    </row>
    <row r="218" spans="1:65" s="2" customFormat="1" ht="33" customHeight="1">
      <c r="A218" s="30"/>
      <c r="B218" s="141"/>
      <c r="C218" s="142" t="s">
        <v>176</v>
      </c>
      <c r="D218" s="142" t="s">
        <v>135</v>
      </c>
      <c r="E218" s="143" t="s">
        <v>177</v>
      </c>
      <c r="F218" s="144" t="s">
        <v>178</v>
      </c>
      <c r="G218" s="145" t="s">
        <v>138</v>
      </c>
      <c r="H218" s="146">
        <v>6.9</v>
      </c>
      <c r="I218" s="147"/>
      <c r="J218" s="147">
        <f>ROUND(I218*H218,2)</f>
        <v>0</v>
      </c>
      <c r="K218" s="144" t="s">
        <v>148</v>
      </c>
      <c r="L218" s="31"/>
      <c r="M218" s="148" t="s">
        <v>1</v>
      </c>
      <c r="N218" s="149" t="s">
        <v>37</v>
      </c>
      <c r="O218" s="150">
        <v>0</v>
      </c>
      <c r="P218" s="150">
        <f>O218*H218</f>
        <v>0</v>
      </c>
      <c r="Q218" s="150">
        <v>0</v>
      </c>
      <c r="R218" s="150">
        <f>Q218*H218</f>
        <v>0</v>
      </c>
      <c r="S218" s="150">
        <v>0</v>
      </c>
      <c r="T218" s="151">
        <f>S218*H218</f>
        <v>0</v>
      </c>
      <c r="U218" s="30"/>
      <c r="V218" s="238"/>
      <c r="W218" s="30"/>
      <c r="X218" s="30"/>
      <c r="Y218" s="30"/>
      <c r="Z218" s="30"/>
      <c r="AA218" s="30"/>
      <c r="AB218" s="30"/>
      <c r="AC218" s="30"/>
      <c r="AD218" s="30"/>
      <c r="AE218" s="30"/>
      <c r="AR218" s="152" t="s">
        <v>139</v>
      </c>
      <c r="AT218" s="152" t="s">
        <v>135</v>
      </c>
      <c r="AU218" s="152" t="s">
        <v>82</v>
      </c>
      <c r="AY218" s="18" t="s">
        <v>131</v>
      </c>
      <c r="BE218" s="153">
        <f>IF(N218="základní",J218,0)</f>
        <v>0</v>
      </c>
      <c r="BF218" s="153">
        <f>IF(N218="snížená",J218,0)</f>
        <v>0</v>
      </c>
      <c r="BG218" s="153">
        <f>IF(N218="zákl. přenesená",J218,0)</f>
        <v>0</v>
      </c>
      <c r="BH218" s="153">
        <f>IF(N218="sníž. přenesená",J218,0)</f>
        <v>0</v>
      </c>
      <c r="BI218" s="153">
        <f>IF(N218="nulová",J218,0)</f>
        <v>0</v>
      </c>
      <c r="BJ218" s="18" t="s">
        <v>80</v>
      </c>
      <c r="BK218" s="153">
        <f>ROUND(I218*H218,2)</f>
        <v>0</v>
      </c>
      <c r="BL218" s="18" t="s">
        <v>139</v>
      </c>
      <c r="BM218" s="152" t="s">
        <v>310</v>
      </c>
    </row>
    <row r="219" spans="2:51" s="13" customFormat="1" ht="12">
      <c r="B219" s="154"/>
      <c r="D219" s="155" t="s">
        <v>140</v>
      </c>
      <c r="E219" s="156" t="s">
        <v>1</v>
      </c>
      <c r="F219" s="157" t="s">
        <v>180</v>
      </c>
      <c r="H219" s="156" t="s">
        <v>1</v>
      </c>
      <c r="L219" s="154"/>
      <c r="M219" s="158"/>
      <c r="N219" s="159"/>
      <c r="O219" s="159"/>
      <c r="P219" s="159"/>
      <c r="Q219" s="159"/>
      <c r="R219" s="159"/>
      <c r="S219" s="159"/>
      <c r="T219" s="160"/>
      <c r="V219" s="239"/>
      <c r="AT219" s="156" t="s">
        <v>140</v>
      </c>
      <c r="AU219" s="156" t="s">
        <v>82</v>
      </c>
      <c r="AV219" s="13" t="s">
        <v>80</v>
      </c>
      <c r="AW219" s="13" t="s">
        <v>29</v>
      </c>
      <c r="AX219" s="13" t="s">
        <v>72</v>
      </c>
      <c r="AY219" s="156" t="s">
        <v>131</v>
      </c>
    </row>
    <row r="220" spans="2:51" s="13" customFormat="1" ht="30.6">
      <c r="B220" s="154"/>
      <c r="D220" s="155" t="s">
        <v>140</v>
      </c>
      <c r="E220" s="156" t="s">
        <v>1</v>
      </c>
      <c r="F220" s="157" t="s">
        <v>181</v>
      </c>
      <c r="H220" s="156" t="s">
        <v>1</v>
      </c>
      <c r="L220" s="154"/>
      <c r="M220" s="158"/>
      <c r="N220" s="159"/>
      <c r="O220" s="159"/>
      <c r="P220" s="159"/>
      <c r="Q220" s="159"/>
      <c r="R220" s="159"/>
      <c r="S220" s="159"/>
      <c r="T220" s="160"/>
      <c r="V220" s="239"/>
      <c r="AT220" s="156" t="s">
        <v>140</v>
      </c>
      <c r="AU220" s="156" t="s">
        <v>82</v>
      </c>
      <c r="AV220" s="13" t="s">
        <v>80</v>
      </c>
      <c r="AW220" s="13" t="s">
        <v>29</v>
      </c>
      <c r="AX220" s="13" t="s">
        <v>72</v>
      </c>
      <c r="AY220" s="156" t="s">
        <v>131</v>
      </c>
    </row>
    <row r="221" spans="2:51" s="13" customFormat="1" ht="12">
      <c r="B221" s="154"/>
      <c r="D221" s="155" t="s">
        <v>140</v>
      </c>
      <c r="E221" s="156" t="s">
        <v>1</v>
      </c>
      <c r="F221" s="157" t="s">
        <v>182</v>
      </c>
      <c r="H221" s="156" t="s">
        <v>1</v>
      </c>
      <c r="L221" s="154"/>
      <c r="M221" s="158"/>
      <c r="N221" s="159"/>
      <c r="O221" s="159"/>
      <c r="P221" s="159"/>
      <c r="Q221" s="159"/>
      <c r="R221" s="159"/>
      <c r="S221" s="159"/>
      <c r="T221" s="160"/>
      <c r="V221" s="239"/>
      <c r="AT221" s="156" t="s">
        <v>140</v>
      </c>
      <c r="AU221" s="156" t="s">
        <v>82</v>
      </c>
      <c r="AV221" s="13" t="s">
        <v>80</v>
      </c>
      <c r="AW221" s="13" t="s">
        <v>29</v>
      </c>
      <c r="AX221" s="13" t="s">
        <v>72</v>
      </c>
      <c r="AY221" s="156" t="s">
        <v>131</v>
      </c>
    </row>
    <row r="222" spans="2:51" s="14" customFormat="1" ht="12">
      <c r="B222" s="161"/>
      <c r="D222" s="155" t="s">
        <v>140</v>
      </c>
      <c r="E222" s="162" t="s">
        <v>1</v>
      </c>
      <c r="F222" s="163" t="s">
        <v>311</v>
      </c>
      <c r="H222" s="164">
        <v>6.9</v>
      </c>
      <c r="L222" s="161"/>
      <c r="M222" s="165"/>
      <c r="N222" s="166"/>
      <c r="O222" s="166"/>
      <c r="P222" s="166"/>
      <c r="Q222" s="166"/>
      <c r="R222" s="166"/>
      <c r="S222" s="166"/>
      <c r="T222" s="167"/>
      <c r="V222" s="240"/>
      <c r="AT222" s="162" t="s">
        <v>140</v>
      </c>
      <c r="AU222" s="162" t="s">
        <v>82</v>
      </c>
      <c r="AV222" s="14" t="s">
        <v>82</v>
      </c>
      <c r="AW222" s="14" t="s">
        <v>29</v>
      </c>
      <c r="AX222" s="14" t="s">
        <v>72</v>
      </c>
      <c r="AY222" s="162" t="s">
        <v>131</v>
      </c>
    </row>
    <row r="223" spans="2:51" s="15" customFormat="1" ht="12">
      <c r="B223" s="168"/>
      <c r="D223" s="155" t="s">
        <v>140</v>
      </c>
      <c r="E223" s="169" t="s">
        <v>1</v>
      </c>
      <c r="F223" s="170" t="s">
        <v>143</v>
      </c>
      <c r="H223" s="171">
        <v>6.9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V223" s="241"/>
      <c r="AT223" s="169" t="s">
        <v>140</v>
      </c>
      <c r="AU223" s="169" t="s">
        <v>82</v>
      </c>
      <c r="AV223" s="15" t="s">
        <v>139</v>
      </c>
      <c r="AW223" s="15" t="s">
        <v>29</v>
      </c>
      <c r="AX223" s="15" t="s">
        <v>80</v>
      </c>
      <c r="AY223" s="169" t="s">
        <v>131</v>
      </c>
    </row>
    <row r="224" spans="1:65" s="2" customFormat="1" ht="33" customHeight="1">
      <c r="A224" s="30"/>
      <c r="B224" s="141"/>
      <c r="C224" s="142" t="s">
        <v>184</v>
      </c>
      <c r="D224" s="142" t="s">
        <v>135</v>
      </c>
      <c r="E224" s="143" t="s">
        <v>185</v>
      </c>
      <c r="F224" s="144" t="s">
        <v>186</v>
      </c>
      <c r="G224" s="145" t="s">
        <v>138</v>
      </c>
      <c r="H224" s="146">
        <v>4.6</v>
      </c>
      <c r="I224" s="147"/>
      <c r="J224" s="147">
        <f>ROUND(I224*H224,2)</f>
        <v>0</v>
      </c>
      <c r="K224" s="144" t="s">
        <v>148</v>
      </c>
      <c r="L224" s="31"/>
      <c r="M224" s="148" t="s">
        <v>1</v>
      </c>
      <c r="N224" s="149" t="s">
        <v>37</v>
      </c>
      <c r="O224" s="150">
        <v>0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30"/>
      <c r="V224" s="238"/>
      <c r="W224" s="30"/>
      <c r="X224" s="30"/>
      <c r="Y224" s="30"/>
      <c r="Z224" s="30"/>
      <c r="AA224" s="30"/>
      <c r="AB224" s="30"/>
      <c r="AC224" s="30"/>
      <c r="AD224" s="30"/>
      <c r="AE224" s="30"/>
      <c r="AR224" s="152" t="s">
        <v>139</v>
      </c>
      <c r="AT224" s="152" t="s">
        <v>135</v>
      </c>
      <c r="AU224" s="152" t="s">
        <v>82</v>
      </c>
      <c r="AY224" s="18" t="s">
        <v>131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8" t="s">
        <v>80</v>
      </c>
      <c r="BK224" s="153">
        <f>ROUND(I224*H224,2)</f>
        <v>0</v>
      </c>
      <c r="BL224" s="18" t="s">
        <v>139</v>
      </c>
      <c r="BM224" s="152" t="s">
        <v>175</v>
      </c>
    </row>
    <row r="225" spans="2:51" s="13" customFormat="1" ht="12">
      <c r="B225" s="154"/>
      <c r="D225" s="155" t="s">
        <v>140</v>
      </c>
      <c r="E225" s="156" t="s">
        <v>1</v>
      </c>
      <c r="F225" s="157" t="s">
        <v>188</v>
      </c>
      <c r="H225" s="156" t="s">
        <v>1</v>
      </c>
      <c r="L225" s="154"/>
      <c r="M225" s="158"/>
      <c r="N225" s="159"/>
      <c r="O225" s="159"/>
      <c r="P225" s="159"/>
      <c r="Q225" s="159"/>
      <c r="R225" s="159"/>
      <c r="S225" s="159"/>
      <c r="T225" s="160"/>
      <c r="V225" s="239"/>
      <c r="AT225" s="156" t="s">
        <v>140</v>
      </c>
      <c r="AU225" s="156" t="s">
        <v>82</v>
      </c>
      <c r="AV225" s="13" t="s">
        <v>80</v>
      </c>
      <c r="AW225" s="13" t="s">
        <v>29</v>
      </c>
      <c r="AX225" s="13" t="s">
        <v>72</v>
      </c>
      <c r="AY225" s="156" t="s">
        <v>131</v>
      </c>
    </row>
    <row r="226" spans="2:51" s="13" customFormat="1" ht="30.6">
      <c r="B226" s="154"/>
      <c r="D226" s="155" t="s">
        <v>140</v>
      </c>
      <c r="E226" s="156" t="s">
        <v>1</v>
      </c>
      <c r="F226" s="157" t="s">
        <v>189</v>
      </c>
      <c r="H226" s="156" t="s">
        <v>1</v>
      </c>
      <c r="L226" s="154"/>
      <c r="M226" s="158"/>
      <c r="N226" s="159"/>
      <c r="O226" s="159"/>
      <c r="P226" s="159"/>
      <c r="Q226" s="159"/>
      <c r="R226" s="159"/>
      <c r="S226" s="159"/>
      <c r="T226" s="160"/>
      <c r="V226" s="239"/>
      <c r="AT226" s="156" t="s">
        <v>140</v>
      </c>
      <c r="AU226" s="156" t="s">
        <v>82</v>
      </c>
      <c r="AV226" s="13" t="s">
        <v>80</v>
      </c>
      <c r="AW226" s="13" t="s">
        <v>29</v>
      </c>
      <c r="AX226" s="13" t="s">
        <v>72</v>
      </c>
      <c r="AY226" s="156" t="s">
        <v>131</v>
      </c>
    </row>
    <row r="227" spans="2:51" s="13" customFormat="1" ht="12">
      <c r="B227" s="154"/>
      <c r="D227" s="155" t="s">
        <v>140</v>
      </c>
      <c r="E227" s="156" t="s">
        <v>1</v>
      </c>
      <c r="F227" s="157" t="s">
        <v>190</v>
      </c>
      <c r="H227" s="156" t="s">
        <v>1</v>
      </c>
      <c r="L227" s="154"/>
      <c r="M227" s="158"/>
      <c r="N227" s="159"/>
      <c r="O227" s="159"/>
      <c r="P227" s="159"/>
      <c r="Q227" s="159"/>
      <c r="R227" s="159"/>
      <c r="S227" s="159"/>
      <c r="T227" s="160"/>
      <c r="V227" s="239"/>
      <c r="AT227" s="156" t="s">
        <v>140</v>
      </c>
      <c r="AU227" s="156" t="s">
        <v>82</v>
      </c>
      <c r="AV227" s="13" t="s">
        <v>80</v>
      </c>
      <c r="AW227" s="13" t="s">
        <v>29</v>
      </c>
      <c r="AX227" s="13" t="s">
        <v>72</v>
      </c>
      <c r="AY227" s="156" t="s">
        <v>131</v>
      </c>
    </row>
    <row r="228" spans="2:51" s="14" customFormat="1" ht="12">
      <c r="B228" s="161"/>
      <c r="D228" s="155" t="s">
        <v>140</v>
      </c>
      <c r="E228" s="162" t="s">
        <v>1</v>
      </c>
      <c r="F228" s="163" t="s">
        <v>312</v>
      </c>
      <c r="H228" s="164">
        <v>4.6</v>
      </c>
      <c r="L228" s="161"/>
      <c r="M228" s="165"/>
      <c r="N228" s="166"/>
      <c r="O228" s="166"/>
      <c r="P228" s="166"/>
      <c r="Q228" s="166"/>
      <c r="R228" s="166"/>
      <c r="S228" s="166"/>
      <c r="T228" s="167"/>
      <c r="V228" s="240"/>
      <c r="AT228" s="162" t="s">
        <v>140</v>
      </c>
      <c r="AU228" s="162" t="s">
        <v>82</v>
      </c>
      <c r="AV228" s="14" t="s">
        <v>82</v>
      </c>
      <c r="AW228" s="14" t="s">
        <v>29</v>
      </c>
      <c r="AX228" s="14" t="s">
        <v>72</v>
      </c>
      <c r="AY228" s="162" t="s">
        <v>131</v>
      </c>
    </row>
    <row r="229" spans="2:51" s="15" customFormat="1" ht="12">
      <c r="B229" s="168"/>
      <c r="D229" s="155" t="s">
        <v>140</v>
      </c>
      <c r="E229" s="169" t="s">
        <v>1</v>
      </c>
      <c r="F229" s="170" t="s">
        <v>143</v>
      </c>
      <c r="H229" s="171">
        <v>4.6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V229" s="241"/>
      <c r="AT229" s="169" t="s">
        <v>140</v>
      </c>
      <c r="AU229" s="169" t="s">
        <v>82</v>
      </c>
      <c r="AV229" s="15" t="s">
        <v>139</v>
      </c>
      <c r="AW229" s="15" t="s">
        <v>29</v>
      </c>
      <c r="AX229" s="15" t="s">
        <v>80</v>
      </c>
      <c r="AY229" s="169" t="s">
        <v>131</v>
      </c>
    </row>
    <row r="230" spans="1:65" s="2" customFormat="1" ht="16.5" customHeight="1">
      <c r="A230" s="30"/>
      <c r="B230" s="141"/>
      <c r="C230" s="142" t="s">
        <v>313</v>
      </c>
      <c r="D230" s="142" t="s">
        <v>135</v>
      </c>
      <c r="E230" s="143" t="s">
        <v>314</v>
      </c>
      <c r="F230" s="144" t="s">
        <v>315</v>
      </c>
      <c r="G230" s="145" t="s">
        <v>163</v>
      </c>
      <c r="H230" s="146">
        <v>45.732</v>
      </c>
      <c r="I230" s="147"/>
      <c r="J230" s="147">
        <f>ROUND(I230*H230,2)</f>
        <v>0</v>
      </c>
      <c r="K230" s="144" t="s">
        <v>148</v>
      </c>
      <c r="L230" s="31"/>
      <c r="M230" s="148" t="s">
        <v>1</v>
      </c>
      <c r="N230" s="149" t="s">
        <v>37</v>
      </c>
      <c r="O230" s="150">
        <v>0</v>
      </c>
      <c r="P230" s="150">
        <f>O230*H230</f>
        <v>0</v>
      </c>
      <c r="Q230" s="150">
        <v>0</v>
      </c>
      <c r="R230" s="150">
        <f>Q230*H230</f>
        <v>0</v>
      </c>
      <c r="S230" s="150">
        <v>0</v>
      </c>
      <c r="T230" s="151">
        <f>S230*H230</f>
        <v>0</v>
      </c>
      <c r="U230" s="30"/>
      <c r="V230" s="238"/>
      <c r="W230" s="30"/>
      <c r="X230" s="30"/>
      <c r="Y230" s="30"/>
      <c r="Z230" s="30"/>
      <c r="AA230" s="30"/>
      <c r="AB230" s="30"/>
      <c r="AC230" s="30"/>
      <c r="AD230" s="30"/>
      <c r="AE230" s="30"/>
      <c r="AR230" s="152" t="s">
        <v>139</v>
      </c>
      <c r="AT230" s="152" t="s">
        <v>135</v>
      </c>
      <c r="AU230" s="152" t="s">
        <v>82</v>
      </c>
      <c r="AY230" s="18" t="s">
        <v>131</v>
      </c>
      <c r="BE230" s="153">
        <f>IF(N230="základní",J230,0)</f>
        <v>0</v>
      </c>
      <c r="BF230" s="153">
        <f>IF(N230="snížená",J230,0)</f>
        <v>0</v>
      </c>
      <c r="BG230" s="153">
        <f>IF(N230="zákl. přenesená",J230,0)</f>
        <v>0</v>
      </c>
      <c r="BH230" s="153">
        <f>IF(N230="sníž. přenesená",J230,0)</f>
        <v>0</v>
      </c>
      <c r="BI230" s="153">
        <f>IF(N230="nulová",J230,0)</f>
        <v>0</v>
      </c>
      <c r="BJ230" s="18" t="s">
        <v>80</v>
      </c>
      <c r="BK230" s="153">
        <f>ROUND(I230*H230,2)</f>
        <v>0</v>
      </c>
      <c r="BL230" s="18" t="s">
        <v>139</v>
      </c>
      <c r="BM230" s="152" t="s">
        <v>316</v>
      </c>
    </row>
    <row r="231" spans="2:51" s="13" customFormat="1" ht="12">
      <c r="B231" s="154"/>
      <c r="D231" s="155" t="s">
        <v>140</v>
      </c>
      <c r="E231" s="156" t="s">
        <v>1</v>
      </c>
      <c r="F231" s="157" t="s">
        <v>317</v>
      </c>
      <c r="H231" s="156" t="s">
        <v>1</v>
      </c>
      <c r="L231" s="154"/>
      <c r="M231" s="158"/>
      <c r="N231" s="159"/>
      <c r="O231" s="159"/>
      <c r="P231" s="159"/>
      <c r="Q231" s="159"/>
      <c r="R231" s="159"/>
      <c r="S231" s="159"/>
      <c r="T231" s="160"/>
      <c r="V231" s="239"/>
      <c r="AT231" s="156" t="s">
        <v>140</v>
      </c>
      <c r="AU231" s="156" t="s">
        <v>82</v>
      </c>
      <c r="AV231" s="13" t="s">
        <v>80</v>
      </c>
      <c r="AW231" s="13" t="s">
        <v>29</v>
      </c>
      <c r="AX231" s="13" t="s">
        <v>72</v>
      </c>
      <c r="AY231" s="156" t="s">
        <v>131</v>
      </c>
    </row>
    <row r="232" spans="2:51" s="13" customFormat="1" ht="20.4">
      <c r="B232" s="154"/>
      <c r="D232" s="155" t="s">
        <v>140</v>
      </c>
      <c r="E232" s="156" t="s">
        <v>1</v>
      </c>
      <c r="F232" s="157" t="s">
        <v>318</v>
      </c>
      <c r="H232" s="156" t="s">
        <v>1</v>
      </c>
      <c r="L232" s="154"/>
      <c r="M232" s="158"/>
      <c r="N232" s="159"/>
      <c r="O232" s="159"/>
      <c r="P232" s="159"/>
      <c r="Q232" s="159"/>
      <c r="R232" s="159"/>
      <c r="S232" s="159"/>
      <c r="T232" s="160"/>
      <c r="V232" s="239"/>
      <c r="AT232" s="156" t="s">
        <v>140</v>
      </c>
      <c r="AU232" s="156" t="s">
        <v>82</v>
      </c>
      <c r="AV232" s="13" t="s">
        <v>80</v>
      </c>
      <c r="AW232" s="13" t="s">
        <v>29</v>
      </c>
      <c r="AX232" s="13" t="s">
        <v>72</v>
      </c>
      <c r="AY232" s="156" t="s">
        <v>131</v>
      </c>
    </row>
    <row r="233" spans="2:51" s="13" customFormat="1" ht="12">
      <c r="B233" s="154"/>
      <c r="D233" s="155" t="s">
        <v>140</v>
      </c>
      <c r="E233" s="156" t="s">
        <v>1</v>
      </c>
      <c r="F233" s="157" t="s">
        <v>319</v>
      </c>
      <c r="H233" s="156" t="s">
        <v>1</v>
      </c>
      <c r="L233" s="154"/>
      <c r="M233" s="158"/>
      <c r="N233" s="159"/>
      <c r="O233" s="159"/>
      <c r="P233" s="159"/>
      <c r="Q233" s="159"/>
      <c r="R233" s="159"/>
      <c r="S233" s="159"/>
      <c r="T233" s="160"/>
      <c r="V233" s="239"/>
      <c r="AT233" s="156" t="s">
        <v>140</v>
      </c>
      <c r="AU233" s="156" t="s">
        <v>82</v>
      </c>
      <c r="AV233" s="13" t="s">
        <v>80</v>
      </c>
      <c r="AW233" s="13" t="s">
        <v>29</v>
      </c>
      <c r="AX233" s="13" t="s">
        <v>72</v>
      </c>
      <c r="AY233" s="156" t="s">
        <v>131</v>
      </c>
    </row>
    <row r="234" spans="2:51" s="14" customFormat="1" ht="12">
      <c r="B234" s="161"/>
      <c r="D234" s="155" t="s">
        <v>140</v>
      </c>
      <c r="E234" s="162" t="s">
        <v>1</v>
      </c>
      <c r="F234" s="163" t="s">
        <v>320</v>
      </c>
      <c r="H234" s="164">
        <v>45.732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V234" s="240"/>
      <c r="AT234" s="162" t="s">
        <v>140</v>
      </c>
      <c r="AU234" s="162" t="s">
        <v>82</v>
      </c>
      <c r="AV234" s="14" t="s">
        <v>82</v>
      </c>
      <c r="AW234" s="14" t="s">
        <v>29</v>
      </c>
      <c r="AX234" s="14" t="s">
        <v>72</v>
      </c>
      <c r="AY234" s="162" t="s">
        <v>131</v>
      </c>
    </row>
    <row r="235" spans="2:51" s="15" customFormat="1" ht="12">
      <c r="B235" s="168"/>
      <c r="D235" s="155" t="s">
        <v>140</v>
      </c>
      <c r="E235" s="169" t="s">
        <v>1</v>
      </c>
      <c r="F235" s="170" t="s">
        <v>143</v>
      </c>
      <c r="H235" s="171">
        <v>45.732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V235" s="241"/>
      <c r="AT235" s="169" t="s">
        <v>140</v>
      </c>
      <c r="AU235" s="169" t="s">
        <v>82</v>
      </c>
      <c r="AV235" s="15" t="s">
        <v>139</v>
      </c>
      <c r="AW235" s="15" t="s">
        <v>29</v>
      </c>
      <c r="AX235" s="15" t="s">
        <v>80</v>
      </c>
      <c r="AY235" s="169" t="s">
        <v>131</v>
      </c>
    </row>
    <row r="236" spans="1:65" s="2" customFormat="1" ht="24.15" customHeight="1">
      <c r="A236" s="30"/>
      <c r="B236" s="141"/>
      <c r="C236" s="142" t="s">
        <v>321</v>
      </c>
      <c r="D236" s="142" t="s">
        <v>135</v>
      </c>
      <c r="E236" s="143" t="s">
        <v>322</v>
      </c>
      <c r="F236" s="144" t="s">
        <v>323</v>
      </c>
      <c r="G236" s="145" t="s">
        <v>138</v>
      </c>
      <c r="H236" s="146">
        <v>20.6</v>
      </c>
      <c r="I236" s="147"/>
      <c r="J236" s="147">
        <f>ROUND(I236*H236,2)</f>
        <v>0</v>
      </c>
      <c r="K236" s="144" t="s">
        <v>148</v>
      </c>
      <c r="L236" s="31"/>
      <c r="M236" s="148" t="s">
        <v>1</v>
      </c>
      <c r="N236" s="149" t="s">
        <v>37</v>
      </c>
      <c r="O236" s="150">
        <v>0</v>
      </c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U236" s="30"/>
      <c r="V236" s="238"/>
      <c r="W236" s="30"/>
      <c r="X236" s="30"/>
      <c r="Y236" s="30"/>
      <c r="Z236" s="30"/>
      <c r="AA236" s="30"/>
      <c r="AB236" s="30"/>
      <c r="AC236" s="30"/>
      <c r="AD236" s="30"/>
      <c r="AE236" s="30"/>
      <c r="AR236" s="152" t="s">
        <v>139</v>
      </c>
      <c r="AT236" s="152" t="s">
        <v>135</v>
      </c>
      <c r="AU236" s="152" t="s">
        <v>82</v>
      </c>
      <c r="AY236" s="18" t="s">
        <v>131</v>
      </c>
      <c r="BE236" s="153">
        <f>IF(N236="základní",J236,0)</f>
        <v>0</v>
      </c>
      <c r="BF236" s="153">
        <f>IF(N236="snížená",J236,0)</f>
        <v>0</v>
      </c>
      <c r="BG236" s="153">
        <f>IF(N236="zákl. přenesená",J236,0)</f>
        <v>0</v>
      </c>
      <c r="BH236" s="153">
        <f>IF(N236="sníž. přenesená",J236,0)</f>
        <v>0</v>
      </c>
      <c r="BI236" s="153">
        <f>IF(N236="nulová",J236,0)</f>
        <v>0</v>
      </c>
      <c r="BJ236" s="18" t="s">
        <v>80</v>
      </c>
      <c r="BK236" s="153">
        <f>ROUND(I236*H236,2)</f>
        <v>0</v>
      </c>
      <c r="BL236" s="18" t="s">
        <v>139</v>
      </c>
      <c r="BM236" s="152" t="s">
        <v>324</v>
      </c>
    </row>
    <row r="237" spans="2:51" s="13" customFormat="1" ht="12">
      <c r="B237" s="154"/>
      <c r="D237" s="155" t="s">
        <v>140</v>
      </c>
      <c r="E237" s="156" t="s">
        <v>1</v>
      </c>
      <c r="F237" s="157" t="s">
        <v>188</v>
      </c>
      <c r="H237" s="156" t="s">
        <v>1</v>
      </c>
      <c r="L237" s="154"/>
      <c r="M237" s="158"/>
      <c r="N237" s="159"/>
      <c r="O237" s="159"/>
      <c r="P237" s="159"/>
      <c r="Q237" s="159"/>
      <c r="R237" s="159"/>
      <c r="S237" s="159"/>
      <c r="T237" s="160"/>
      <c r="V237" s="239"/>
      <c r="AT237" s="156" t="s">
        <v>140</v>
      </c>
      <c r="AU237" s="156" t="s">
        <v>82</v>
      </c>
      <c r="AV237" s="13" t="s">
        <v>80</v>
      </c>
      <c r="AW237" s="13" t="s">
        <v>29</v>
      </c>
      <c r="AX237" s="13" t="s">
        <v>72</v>
      </c>
      <c r="AY237" s="156" t="s">
        <v>131</v>
      </c>
    </row>
    <row r="238" spans="2:51" s="13" customFormat="1" ht="20.4">
      <c r="B238" s="154"/>
      <c r="D238" s="155" t="s">
        <v>140</v>
      </c>
      <c r="E238" s="156" t="s">
        <v>1</v>
      </c>
      <c r="F238" s="157" t="s">
        <v>325</v>
      </c>
      <c r="H238" s="156" t="s">
        <v>1</v>
      </c>
      <c r="L238" s="154"/>
      <c r="M238" s="158"/>
      <c r="N238" s="159"/>
      <c r="O238" s="159"/>
      <c r="P238" s="159"/>
      <c r="Q238" s="159"/>
      <c r="R238" s="159"/>
      <c r="S238" s="159"/>
      <c r="T238" s="160"/>
      <c r="V238" s="239"/>
      <c r="AT238" s="156" t="s">
        <v>140</v>
      </c>
      <c r="AU238" s="156" t="s">
        <v>82</v>
      </c>
      <c r="AV238" s="13" t="s">
        <v>80</v>
      </c>
      <c r="AW238" s="13" t="s">
        <v>29</v>
      </c>
      <c r="AX238" s="13" t="s">
        <v>72</v>
      </c>
      <c r="AY238" s="156" t="s">
        <v>131</v>
      </c>
    </row>
    <row r="239" spans="2:51" s="13" customFormat="1" ht="12">
      <c r="B239" s="154"/>
      <c r="D239" s="155" t="s">
        <v>140</v>
      </c>
      <c r="E239" s="156" t="s">
        <v>1</v>
      </c>
      <c r="F239" s="157" t="s">
        <v>190</v>
      </c>
      <c r="H239" s="156" t="s">
        <v>1</v>
      </c>
      <c r="L239" s="154"/>
      <c r="M239" s="158"/>
      <c r="N239" s="159"/>
      <c r="O239" s="159"/>
      <c r="P239" s="159"/>
      <c r="Q239" s="159"/>
      <c r="R239" s="159"/>
      <c r="S239" s="159"/>
      <c r="T239" s="160"/>
      <c r="V239" s="239"/>
      <c r="AT239" s="156" t="s">
        <v>140</v>
      </c>
      <c r="AU239" s="156" t="s">
        <v>82</v>
      </c>
      <c r="AV239" s="13" t="s">
        <v>80</v>
      </c>
      <c r="AW239" s="13" t="s">
        <v>29</v>
      </c>
      <c r="AX239" s="13" t="s">
        <v>72</v>
      </c>
      <c r="AY239" s="156" t="s">
        <v>131</v>
      </c>
    </row>
    <row r="240" spans="2:51" s="14" customFormat="1" ht="12">
      <c r="B240" s="161"/>
      <c r="D240" s="155" t="s">
        <v>140</v>
      </c>
      <c r="E240" s="162" t="s">
        <v>1</v>
      </c>
      <c r="F240" s="163" t="s">
        <v>326</v>
      </c>
      <c r="H240" s="164">
        <v>20.6</v>
      </c>
      <c r="L240" s="161"/>
      <c r="M240" s="165"/>
      <c r="N240" s="166"/>
      <c r="O240" s="166"/>
      <c r="P240" s="166"/>
      <c r="Q240" s="166"/>
      <c r="R240" s="166"/>
      <c r="S240" s="166"/>
      <c r="T240" s="167"/>
      <c r="V240" s="240"/>
      <c r="AT240" s="162" t="s">
        <v>140</v>
      </c>
      <c r="AU240" s="162" t="s">
        <v>82</v>
      </c>
      <c r="AV240" s="14" t="s">
        <v>82</v>
      </c>
      <c r="AW240" s="14" t="s">
        <v>29</v>
      </c>
      <c r="AX240" s="14" t="s">
        <v>72</v>
      </c>
      <c r="AY240" s="162" t="s">
        <v>131</v>
      </c>
    </row>
    <row r="241" spans="2:51" s="15" customFormat="1" ht="12">
      <c r="B241" s="168"/>
      <c r="D241" s="155" t="s">
        <v>140</v>
      </c>
      <c r="E241" s="169" t="s">
        <v>1</v>
      </c>
      <c r="F241" s="170" t="s">
        <v>143</v>
      </c>
      <c r="H241" s="171">
        <v>20.6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V241" s="241"/>
      <c r="AT241" s="169" t="s">
        <v>140</v>
      </c>
      <c r="AU241" s="169" t="s">
        <v>82</v>
      </c>
      <c r="AV241" s="15" t="s">
        <v>139</v>
      </c>
      <c r="AW241" s="15" t="s">
        <v>29</v>
      </c>
      <c r="AX241" s="15" t="s">
        <v>80</v>
      </c>
      <c r="AY241" s="169" t="s">
        <v>131</v>
      </c>
    </row>
    <row r="242" spans="1:65" s="2" customFormat="1" ht="24.15" customHeight="1">
      <c r="A242" s="30"/>
      <c r="B242" s="141"/>
      <c r="C242" s="142" t="s">
        <v>192</v>
      </c>
      <c r="D242" s="142" t="s">
        <v>135</v>
      </c>
      <c r="E242" s="143" t="s">
        <v>193</v>
      </c>
      <c r="F242" s="144" t="s">
        <v>194</v>
      </c>
      <c r="G242" s="145" t="s">
        <v>147</v>
      </c>
      <c r="H242" s="146">
        <v>5.79</v>
      </c>
      <c r="I242" s="147"/>
      <c r="J242" s="147">
        <f>ROUND(I242*H242,2)</f>
        <v>0</v>
      </c>
      <c r="K242" s="144" t="s">
        <v>148</v>
      </c>
      <c r="L242" s="31"/>
      <c r="M242" s="148" t="s">
        <v>1</v>
      </c>
      <c r="N242" s="149" t="s">
        <v>37</v>
      </c>
      <c r="O242" s="150">
        <v>0</v>
      </c>
      <c r="P242" s="150">
        <f>O242*H242</f>
        <v>0</v>
      </c>
      <c r="Q242" s="150">
        <v>0</v>
      </c>
      <c r="R242" s="150">
        <f>Q242*H242</f>
        <v>0</v>
      </c>
      <c r="S242" s="150">
        <v>0</v>
      </c>
      <c r="T242" s="151">
        <f>S242*H242</f>
        <v>0</v>
      </c>
      <c r="U242" s="30"/>
      <c r="V242" s="238"/>
      <c r="W242" s="30"/>
      <c r="X242" s="30"/>
      <c r="Y242" s="30"/>
      <c r="Z242" s="30"/>
      <c r="AA242" s="30"/>
      <c r="AB242" s="30"/>
      <c r="AC242" s="30"/>
      <c r="AD242" s="30"/>
      <c r="AE242" s="30"/>
      <c r="AR242" s="152" t="s">
        <v>139</v>
      </c>
      <c r="AT242" s="152" t="s">
        <v>135</v>
      </c>
      <c r="AU242" s="152" t="s">
        <v>82</v>
      </c>
      <c r="AY242" s="18" t="s">
        <v>131</v>
      </c>
      <c r="BE242" s="153">
        <f>IF(N242="základní",J242,0)</f>
        <v>0</v>
      </c>
      <c r="BF242" s="153">
        <f>IF(N242="snížená",J242,0)</f>
        <v>0</v>
      </c>
      <c r="BG242" s="153">
        <f>IF(N242="zákl. přenesená",J242,0)</f>
        <v>0</v>
      </c>
      <c r="BH242" s="153">
        <f>IF(N242="sníž. přenesená",J242,0)</f>
        <v>0</v>
      </c>
      <c r="BI242" s="153">
        <f>IF(N242="nulová",J242,0)</f>
        <v>0</v>
      </c>
      <c r="BJ242" s="18" t="s">
        <v>80</v>
      </c>
      <c r="BK242" s="153">
        <f>ROUND(I242*H242,2)</f>
        <v>0</v>
      </c>
      <c r="BL242" s="18" t="s">
        <v>139</v>
      </c>
      <c r="BM242" s="152" t="s">
        <v>327</v>
      </c>
    </row>
    <row r="243" spans="2:63" s="12" customFormat="1" ht="22.8" customHeight="1">
      <c r="B243" s="129"/>
      <c r="D243" s="130" t="s">
        <v>71</v>
      </c>
      <c r="E243" s="139" t="s">
        <v>328</v>
      </c>
      <c r="F243" s="237" t="s">
        <v>329</v>
      </c>
      <c r="J243" s="140">
        <f>BK243</f>
        <v>0</v>
      </c>
      <c r="L243" s="129"/>
      <c r="M243" s="133"/>
      <c r="N243" s="134"/>
      <c r="O243" s="134"/>
      <c r="P243" s="135">
        <f>SUM(P244:P275)</f>
        <v>0</v>
      </c>
      <c r="Q243" s="134"/>
      <c r="R243" s="135">
        <f>SUM(R244:R275)</f>
        <v>0</v>
      </c>
      <c r="S243" s="134"/>
      <c r="T243" s="136">
        <f>SUM(T244:T275)</f>
        <v>0</v>
      </c>
      <c r="AR243" s="130" t="s">
        <v>80</v>
      </c>
      <c r="AT243" s="137" t="s">
        <v>71</v>
      </c>
      <c r="AU243" s="137" t="s">
        <v>80</v>
      </c>
      <c r="AY243" s="130" t="s">
        <v>131</v>
      </c>
      <c r="BK243" s="138">
        <f>SUM(BK244:BK275)</f>
        <v>0</v>
      </c>
    </row>
    <row r="244" spans="1:65" s="2" customFormat="1" ht="16.5" customHeight="1">
      <c r="A244" s="30"/>
      <c r="B244" s="141"/>
      <c r="C244" s="142" t="s">
        <v>330</v>
      </c>
      <c r="D244" s="142" t="s">
        <v>135</v>
      </c>
      <c r="E244" s="143" t="s">
        <v>331</v>
      </c>
      <c r="F244" s="144" t="s">
        <v>332</v>
      </c>
      <c r="G244" s="145" t="s">
        <v>138</v>
      </c>
      <c r="H244" s="146">
        <v>3.24</v>
      </c>
      <c r="I244" s="147"/>
      <c r="J244" s="147">
        <f>ROUND(I244*H244,2)</f>
        <v>0</v>
      </c>
      <c r="K244" s="144" t="s">
        <v>1</v>
      </c>
      <c r="L244" s="31"/>
      <c r="M244" s="148" t="s">
        <v>1</v>
      </c>
      <c r="N244" s="149" t="s">
        <v>37</v>
      </c>
      <c r="O244" s="150">
        <v>0</v>
      </c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2" t="s">
        <v>139</v>
      </c>
      <c r="AT244" s="152" t="s">
        <v>135</v>
      </c>
      <c r="AU244" s="152" t="s">
        <v>82</v>
      </c>
      <c r="AY244" s="18" t="s">
        <v>131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80</v>
      </c>
      <c r="BK244" s="153">
        <f>ROUND(I244*H244,2)</f>
        <v>0</v>
      </c>
      <c r="BL244" s="18" t="s">
        <v>139</v>
      </c>
      <c r="BM244" s="152" t="s">
        <v>333</v>
      </c>
    </row>
    <row r="245" spans="2:51" s="13" customFormat="1" ht="12">
      <c r="B245" s="154"/>
      <c r="D245" s="155" t="s">
        <v>140</v>
      </c>
      <c r="E245" s="156" t="s">
        <v>1</v>
      </c>
      <c r="F245" s="157" t="s">
        <v>334</v>
      </c>
      <c r="H245" s="156" t="s">
        <v>1</v>
      </c>
      <c r="L245" s="154"/>
      <c r="M245" s="158"/>
      <c r="N245" s="159"/>
      <c r="O245" s="159"/>
      <c r="P245" s="159"/>
      <c r="Q245" s="159"/>
      <c r="R245" s="159"/>
      <c r="S245" s="159"/>
      <c r="T245" s="160"/>
      <c r="AT245" s="156" t="s">
        <v>140</v>
      </c>
      <c r="AU245" s="156" t="s">
        <v>82</v>
      </c>
      <c r="AV245" s="13" t="s">
        <v>80</v>
      </c>
      <c r="AW245" s="13" t="s">
        <v>29</v>
      </c>
      <c r="AX245" s="13" t="s">
        <v>72</v>
      </c>
      <c r="AY245" s="156" t="s">
        <v>131</v>
      </c>
    </row>
    <row r="246" spans="2:51" s="13" customFormat="1" ht="12">
      <c r="B246" s="154"/>
      <c r="D246" s="155" t="s">
        <v>140</v>
      </c>
      <c r="E246" s="156" t="s">
        <v>1</v>
      </c>
      <c r="F246" s="157" t="s">
        <v>335</v>
      </c>
      <c r="H246" s="156" t="s">
        <v>1</v>
      </c>
      <c r="L246" s="154"/>
      <c r="M246" s="158"/>
      <c r="N246" s="159"/>
      <c r="O246" s="159"/>
      <c r="P246" s="159"/>
      <c r="Q246" s="159"/>
      <c r="R246" s="159"/>
      <c r="S246" s="159"/>
      <c r="T246" s="160"/>
      <c r="AT246" s="156" t="s">
        <v>140</v>
      </c>
      <c r="AU246" s="156" t="s">
        <v>82</v>
      </c>
      <c r="AV246" s="13" t="s">
        <v>80</v>
      </c>
      <c r="AW246" s="13" t="s">
        <v>29</v>
      </c>
      <c r="AX246" s="13" t="s">
        <v>72</v>
      </c>
      <c r="AY246" s="156" t="s">
        <v>131</v>
      </c>
    </row>
    <row r="247" spans="2:51" s="14" customFormat="1" ht="12">
      <c r="B247" s="161"/>
      <c r="D247" s="155" t="s">
        <v>140</v>
      </c>
      <c r="E247" s="162" t="s">
        <v>1</v>
      </c>
      <c r="F247" s="163" t="s">
        <v>336</v>
      </c>
      <c r="H247" s="164">
        <v>3.24</v>
      </c>
      <c r="L247" s="161"/>
      <c r="M247" s="165"/>
      <c r="N247" s="166"/>
      <c r="O247" s="166"/>
      <c r="P247" s="166"/>
      <c r="Q247" s="166"/>
      <c r="R247" s="166"/>
      <c r="S247" s="166"/>
      <c r="T247" s="167"/>
      <c r="AT247" s="162" t="s">
        <v>140</v>
      </c>
      <c r="AU247" s="162" t="s">
        <v>82</v>
      </c>
      <c r="AV247" s="14" t="s">
        <v>82</v>
      </c>
      <c r="AW247" s="14" t="s">
        <v>29</v>
      </c>
      <c r="AX247" s="14" t="s">
        <v>72</v>
      </c>
      <c r="AY247" s="162" t="s">
        <v>131</v>
      </c>
    </row>
    <row r="248" spans="2:51" s="15" customFormat="1" ht="12">
      <c r="B248" s="168"/>
      <c r="D248" s="155" t="s">
        <v>140</v>
      </c>
      <c r="E248" s="169" t="s">
        <v>1</v>
      </c>
      <c r="F248" s="170" t="s">
        <v>143</v>
      </c>
      <c r="H248" s="171">
        <v>3.24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140</v>
      </c>
      <c r="AU248" s="169" t="s">
        <v>82</v>
      </c>
      <c r="AV248" s="15" t="s">
        <v>139</v>
      </c>
      <c r="AW248" s="15" t="s">
        <v>29</v>
      </c>
      <c r="AX248" s="15" t="s">
        <v>80</v>
      </c>
      <c r="AY248" s="169" t="s">
        <v>131</v>
      </c>
    </row>
    <row r="249" spans="1:65" s="2" customFormat="1" ht="24.15" customHeight="1">
      <c r="A249" s="30"/>
      <c r="B249" s="141"/>
      <c r="C249" s="142" t="s">
        <v>337</v>
      </c>
      <c r="D249" s="142" t="s">
        <v>135</v>
      </c>
      <c r="E249" s="143" t="s">
        <v>338</v>
      </c>
      <c r="F249" s="144" t="s">
        <v>339</v>
      </c>
      <c r="G249" s="145" t="s">
        <v>138</v>
      </c>
      <c r="H249" s="146">
        <v>120</v>
      </c>
      <c r="I249" s="147"/>
      <c r="J249" s="147">
        <f>ROUND(I249*H249,2)</f>
        <v>0</v>
      </c>
      <c r="K249" s="144" t="s">
        <v>148</v>
      </c>
      <c r="L249" s="31"/>
      <c r="M249" s="148" t="s">
        <v>1</v>
      </c>
      <c r="N249" s="149" t="s">
        <v>37</v>
      </c>
      <c r="O249" s="150">
        <v>0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2" t="s">
        <v>139</v>
      </c>
      <c r="AT249" s="152" t="s">
        <v>135</v>
      </c>
      <c r="AU249" s="152" t="s">
        <v>82</v>
      </c>
      <c r="AY249" s="18" t="s">
        <v>131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18" t="s">
        <v>80</v>
      </c>
      <c r="BK249" s="153">
        <f>ROUND(I249*H249,2)</f>
        <v>0</v>
      </c>
      <c r="BL249" s="18" t="s">
        <v>139</v>
      </c>
      <c r="BM249" s="152" t="s">
        <v>340</v>
      </c>
    </row>
    <row r="250" spans="2:51" s="13" customFormat="1" ht="12">
      <c r="B250" s="154"/>
      <c r="D250" s="155" t="s">
        <v>140</v>
      </c>
      <c r="E250" s="156" t="s">
        <v>1</v>
      </c>
      <c r="F250" s="157" t="s">
        <v>341</v>
      </c>
      <c r="H250" s="156" t="s">
        <v>1</v>
      </c>
      <c r="L250" s="154"/>
      <c r="M250" s="158"/>
      <c r="N250" s="159"/>
      <c r="O250" s="159"/>
      <c r="P250" s="159"/>
      <c r="Q250" s="159"/>
      <c r="R250" s="159"/>
      <c r="S250" s="159"/>
      <c r="T250" s="160"/>
      <c r="AT250" s="156" t="s">
        <v>140</v>
      </c>
      <c r="AU250" s="156" t="s">
        <v>82</v>
      </c>
      <c r="AV250" s="13" t="s">
        <v>80</v>
      </c>
      <c r="AW250" s="13" t="s">
        <v>29</v>
      </c>
      <c r="AX250" s="13" t="s">
        <v>72</v>
      </c>
      <c r="AY250" s="156" t="s">
        <v>131</v>
      </c>
    </row>
    <row r="251" spans="2:51" s="13" customFormat="1" ht="30.6">
      <c r="B251" s="154"/>
      <c r="D251" s="155" t="s">
        <v>140</v>
      </c>
      <c r="E251" s="156" t="s">
        <v>1</v>
      </c>
      <c r="F251" s="157" t="s">
        <v>342</v>
      </c>
      <c r="H251" s="156" t="s">
        <v>1</v>
      </c>
      <c r="L251" s="154"/>
      <c r="M251" s="158"/>
      <c r="N251" s="159"/>
      <c r="O251" s="159"/>
      <c r="P251" s="159"/>
      <c r="Q251" s="159"/>
      <c r="R251" s="159"/>
      <c r="S251" s="159"/>
      <c r="T251" s="160"/>
      <c r="AT251" s="156" t="s">
        <v>140</v>
      </c>
      <c r="AU251" s="156" t="s">
        <v>82</v>
      </c>
      <c r="AV251" s="13" t="s">
        <v>80</v>
      </c>
      <c r="AW251" s="13" t="s">
        <v>29</v>
      </c>
      <c r="AX251" s="13" t="s">
        <v>72</v>
      </c>
      <c r="AY251" s="156" t="s">
        <v>131</v>
      </c>
    </row>
    <row r="252" spans="2:51" s="13" customFormat="1" ht="12">
      <c r="B252" s="154"/>
      <c r="D252" s="155" t="s">
        <v>140</v>
      </c>
      <c r="E252" s="156" t="s">
        <v>1</v>
      </c>
      <c r="F252" s="157" t="s">
        <v>343</v>
      </c>
      <c r="H252" s="156" t="s">
        <v>1</v>
      </c>
      <c r="L252" s="154"/>
      <c r="M252" s="158"/>
      <c r="N252" s="159"/>
      <c r="O252" s="159"/>
      <c r="P252" s="159"/>
      <c r="Q252" s="159"/>
      <c r="R252" s="159"/>
      <c r="S252" s="159"/>
      <c r="T252" s="160"/>
      <c r="AT252" s="156" t="s">
        <v>140</v>
      </c>
      <c r="AU252" s="156" t="s">
        <v>82</v>
      </c>
      <c r="AV252" s="13" t="s">
        <v>80</v>
      </c>
      <c r="AW252" s="13" t="s">
        <v>29</v>
      </c>
      <c r="AX252" s="13" t="s">
        <v>72</v>
      </c>
      <c r="AY252" s="156" t="s">
        <v>131</v>
      </c>
    </row>
    <row r="253" spans="2:51" s="13" customFormat="1" ht="12">
      <c r="B253" s="154"/>
      <c r="D253" s="155" t="s">
        <v>140</v>
      </c>
      <c r="E253" s="156" t="s">
        <v>1</v>
      </c>
      <c r="F253" s="157" t="s">
        <v>344</v>
      </c>
      <c r="H253" s="156" t="s">
        <v>1</v>
      </c>
      <c r="L253" s="154"/>
      <c r="M253" s="158"/>
      <c r="N253" s="159"/>
      <c r="O253" s="159"/>
      <c r="P253" s="159"/>
      <c r="Q253" s="159"/>
      <c r="R253" s="159"/>
      <c r="S253" s="159"/>
      <c r="T253" s="160"/>
      <c r="AT253" s="156" t="s">
        <v>140</v>
      </c>
      <c r="AU253" s="156" t="s">
        <v>82</v>
      </c>
      <c r="AV253" s="13" t="s">
        <v>80</v>
      </c>
      <c r="AW253" s="13" t="s">
        <v>29</v>
      </c>
      <c r="AX253" s="13" t="s">
        <v>72</v>
      </c>
      <c r="AY253" s="156" t="s">
        <v>131</v>
      </c>
    </row>
    <row r="254" spans="2:51" s="14" customFormat="1" ht="12">
      <c r="B254" s="161"/>
      <c r="D254" s="155" t="s">
        <v>140</v>
      </c>
      <c r="E254" s="162" t="s">
        <v>1</v>
      </c>
      <c r="F254" s="163" t="s">
        <v>223</v>
      </c>
      <c r="H254" s="164">
        <v>120</v>
      </c>
      <c r="L254" s="161"/>
      <c r="M254" s="165"/>
      <c r="N254" s="166"/>
      <c r="O254" s="166"/>
      <c r="P254" s="166"/>
      <c r="Q254" s="166"/>
      <c r="R254" s="166"/>
      <c r="S254" s="166"/>
      <c r="T254" s="167"/>
      <c r="AT254" s="162" t="s">
        <v>140</v>
      </c>
      <c r="AU254" s="162" t="s">
        <v>82</v>
      </c>
      <c r="AV254" s="14" t="s">
        <v>82</v>
      </c>
      <c r="AW254" s="14" t="s">
        <v>29</v>
      </c>
      <c r="AX254" s="14" t="s">
        <v>72</v>
      </c>
      <c r="AY254" s="162" t="s">
        <v>131</v>
      </c>
    </row>
    <row r="255" spans="2:51" s="15" customFormat="1" ht="12">
      <c r="B255" s="168"/>
      <c r="D255" s="155" t="s">
        <v>140</v>
      </c>
      <c r="E255" s="169" t="s">
        <v>1</v>
      </c>
      <c r="F255" s="170" t="s">
        <v>143</v>
      </c>
      <c r="H255" s="171">
        <v>120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140</v>
      </c>
      <c r="AU255" s="169" t="s">
        <v>82</v>
      </c>
      <c r="AV255" s="15" t="s">
        <v>139</v>
      </c>
      <c r="AW255" s="15" t="s">
        <v>29</v>
      </c>
      <c r="AX255" s="15" t="s">
        <v>80</v>
      </c>
      <c r="AY255" s="169" t="s">
        <v>131</v>
      </c>
    </row>
    <row r="256" spans="1:65" s="2" customFormat="1" ht="16.5" customHeight="1">
      <c r="A256" s="30"/>
      <c r="B256" s="141"/>
      <c r="C256" s="142" t="s">
        <v>345</v>
      </c>
      <c r="D256" s="142" t="s">
        <v>135</v>
      </c>
      <c r="E256" s="143" t="s">
        <v>346</v>
      </c>
      <c r="F256" s="144" t="s">
        <v>347</v>
      </c>
      <c r="G256" s="145" t="s">
        <v>138</v>
      </c>
      <c r="H256" s="146">
        <v>192.532</v>
      </c>
      <c r="I256" s="147"/>
      <c r="J256" s="147">
        <f>ROUND(I256*H256,2)</f>
        <v>0</v>
      </c>
      <c r="K256" s="144" t="s">
        <v>148</v>
      </c>
      <c r="L256" s="31"/>
      <c r="M256" s="148" t="s">
        <v>1</v>
      </c>
      <c r="N256" s="149" t="s">
        <v>37</v>
      </c>
      <c r="O256" s="150">
        <v>0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2" t="s">
        <v>139</v>
      </c>
      <c r="AT256" s="152" t="s">
        <v>135</v>
      </c>
      <c r="AU256" s="152" t="s">
        <v>82</v>
      </c>
      <c r="AY256" s="18" t="s">
        <v>131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139</v>
      </c>
      <c r="BM256" s="152" t="s">
        <v>348</v>
      </c>
    </row>
    <row r="257" spans="2:51" s="13" customFormat="1" ht="12">
      <c r="B257" s="154"/>
      <c r="D257" s="155" t="s">
        <v>140</v>
      </c>
      <c r="E257" s="156" t="s">
        <v>1</v>
      </c>
      <c r="F257" s="157" t="s">
        <v>349</v>
      </c>
      <c r="H257" s="156" t="s">
        <v>1</v>
      </c>
      <c r="L257" s="154"/>
      <c r="M257" s="158"/>
      <c r="N257" s="159"/>
      <c r="O257" s="159"/>
      <c r="P257" s="159"/>
      <c r="Q257" s="159"/>
      <c r="R257" s="159"/>
      <c r="S257" s="159"/>
      <c r="T257" s="160"/>
      <c r="AT257" s="156" t="s">
        <v>140</v>
      </c>
      <c r="AU257" s="156" t="s">
        <v>82</v>
      </c>
      <c r="AV257" s="13" t="s">
        <v>80</v>
      </c>
      <c r="AW257" s="13" t="s">
        <v>29</v>
      </c>
      <c r="AX257" s="13" t="s">
        <v>72</v>
      </c>
      <c r="AY257" s="156" t="s">
        <v>131</v>
      </c>
    </row>
    <row r="258" spans="2:51" s="13" customFormat="1" ht="30.6">
      <c r="B258" s="154"/>
      <c r="D258" s="155" t="s">
        <v>140</v>
      </c>
      <c r="E258" s="156" t="s">
        <v>1</v>
      </c>
      <c r="F258" s="157" t="s">
        <v>350</v>
      </c>
      <c r="H258" s="156" t="s">
        <v>1</v>
      </c>
      <c r="L258" s="154"/>
      <c r="M258" s="158"/>
      <c r="N258" s="159"/>
      <c r="O258" s="159"/>
      <c r="P258" s="159"/>
      <c r="Q258" s="159"/>
      <c r="R258" s="159"/>
      <c r="S258" s="159"/>
      <c r="T258" s="160"/>
      <c r="AT258" s="156" t="s">
        <v>140</v>
      </c>
      <c r="AU258" s="156" t="s">
        <v>82</v>
      </c>
      <c r="AV258" s="13" t="s">
        <v>80</v>
      </c>
      <c r="AW258" s="13" t="s">
        <v>29</v>
      </c>
      <c r="AX258" s="13" t="s">
        <v>72</v>
      </c>
      <c r="AY258" s="156" t="s">
        <v>131</v>
      </c>
    </row>
    <row r="259" spans="2:51" s="13" customFormat="1" ht="12">
      <c r="B259" s="154"/>
      <c r="D259" s="155" t="s">
        <v>140</v>
      </c>
      <c r="E259" s="156" t="s">
        <v>1</v>
      </c>
      <c r="F259" s="157" t="s">
        <v>291</v>
      </c>
      <c r="H259" s="156" t="s">
        <v>1</v>
      </c>
      <c r="L259" s="154"/>
      <c r="M259" s="158"/>
      <c r="N259" s="159"/>
      <c r="O259" s="159"/>
      <c r="P259" s="159"/>
      <c r="Q259" s="159"/>
      <c r="R259" s="159"/>
      <c r="S259" s="159"/>
      <c r="T259" s="160"/>
      <c r="AT259" s="156" t="s">
        <v>140</v>
      </c>
      <c r="AU259" s="156" t="s">
        <v>82</v>
      </c>
      <c r="AV259" s="13" t="s">
        <v>80</v>
      </c>
      <c r="AW259" s="13" t="s">
        <v>29</v>
      </c>
      <c r="AX259" s="13" t="s">
        <v>72</v>
      </c>
      <c r="AY259" s="156" t="s">
        <v>131</v>
      </c>
    </row>
    <row r="260" spans="2:51" s="14" customFormat="1" ht="12">
      <c r="B260" s="161"/>
      <c r="D260" s="155" t="s">
        <v>140</v>
      </c>
      <c r="E260" s="162" t="s">
        <v>1</v>
      </c>
      <c r="F260" s="163" t="s">
        <v>351</v>
      </c>
      <c r="H260" s="164">
        <v>192.532</v>
      </c>
      <c r="L260" s="161"/>
      <c r="M260" s="165"/>
      <c r="N260" s="166"/>
      <c r="O260" s="166"/>
      <c r="P260" s="166"/>
      <c r="Q260" s="166"/>
      <c r="R260" s="166"/>
      <c r="S260" s="166"/>
      <c r="T260" s="167"/>
      <c r="AT260" s="162" t="s">
        <v>140</v>
      </c>
      <c r="AU260" s="162" t="s">
        <v>82</v>
      </c>
      <c r="AV260" s="14" t="s">
        <v>82</v>
      </c>
      <c r="AW260" s="14" t="s">
        <v>29</v>
      </c>
      <c r="AX260" s="14" t="s">
        <v>72</v>
      </c>
      <c r="AY260" s="162" t="s">
        <v>131</v>
      </c>
    </row>
    <row r="261" spans="2:51" s="15" customFormat="1" ht="12">
      <c r="B261" s="168"/>
      <c r="D261" s="155" t="s">
        <v>140</v>
      </c>
      <c r="E261" s="169" t="s">
        <v>1</v>
      </c>
      <c r="F261" s="170" t="s">
        <v>143</v>
      </c>
      <c r="H261" s="171">
        <v>192.532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140</v>
      </c>
      <c r="AU261" s="169" t="s">
        <v>82</v>
      </c>
      <c r="AV261" s="15" t="s">
        <v>139</v>
      </c>
      <c r="AW261" s="15" t="s">
        <v>29</v>
      </c>
      <c r="AX261" s="15" t="s">
        <v>80</v>
      </c>
      <c r="AY261" s="169" t="s">
        <v>131</v>
      </c>
    </row>
    <row r="262" spans="1:65" s="2" customFormat="1" ht="44.25" customHeight="1">
      <c r="A262" s="30"/>
      <c r="B262" s="141"/>
      <c r="C262" s="142" t="s">
        <v>352</v>
      </c>
      <c r="D262" s="142" t="s">
        <v>135</v>
      </c>
      <c r="E262" s="143" t="s">
        <v>353</v>
      </c>
      <c r="F262" s="144" t="s">
        <v>354</v>
      </c>
      <c r="G262" s="145" t="s">
        <v>138</v>
      </c>
      <c r="H262" s="146">
        <v>126.627</v>
      </c>
      <c r="I262" s="147"/>
      <c r="J262" s="147">
        <f>ROUND(I262*H262,2)</f>
        <v>0</v>
      </c>
      <c r="K262" s="144" t="s">
        <v>148</v>
      </c>
      <c r="L262" s="31"/>
      <c r="M262" s="148" t="s">
        <v>1</v>
      </c>
      <c r="N262" s="149" t="s">
        <v>37</v>
      </c>
      <c r="O262" s="150">
        <v>0</v>
      </c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52" t="s">
        <v>139</v>
      </c>
      <c r="AT262" s="152" t="s">
        <v>135</v>
      </c>
      <c r="AU262" s="152" t="s">
        <v>82</v>
      </c>
      <c r="AY262" s="18" t="s">
        <v>131</v>
      </c>
      <c r="BE262" s="153">
        <f>IF(N262="základní",J262,0)</f>
        <v>0</v>
      </c>
      <c r="BF262" s="153">
        <f>IF(N262="snížená",J262,0)</f>
        <v>0</v>
      </c>
      <c r="BG262" s="153">
        <f>IF(N262="zákl. přenesená",J262,0)</f>
        <v>0</v>
      </c>
      <c r="BH262" s="153">
        <f>IF(N262="sníž. přenesená",J262,0)</f>
        <v>0</v>
      </c>
      <c r="BI262" s="153">
        <f>IF(N262="nulová",J262,0)</f>
        <v>0</v>
      </c>
      <c r="BJ262" s="18" t="s">
        <v>80</v>
      </c>
      <c r="BK262" s="153">
        <f>ROUND(I262*H262,2)</f>
        <v>0</v>
      </c>
      <c r="BL262" s="18" t="s">
        <v>139</v>
      </c>
      <c r="BM262" s="152" t="s">
        <v>355</v>
      </c>
    </row>
    <row r="263" spans="2:51" s="13" customFormat="1" ht="12">
      <c r="B263" s="154"/>
      <c r="D263" s="155" t="s">
        <v>140</v>
      </c>
      <c r="E263" s="156" t="s">
        <v>1</v>
      </c>
      <c r="F263" s="157" t="s">
        <v>356</v>
      </c>
      <c r="H263" s="156" t="s">
        <v>1</v>
      </c>
      <c r="L263" s="154"/>
      <c r="M263" s="158"/>
      <c r="N263" s="159"/>
      <c r="O263" s="159"/>
      <c r="P263" s="159"/>
      <c r="Q263" s="159"/>
      <c r="R263" s="159"/>
      <c r="S263" s="159"/>
      <c r="T263" s="160"/>
      <c r="AT263" s="156" t="s">
        <v>140</v>
      </c>
      <c r="AU263" s="156" t="s">
        <v>82</v>
      </c>
      <c r="AV263" s="13" t="s">
        <v>80</v>
      </c>
      <c r="AW263" s="13" t="s">
        <v>29</v>
      </c>
      <c r="AX263" s="13" t="s">
        <v>72</v>
      </c>
      <c r="AY263" s="156" t="s">
        <v>131</v>
      </c>
    </row>
    <row r="264" spans="2:51" s="13" customFormat="1" ht="30.6">
      <c r="B264" s="154"/>
      <c r="D264" s="155" t="s">
        <v>140</v>
      </c>
      <c r="E264" s="156" t="s">
        <v>1</v>
      </c>
      <c r="F264" s="157" t="s">
        <v>357</v>
      </c>
      <c r="H264" s="156" t="s">
        <v>1</v>
      </c>
      <c r="L264" s="154"/>
      <c r="M264" s="158"/>
      <c r="N264" s="159"/>
      <c r="O264" s="159"/>
      <c r="P264" s="159"/>
      <c r="Q264" s="159"/>
      <c r="R264" s="159"/>
      <c r="S264" s="159"/>
      <c r="T264" s="160"/>
      <c r="AT264" s="156" t="s">
        <v>140</v>
      </c>
      <c r="AU264" s="156" t="s">
        <v>82</v>
      </c>
      <c r="AV264" s="13" t="s">
        <v>80</v>
      </c>
      <c r="AW264" s="13" t="s">
        <v>29</v>
      </c>
      <c r="AX264" s="13" t="s">
        <v>72</v>
      </c>
      <c r="AY264" s="156" t="s">
        <v>131</v>
      </c>
    </row>
    <row r="265" spans="2:51" s="13" customFormat="1" ht="12">
      <c r="B265" s="154"/>
      <c r="D265" s="155" t="s">
        <v>140</v>
      </c>
      <c r="E265" s="156" t="s">
        <v>1</v>
      </c>
      <c r="F265" s="157" t="s">
        <v>358</v>
      </c>
      <c r="H265" s="156" t="s">
        <v>1</v>
      </c>
      <c r="L265" s="154"/>
      <c r="M265" s="158"/>
      <c r="N265" s="159"/>
      <c r="O265" s="159"/>
      <c r="P265" s="159"/>
      <c r="Q265" s="159"/>
      <c r="R265" s="159"/>
      <c r="S265" s="159"/>
      <c r="T265" s="160"/>
      <c r="AT265" s="156" t="s">
        <v>140</v>
      </c>
      <c r="AU265" s="156" t="s">
        <v>82</v>
      </c>
      <c r="AV265" s="13" t="s">
        <v>80</v>
      </c>
      <c r="AW265" s="13" t="s">
        <v>29</v>
      </c>
      <c r="AX265" s="13" t="s">
        <v>72</v>
      </c>
      <c r="AY265" s="156" t="s">
        <v>131</v>
      </c>
    </row>
    <row r="266" spans="2:51" s="13" customFormat="1" ht="12">
      <c r="B266" s="154"/>
      <c r="D266" s="155" t="s">
        <v>140</v>
      </c>
      <c r="E266" s="156" t="s">
        <v>1</v>
      </c>
      <c r="F266" s="157" t="s">
        <v>359</v>
      </c>
      <c r="H266" s="156" t="s">
        <v>1</v>
      </c>
      <c r="L266" s="154"/>
      <c r="M266" s="158"/>
      <c r="N266" s="159"/>
      <c r="O266" s="159"/>
      <c r="P266" s="159"/>
      <c r="Q266" s="159"/>
      <c r="R266" s="159"/>
      <c r="S266" s="159"/>
      <c r="T266" s="160"/>
      <c r="AT266" s="156" t="s">
        <v>140</v>
      </c>
      <c r="AU266" s="156" t="s">
        <v>82</v>
      </c>
      <c r="AV266" s="13" t="s">
        <v>80</v>
      </c>
      <c r="AW266" s="13" t="s">
        <v>29</v>
      </c>
      <c r="AX266" s="13" t="s">
        <v>72</v>
      </c>
      <c r="AY266" s="156" t="s">
        <v>131</v>
      </c>
    </row>
    <row r="267" spans="2:51" s="14" customFormat="1" ht="12">
      <c r="B267" s="161"/>
      <c r="D267" s="155" t="s">
        <v>140</v>
      </c>
      <c r="E267" s="162" t="s">
        <v>1</v>
      </c>
      <c r="F267" s="163" t="s">
        <v>360</v>
      </c>
      <c r="H267" s="164">
        <v>126.627</v>
      </c>
      <c r="L267" s="161"/>
      <c r="M267" s="165"/>
      <c r="N267" s="166"/>
      <c r="O267" s="166"/>
      <c r="P267" s="166"/>
      <c r="Q267" s="166"/>
      <c r="R267" s="166"/>
      <c r="S267" s="166"/>
      <c r="T267" s="167"/>
      <c r="AT267" s="162" t="s">
        <v>140</v>
      </c>
      <c r="AU267" s="162" t="s">
        <v>82</v>
      </c>
      <c r="AV267" s="14" t="s">
        <v>82</v>
      </c>
      <c r="AW267" s="14" t="s">
        <v>29</v>
      </c>
      <c r="AX267" s="14" t="s">
        <v>72</v>
      </c>
      <c r="AY267" s="162" t="s">
        <v>131</v>
      </c>
    </row>
    <row r="268" spans="2:51" s="15" customFormat="1" ht="12">
      <c r="B268" s="168"/>
      <c r="D268" s="155" t="s">
        <v>140</v>
      </c>
      <c r="E268" s="169" t="s">
        <v>1</v>
      </c>
      <c r="F268" s="170" t="s">
        <v>143</v>
      </c>
      <c r="H268" s="171">
        <v>126.627</v>
      </c>
      <c r="L268" s="168"/>
      <c r="M268" s="172"/>
      <c r="N268" s="173"/>
      <c r="O268" s="173"/>
      <c r="P268" s="173"/>
      <c r="Q268" s="173"/>
      <c r="R268" s="173"/>
      <c r="S268" s="173"/>
      <c r="T268" s="174"/>
      <c r="AT268" s="169" t="s">
        <v>140</v>
      </c>
      <c r="AU268" s="169" t="s">
        <v>82</v>
      </c>
      <c r="AV268" s="15" t="s">
        <v>139</v>
      </c>
      <c r="AW268" s="15" t="s">
        <v>29</v>
      </c>
      <c r="AX268" s="15" t="s">
        <v>80</v>
      </c>
      <c r="AY268" s="169" t="s">
        <v>131</v>
      </c>
    </row>
    <row r="269" spans="1:65" s="2" customFormat="1" ht="21.75" customHeight="1">
      <c r="A269" s="30"/>
      <c r="B269" s="141"/>
      <c r="C269" s="142" t="s">
        <v>361</v>
      </c>
      <c r="D269" s="142" t="s">
        <v>135</v>
      </c>
      <c r="E269" s="143" t="s">
        <v>362</v>
      </c>
      <c r="F269" s="144" t="s">
        <v>363</v>
      </c>
      <c r="G269" s="145" t="s">
        <v>163</v>
      </c>
      <c r="H269" s="146">
        <v>10</v>
      </c>
      <c r="I269" s="147"/>
      <c r="J269" s="147">
        <f>ROUND(I269*H269,2)</f>
        <v>0</v>
      </c>
      <c r="K269" s="144" t="s">
        <v>148</v>
      </c>
      <c r="L269" s="31"/>
      <c r="M269" s="148" t="s">
        <v>1</v>
      </c>
      <c r="N269" s="149" t="s">
        <v>37</v>
      </c>
      <c r="O269" s="150">
        <v>0</v>
      </c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52" t="s">
        <v>139</v>
      </c>
      <c r="AT269" s="152" t="s">
        <v>135</v>
      </c>
      <c r="AU269" s="152" t="s">
        <v>82</v>
      </c>
      <c r="AY269" s="18" t="s">
        <v>131</v>
      </c>
      <c r="BE269" s="153">
        <f>IF(N269="základní",J269,0)</f>
        <v>0</v>
      </c>
      <c r="BF269" s="153">
        <f>IF(N269="snížená",J269,0)</f>
        <v>0</v>
      </c>
      <c r="BG269" s="153">
        <f>IF(N269="zákl. přenesená",J269,0)</f>
        <v>0</v>
      </c>
      <c r="BH269" s="153">
        <f>IF(N269="sníž. přenesená",J269,0)</f>
        <v>0</v>
      </c>
      <c r="BI269" s="153">
        <f>IF(N269="nulová",J269,0)</f>
        <v>0</v>
      </c>
      <c r="BJ269" s="18" t="s">
        <v>80</v>
      </c>
      <c r="BK269" s="153">
        <f>ROUND(I269*H269,2)</f>
        <v>0</v>
      </c>
      <c r="BL269" s="18" t="s">
        <v>139</v>
      </c>
      <c r="BM269" s="152" t="s">
        <v>364</v>
      </c>
    </row>
    <row r="270" spans="2:51" s="13" customFormat="1" ht="12">
      <c r="B270" s="154"/>
      <c r="D270" s="155" t="s">
        <v>140</v>
      </c>
      <c r="E270" s="156" t="s">
        <v>1</v>
      </c>
      <c r="F270" s="157" t="s">
        <v>365</v>
      </c>
      <c r="H270" s="156" t="s">
        <v>1</v>
      </c>
      <c r="L270" s="154"/>
      <c r="M270" s="158"/>
      <c r="N270" s="159"/>
      <c r="O270" s="159"/>
      <c r="P270" s="159"/>
      <c r="Q270" s="159"/>
      <c r="R270" s="159"/>
      <c r="S270" s="159"/>
      <c r="T270" s="160"/>
      <c r="AT270" s="156" t="s">
        <v>140</v>
      </c>
      <c r="AU270" s="156" t="s">
        <v>82</v>
      </c>
      <c r="AV270" s="13" t="s">
        <v>80</v>
      </c>
      <c r="AW270" s="13" t="s">
        <v>29</v>
      </c>
      <c r="AX270" s="13" t="s">
        <v>72</v>
      </c>
      <c r="AY270" s="156" t="s">
        <v>131</v>
      </c>
    </row>
    <row r="271" spans="2:51" s="13" customFormat="1" ht="20.4">
      <c r="B271" s="154"/>
      <c r="D271" s="155" t="s">
        <v>140</v>
      </c>
      <c r="E271" s="156" t="s">
        <v>1</v>
      </c>
      <c r="F271" s="157" t="s">
        <v>366</v>
      </c>
      <c r="H271" s="156" t="s">
        <v>1</v>
      </c>
      <c r="L271" s="154"/>
      <c r="M271" s="158"/>
      <c r="N271" s="159"/>
      <c r="O271" s="159"/>
      <c r="P271" s="159"/>
      <c r="Q271" s="159"/>
      <c r="R271" s="159"/>
      <c r="S271" s="159"/>
      <c r="T271" s="160"/>
      <c r="AT271" s="156" t="s">
        <v>140</v>
      </c>
      <c r="AU271" s="156" t="s">
        <v>82</v>
      </c>
      <c r="AV271" s="13" t="s">
        <v>80</v>
      </c>
      <c r="AW271" s="13" t="s">
        <v>29</v>
      </c>
      <c r="AX271" s="13" t="s">
        <v>72</v>
      </c>
      <c r="AY271" s="156" t="s">
        <v>131</v>
      </c>
    </row>
    <row r="272" spans="2:51" s="13" customFormat="1" ht="12">
      <c r="B272" s="154"/>
      <c r="D272" s="155" t="s">
        <v>140</v>
      </c>
      <c r="E272" s="156" t="s">
        <v>1</v>
      </c>
      <c r="F272" s="157" t="s">
        <v>367</v>
      </c>
      <c r="H272" s="156" t="s">
        <v>1</v>
      </c>
      <c r="L272" s="154"/>
      <c r="M272" s="158"/>
      <c r="N272" s="159"/>
      <c r="O272" s="159"/>
      <c r="P272" s="159"/>
      <c r="Q272" s="159"/>
      <c r="R272" s="159"/>
      <c r="S272" s="159"/>
      <c r="T272" s="160"/>
      <c r="AT272" s="156" t="s">
        <v>140</v>
      </c>
      <c r="AU272" s="156" t="s">
        <v>82</v>
      </c>
      <c r="AV272" s="13" t="s">
        <v>80</v>
      </c>
      <c r="AW272" s="13" t="s">
        <v>29</v>
      </c>
      <c r="AX272" s="13" t="s">
        <v>72</v>
      </c>
      <c r="AY272" s="156" t="s">
        <v>131</v>
      </c>
    </row>
    <row r="273" spans="2:51" s="14" customFormat="1" ht="12">
      <c r="B273" s="161"/>
      <c r="D273" s="155" t="s">
        <v>140</v>
      </c>
      <c r="E273" s="162" t="s">
        <v>1</v>
      </c>
      <c r="F273" s="163" t="s">
        <v>172</v>
      </c>
      <c r="H273" s="164">
        <v>10</v>
      </c>
      <c r="L273" s="161"/>
      <c r="M273" s="165"/>
      <c r="N273" s="166"/>
      <c r="O273" s="166"/>
      <c r="P273" s="166"/>
      <c r="Q273" s="166"/>
      <c r="R273" s="166"/>
      <c r="S273" s="166"/>
      <c r="T273" s="167"/>
      <c r="AT273" s="162" t="s">
        <v>140</v>
      </c>
      <c r="AU273" s="162" t="s">
        <v>82</v>
      </c>
      <c r="AV273" s="14" t="s">
        <v>82</v>
      </c>
      <c r="AW273" s="14" t="s">
        <v>29</v>
      </c>
      <c r="AX273" s="14" t="s">
        <v>72</v>
      </c>
      <c r="AY273" s="162" t="s">
        <v>131</v>
      </c>
    </row>
    <row r="274" spans="2:51" s="15" customFormat="1" ht="12">
      <c r="B274" s="168"/>
      <c r="D274" s="155" t="s">
        <v>140</v>
      </c>
      <c r="E274" s="169" t="s">
        <v>1</v>
      </c>
      <c r="F274" s="170" t="s">
        <v>143</v>
      </c>
      <c r="H274" s="171">
        <v>10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140</v>
      </c>
      <c r="AU274" s="169" t="s">
        <v>82</v>
      </c>
      <c r="AV274" s="15" t="s">
        <v>139</v>
      </c>
      <c r="AW274" s="15" t="s">
        <v>29</v>
      </c>
      <c r="AX274" s="15" t="s">
        <v>80</v>
      </c>
      <c r="AY274" s="169" t="s">
        <v>131</v>
      </c>
    </row>
    <row r="275" spans="1:65" s="2" customFormat="1" ht="24.15" customHeight="1">
      <c r="A275" s="30"/>
      <c r="B275" s="141"/>
      <c r="C275" s="142" t="s">
        <v>368</v>
      </c>
      <c r="D275" s="142" t="s">
        <v>135</v>
      </c>
      <c r="E275" s="143" t="s">
        <v>369</v>
      </c>
      <c r="F275" s="144" t="s">
        <v>370</v>
      </c>
      <c r="G275" s="145" t="s">
        <v>147</v>
      </c>
      <c r="H275" s="146">
        <v>1.62</v>
      </c>
      <c r="I275" s="147"/>
      <c r="J275" s="147">
        <f>ROUND(I275*H275,2)</f>
        <v>0</v>
      </c>
      <c r="K275" s="144" t="s">
        <v>148</v>
      </c>
      <c r="L275" s="31"/>
      <c r="M275" s="148" t="s">
        <v>1</v>
      </c>
      <c r="N275" s="149" t="s">
        <v>37</v>
      </c>
      <c r="O275" s="150">
        <v>0</v>
      </c>
      <c r="P275" s="150">
        <f>O275*H275</f>
        <v>0</v>
      </c>
      <c r="Q275" s="150">
        <v>0</v>
      </c>
      <c r="R275" s="150">
        <f>Q275*H275</f>
        <v>0</v>
      </c>
      <c r="S275" s="150">
        <v>0</v>
      </c>
      <c r="T275" s="151">
        <f>S275*H275</f>
        <v>0</v>
      </c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R275" s="152" t="s">
        <v>139</v>
      </c>
      <c r="AT275" s="152" t="s">
        <v>135</v>
      </c>
      <c r="AU275" s="152" t="s">
        <v>82</v>
      </c>
      <c r="AY275" s="18" t="s">
        <v>131</v>
      </c>
      <c r="BE275" s="153">
        <f>IF(N275="základní",J275,0)</f>
        <v>0</v>
      </c>
      <c r="BF275" s="153">
        <f>IF(N275="snížená",J275,0)</f>
        <v>0</v>
      </c>
      <c r="BG275" s="153">
        <f>IF(N275="zákl. přenesená",J275,0)</f>
        <v>0</v>
      </c>
      <c r="BH275" s="153">
        <f>IF(N275="sníž. přenesená",J275,0)</f>
        <v>0</v>
      </c>
      <c r="BI275" s="153">
        <f>IF(N275="nulová",J275,0)</f>
        <v>0</v>
      </c>
      <c r="BJ275" s="18" t="s">
        <v>80</v>
      </c>
      <c r="BK275" s="153">
        <f>ROUND(I275*H275,2)</f>
        <v>0</v>
      </c>
      <c r="BL275" s="18" t="s">
        <v>139</v>
      </c>
      <c r="BM275" s="152" t="s">
        <v>371</v>
      </c>
    </row>
    <row r="276" spans="2:63" s="12" customFormat="1" ht="22.8" customHeight="1">
      <c r="B276" s="129"/>
      <c r="D276" s="130" t="s">
        <v>71</v>
      </c>
      <c r="E276" s="139" t="s">
        <v>372</v>
      </c>
      <c r="F276" s="139" t="s">
        <v>373</v>
      </c>
      <c r="J276" s="140">
        <f>BK276</f>
        <v>0</v>
      </c>
      <c r="L276" s="129"/>
      <c r="M276" s="133"/>
      <c r="N276" s="134"/>
      <c r="O276" s="134"/>
      <c r="P276" s="135">
        <f>SUM(P277:P299)</f>
        <v>0</v>
      </c>
      <c r="Q276" s="134"/>
      <c r="R276" s="135">
        <f>SUM(R277:R299)</f>
        <v>0</v>
      </c>
      <c r="S276" s="134"/>
      <c r="T276" s="136">
        <f>SUM(T277:T299)</f>
        <v>0</v>
      </c>
      <c r="AR276" s="130" t="s">
        <v>80</v>
      </c>
      <c r="AT276" s="137" t="s">
        <v>71</v>
      </c>
      <c r="AU276" s="137" t="s">
        <v>80</v>
      </c>
      <c r="AY276" s="130" t="s">
        <v>131</v>
      </c>
      <c r="BK276" s="138">
        <f>SUM(BK277:BK299)</f>
        <v>0</v>
      </c>
    </row>
    <row r="277" spans="1:65" s="2" customFormat="1" ht="24.15" customHeight="1">
      <c r="A277" s="30"/>
      <c r="B277" s="141"/>
      <c r="C277" s="142" t="s">
        <v>374</v>
      </c>
      <c r="D277" s="142" t="s">
        <v>135</v>
      </c>
      <c r="E277" s="143" t="s">
        <v>375</v>
      </c>
      <c r="F277" s="144" t="s">
        <v>376</v>
      </c>
      <c r="G277" s="145" t="s">
        <v>163</v>
      </c>
      <c r="H277" s="146">
        <v>2.285</v>
      </c>
      <c r="I277" s="147"/>
      <c r="J277" s="147">
        <f>ROUND(I277*H277,2)</f>
        <v>0</v>
      </c>
      <c r="K277" s="144" t="s">
        <v>1</v>
      </c>
      <c r="L277" s="31"/>
      <c r="M277" s="148" t="s">
        <v>1</v>
      </c>
      <c r="N277" s="149" t="s">
        <v>37</v>
      </c>
      <c r="O277" s="150">
        <v>0</v>
      </c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R277" s="152" t="s">
        <v>139</v>
      </c>
      <c r="AT277" s="152" t="s">
        <v>135</v>
      </c>
      <c r="AU277" s="152" t="s">
        <v>82</v>
      </c>
      <c r="AY277" s="18" t="s">
        <v>131</v>
      </c>
      <c r="BE277" s="153">
        <f>IF(N277="základní",J277,0)</f>
        <v>0</v>
      </c>
      <c r="BF277" s="153">
        <f>IF(N277="snížená",J277,0)</f>
        <v>0</v>
      </c>
      <c r="BG277" s="153">
        <f>IF(N277="zákl. přenesená",J277,0)</f>
        <v>0</v>
      </c>
      <c r="BH277" s="153">
        <f>IF(N277="sníž. přenesená",J277,0)</f>
        <v>0</v>
      </c>
      <c r="BI277" s="153">
        <f>IF(N277="nulová",J277,0)</f>
        <v>0</v>
      </c>
      <c r="BJ277" s="18" t="s">
        <v>80</v>
      </c>
      <c r="BK277" s="153">
        <f>ROUND(I277*H277,2)</f>
        <v>0</v>
      </c>
      <c r="BL277" s="18" t="s">
        <v>139</v>
      </c>
      <c r="BM277" s="152" t="s">
        <v>377</v>
      </c>
    </row>
    <row r="278" spans="2:51" s="13" customFormat="1" ht="12">
      <c r="B278" s="154"/>
      <c r="D278" s="155" t="s">
        <v>140</v>
      </c>
      <c r="E278" s="156" t="s">
        <v>1</v>
      </c>
      <c r="F278" s="157" t="s">
        <v>378</v>
      </c>
      <c r="H278" s="156" t="s">
        <v>1</v>
      </c>
      <c r="L278" s="154"/>
      <c r="M278" s="158"/>
      <c r="N278" s="159"/>
      <c r="O278" s="159"/>
      <c r="P278" s="159"/>
      <c r="Q278" s="159"/>
      <c r="R278" s="159"/>
      <c r="S278" s="159"/>
      <c r="T278" s="160"/>
      <c r="AT278" s="156" t="s">
        <v>140</v>
      </c>
      <c r="AU278" s="156" t="s">
        <v>82</v>
      </c>
      <c r="AV278" s="13" t="s">
        <v>80</v>
      </c>
      <c r="AW278" s="13" t="s">
        <v>29</v>
      </c>
      <c r="AX278" s="13" t="s">
        <v>72</v>
      </c>
      <c r="AY278" s="156" t="s">
        <v>131</v>
      </c>
    </row>
    <row r="279" spans="2:51" s="13" customFormat="1" ht="12">
      <c r="B279" s="154"/>
      <c r="D279" s="155" t="s">
        <v>140</v>
      </c>
      <c r="E279" s="156" t="s">
        <v>1</v>
      </c>
      <c r="F279" s="157" t="s">
        <v>379</v>
      </c>
      <c r="H279" s="156" t="s">
        <v>1</v>
      </c>
      <c r="L279" s="154"/>
      <c r="M279" s="158"/>
      <c r="N279" s="159"/>
      <c r="O279" s="159"/>
      <c r="P279" s="159"/>
      <c r="Q279" s="159"/>
      <c r="R279" s="159"/>
      <c r="S279" s="159"/>
      <c r="T279" s="160"/>
      <c r="AT279" s="156" t="s">
        <v>140</v>
      </c>
      <c r="AU279" s="156" t="s">
        <v>82</v>
      </c>
      <c r="AV279" s="13" t="s">
        <v>80</v>
      </c>
      <c r="AW279" s="13" t="s">
        <v>29</v>
      </c>
      <c r="AX279" s="13" t="s">
        <v>72</v>
      </c>
      <c r="AY279" s="156" t="s">
        <v>131</v>
      </c>
    </row>
    <row r="280" spans="2:51" s="14" customFormat="1" ht="12">
      <c r="B280" s="161"/>
      <c r="D280" s="155" t="s">
        <v>140</v>
      </c>
      <c r="E280" s="162" t="s">
        <v>1</v>
      </c>
      <c r="F280" s="163" t="s">
        <v>380</v>
      </c>
      <c r="H280" s="164">
        <v>2.285</v>
      </c>
      <c r="L280" s="161"/>
      <c r="M280" s="165"/>
      <c r="N280" s="166"/>
      <c r="O280" s="166"/>
      <c r="P280" s="166"/>
      <c r="Q280" s="166"/>
      <c r="R280" s="166"/>
      <c r="S280" s="166"/>
      <c r="T280" s="167"/>
      <c r="AT280" s="162" t="s">
        <v>140</v>
      </c>
      <c r="AU280" s="162" t="s">
        <v>82</v>
      </c>
      <c r="AV280" s="14" t="s">
        <v>82</v>
      </c>
      <c r="AW280" s="14" t="s">
        <v>29</v>
      </c>
      <c r="AX280" s="14" t="s">
        <v>72</v>
      </c>
      <c r="AY280" s="162" t="s">
        <v>131</v>
      </c>
    </row>
    <row r="281" spans="2:51" s="15" customFormat="1" ht="12">
      <c r="B281" s="168"/>
      <c r="D281" s="155" t="s">
        <v>140</v>
      </c>
      <c r="E281" s="169" t="s">
        <v>1</v>
      </c>
      <c r="F281" s="170" t="s">
        <v>143</v>
      </c>
      <c r="H281" s="171">
        <v>2.285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140</v>
      </c>
      <c r="AU281" s="169" t="s">
        <v>82</v>
      </c>
      <c r="AV281" s="15" t="s">
        <v>139</v>
      </c>
      <c r="AW281" s="15" t="s">
        <v>29</v>
      </c>
      <c r="AX281" s="15" t="s">
        <v>80</v>
      </c>
      <c r="AY281" s="169" t="s">
        <v>131</v>
      </c>
    </row>
    <row r="282" spans="1:65" s="2" customFormat="1" ht="24.15" customHeight="1">
      <c r="A282" s="30"/>
      <c r="B282" s="141"/>
      <c r="C282" s="142" t="s">
        <v>381</v>
      </c>
      <c r="D282" s="142" t="s">
        <v>135</v>
      </c>
      <c r="E282" s="143" t="s">
        <v>382</v>
      </c>
      <c r="F282" s="144" t="s">
        <v>383</v>
      </c>
      <c r="G282" s="145" t="s">
        <v>251</v>
      </c>
      <c r="H282" s="146">
        <v>1</v>
      </c>
      <c r="I282" s="147"/>
      <c r="J282" s="147">
        <f>ROUND(I282*H282,2)</f>
        <v>0</v>
      </c>
      <c r="K282" s="144" t="s">
        <v>1</v>
      </c>
      <c r="L282" s="31"/>
      <c r="M282" s="148" t="s">
        <v>1</v>
      </c>
      <c r="N282" s="149" t="s">
        <v>37</v>
      </c>
      <c r="O282" s="150">
        <v>0</v>
      </c>
      <c r="P282" s="150">
        <f>O282*H282</f>
        <v>0</v>
      </c>
      <c r="Q282" s="150">
        <v>0</v>
      </c>
      <c r="R282" s="150">
        <f>Q282*H282</f>
        <v>0</v>
      </c>
      <c r="S282" s="150">
        <v>0</v>
      </c>
      <c r="T282" s="151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R282" s="152" t="s">
        <v>139</v>
      </c>
      <c r="AT282" s="152" t="s">
        <v>135</v>
      </c>
      <c r="AU282" s="152" t="s">
        <v>82</v>
      </c>
      <c r="AY282" s="18" t="s">
        <v>131</v>
      </c>
      <c r="BE282" s="153">
        <f>IF(N282="základní",J282,0)</f>
        <v>0</v>
      </c>
      <c r="BF282" s="153">
        <f>IF(N282="snížená",J282,0)</f>
        <v>0</v>
      </c>
      <c r="BG282" s="153">
        <f>IF(N282="zákl. přenesená",J282,0)</f>
        <v>0</v>
      </c>
      <c r="BH282" s="153">
        <f>IF(N282="sníž. přenesená",J282,0)</f>
        <v>0</v>
      </c>
      <c r="BI282" s="153">
        <f>IF(N282="nulová",J282,0)</f>
        <v>0</v>
      </c>
      <c r="BJ282" s="18" t="s">
        <v>80</v>
      </c>
      <c r="BK282" s="153">
        <f>ROUND(I282*H282,2)</f>
        <v>0</v>
      </c>
      <c r="BL282" s="18" t="s">
        <v>139</v>
      </c>
      <c r="BM282" s="152" t="s">
        <v>384</v>
      </c>
    </row>
    <row r="283" spans="2:51" s="13" customFormat="1" ht="12">
      <c r="B283" s="154"/>
      <c r="D283" s="155" t="s">
        <v>140</v>
      </c>
      <c r="E283" s="156" t="s">
        <v>1</v>
      </c>
      <c r="F283" s="157" t="s">
        <v>252</v>
      </c>
      <c r="H283" s="156" t="s">
        <v>1</v>
      </c>
      <c r="L283" s="154"/>
      <c r="M283" s="158"/>
      <c r="N283" s="159"/>
      <c r="O283" s="159"/>
      <c r="P283" s="159"/>
      <c r="Q283" s="159"/>
      <c r="R283" s="159"/>
      <c r="S283" s="159"/>
      <c r="T283" s="160"/>
      <c r="AT283" s="156" t="s">
        <v>140</v>
      </c>
      <c r="AU283" s="156" t="s">
        <v>82</v>
      </c>
      <c r="AV283" s="13" t="s">
        <v>80</v>
      </c>
      <c r="AW283" s="13" t="s">
        <v>29</v>
      </c>
      <c r="AX283" s="13" t="s">
        <v>72</v>
      </c>
      <c r="AY283" s="156" t="s">
        <v>131</v>
      </c>
    </row>
    <row r="284" spans="2:51" s="14" customFormat="1" ht="12">
      <c r="B284" s="161"/>
      <c r="D284" s="155" t="s">
        <v>140</v>
      </c>
      <c r="E284" s="162" t="s">
        <v>1</v>
      </c>
      <c r="F284" s="163" t="s">
        <v>80</v>
      </c>
      <c r="H284" s="164">
        <v>1</v>
      </c>
      <c r="L284" s="161"/>
      <c r="M284" s="165"/>
      <c r="N284" s="166"/>
      <c r="O284" s="166"/>
      <c r="P284" s="166"/>
      <c r="Q284" s="166"/>
      <c r="R284" s="166"/>
      <c r="S284" s="166"/>
      <c r="T284" s="167"/>
      <c r="AT284" s="162" t="s">
        <v>140</v>
      </c>
      <c r="AU284" s="162" t="s">
        <v>82</v>
      </c>
      <c r="AV284" s="14" t="s">
        <v>82</v>
      </c>
      <c r="AW284" s="14" t="s">
        <v>29</v>
      </c>
      <c r="AX284" s="14" t="s">
        <v>72</v>
      </c>
      <c r="AY284" s="162" t="s">
        <v>131</v>
      </c>
    </row>
    <row r="285" spans="2:51" s="15" customFormat="1" ht="12">
      <c r="B285" s="168"/>
      <c r="D285" s="155" t="s">
        <v>140</v>
      </c>
      <c r="E285" s="169" t="s">
        <v>1</v>
      </c>
      <c r="F285" s="170" t="s">
        <v>143</v>
      </c>
      <c r="H285" s="171">
        <v>1</v>
      </c>
      <c r="L285" s="168"/>
      <c r="M285" s="172"/>
      <c r="N285" s="173"/>
      <c r="O285" s="173"/>
      <c r="P285" s="173"/>
      <c r="Q285" s="173"/>
      <c r="R285" s="173"/>
      <c r="S285" s="173"/>
      <c r="T285" s="174"/>
      <c r="AT285" s="169" t="s">
        <v>140</v>
      </c>
      <c r="AU285" s="169" t="s">
        <v>82</v>
      </c>
      <c r="AV285" s="15" t="s">
        <v>139</v>
      </c>
      <c r="AW285" s="15" t="s">
        <v>29</v>
      </c>
      <c r="AX285" s="15" t="s">
        <v>80</v>
      </c>
      <c r="AY285" s="169" t="s">
        <v>131</v>
      </c>
    </row>
    <row r="286" spans="1:65" s="2" customFormat="1" ht="37.8" customHeight="1">
      <c r="A286" s="30"/>
      <c r="B286" s="141"/>
      <c r="C286" s="142" t="s">
        <v>385</v>
      </c>
      <c r="D286" s="142" t="s">
        <v>135</v>
      </c>
      <c r="E286" s="143" t="s">
        <v>386</v>
      </c>
      <c r="F286" s="144" t="s">
        <v>387</v>
      </c>
      <c r="G286" s="145" t="s">
        <v>138</v>
      </c>
      <c r="H286" s="146">
        <v>14</v>
      </c>
      <c r="I286" s="147"/>
      <c r="J286" s="147">
        <f>ROUND(I286*H286,2)</f>
        <v>0</v>
      </c>
      <c r="K286" s="144" t="s">
        <v>148</v>
      </c>
      <c r="L286" s="31"/>
      <c r="M286" s="148" t="s">
        <v>1</v>
      </c>
      <c r="N286" s="149" t="s">
        <v>37</v>
      </c>
      <c r="O286" s="150">
        <v>0</v>
      </c>
      <c r="P286" s="150">
        <f>O286*H286</f>
        <v>0</v>
      </c>
      <c r="Q286" s="150">
        <v>0</v>
      </c>
      <c r="R286" s="150">
        <f>Q286*H286</f>
        <v>0</v>
      </c>
      <c r="S286" s="150">
        <v>0</v>
      </c>
      <c r="T286" s="151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R286" s="152" t="s">
        <v>139</v>
      </c>
      <c r="AT286" s="152" t="s">
        <v>135</v>
      </c>
      <c r="AU286" s="152" t="s">
        <v>82</v>
      </c>
      <c r="AY286" s="18" t="s">
        <v>131</v>
      </c>
      <c r="BE286" s="153">
        <f>IF(N286="základní",J286,0)</f>
        <v>0</v>
      </c>
      <c r="BF286" s="153">
        <f>IF(N286="snížená",J286,0)</f>
        <v>0</v>
      </c>
      <c r="BG286" s="153">
        <f>IF(N286="zákl. přenesená",J286,0)</f>
        <v>0</v>
      </c>
      <c r="BH286" s="153">
        <f>IF(N286="sníž. přenesená",J286,0)</f>
        <v>0</v>
      </c>
      <c r="BI286" s="153">
        <f>IF(N286="nulová",J286,0)</f>
        <v>0</v>
      </c>
      <c r="BJ286" s="18" t="s">
        <v>80</v>
      </c>
      <c r="BK286" s="153">
        <f>ROUND(I286*H286,2)</f>
        <v>0</v>
      </c>
      <c r="BL286" s="18" t="s">
        <v>139</v>
      </c>
      <c r="BM286" s="152" t="s">
        <v>388</v>
      </c>
    </row>
    <row r="287" spans="2:51" s="13" customFormat="1" ht="12">
      <c r="B287" s="154"/>
      <c r="D287" s="155" t="s">
        <v>140</v>
      </c>
      <c r="E287" s="156" t="s">
        <v>1</v>
      </c>
      <c r="F287" s="157" t="s">
        <v>389</v>
      </c>
      <c r="H287" s="156" t="s">
        <v>1</v>
      </c>
      <c r="L287" s="154"/>
      <c r="M287" s="158"/>
      <c r="N287" s="159"/>
      <c r="O287" s="159"/>
      <c r="P287" s="159"/>
      <c r="Q287" s="159"/>
      <c r="R287" s="159"/>
      <c r="S287" s="159"/>
      <c r="T287" s="160"/>
      <c r="AT287" s="156" t="s">
        <v>140</v>
      </c>
      <c r="AU287" s="156" t="s">
        <v>82</v>
      </c>
      <c r="AV287" s="13" t="s">
        <v>80</v>
      </c>
      <c r="AW287" s="13" t="s">
        <v>29</v>
      </c>
      <c r="AX287" s="13" t="s">
        <v>72</v>
      </c>
      <c r="AY287" s="156" t="s">
        <v>131</v>
      </c>
    </row>
    <row r="288" spans="2:51" s="13" customFormat="1" ht="30.6">
      <c r="B288" s="154"/>
      <c r="D288" s="155" t="s">
        <v>140</v>
      </c>
      <c r="E288" s="156" t="s">
        <v>1</v>
      </c>
      <c r="F288" s="157" t="s">
        <v>390</v>
      </c>
      <c r="H288" s="156" t="s">
        <v>1</v>
      </c>
      <c r="L288" s="154"/>
      <c r="M288" s="158"/>
      <c r="N288" s="159"/>
      <c r="O288" s="159"/>
      <c r="P288" s="159"/>
      <c r="Q288" s="159"/>
      <c r="R288" s="159"/>
      <c r="S288" s="159"/>
      <c r="T288" s="160"/>
      <c r="AT288" s="156" t="s">
        <v>140</v>
      </c>
      <c r="AU288" s="156" t="s">
        <v>82</v>
      </c>
      <c r="AV288" s="13" t="s">
        <v>80</v>
      </c>
      <c r="AW288" s="13" t="s">
        <v>29</v>
      </c>
      <c r="AX288" s="13" t="s">
        <v>72</v>
      </c>
      <c r="AY288" s="156" t="s">
        <v>131</v>
      </c>
    </row>
    <row r="289" spans="2:51" s="13" customFormat="1" ht="12">
      <c r="B289" s="154"/>
      <c r="D289" s="155" t="s">
        <v>140</v>
      </c>
      <c r="E289" s="156" t="s">
        <v>1</v>
      </c>
      <c r="F289" s="157" t="s">
        <v>391</v>
      </c>
      <c r="H289" s="156" t="s">
        <v>1</v>
      </c>
      <c r="L289" s="154"/>
      <c r="M289" s="158"/>
      <c r="N289" s="159"/>
      <c r="O289" s="159"/>
      <c r="P289" s="159"/>
      <c r="Q289" s="159"/>
      <c r="R289" s="159"/>
      <c r="S289" s="159"/>
      <c r="T289" s="160"/>
      <c r="AT289" s="156" t="s">
        <v>140</v>
      </c>
      <c r="AU289" s="156" t="s">
        <v>82</v>
      </c>
      <c r="AV289" s="13" t="s">
        <v>80</v>
      </c>
      <c r="AW289" s="13" t="s">
        <v>29</v>
      </c>
      <c r="AX289" s="13" t="s">
        <v>72</v>
      </c>
      <c r="AY289" s="156" t="s">
        <v>131</v>
      </c>
    </row>
    <row r="290" spans="2:51" s="14" customFormat="1" ht="12">
      <c r="B290" s="161"/>
      <c r="D290" s="155" t="s">
        <v>140</v>
      </c>
      <c r="E290" s="162" t="s">
        <v>1</v>
      </c>
      <c r="F290" s="163" t="s">
        <v>187</v>
      </c>
      <c r="H290" s="164">
        <v>14</v>
      </c>
      <c r="L290" s="161"/>
      <c r="M290" s="165"/>
      <c r="N290" s="166"/>
      <c r="O290" s="166"/>
      <c r="P290" s="166"/>
      <c r="Q290" s="166"/>
      <c r="R290" s="166"/>
      <c r="S290" s="166"/>
      <c r="T290" s="167"/>
      <c r="AT290" s="162" t="s">
        <v>140</v>
      </c>
      <c r="AU290" s="162" t="s">
        <v>82</v>
      </c>
      <c r="AV290" s="14" t="s">
        <v>82</v>
      </c>
      <c r="AW290" s="14" t="s">
        <v>29</v>
      </c>
      <c r="AX290" s="14" t="s">
        <v>72</v>
      </c>
      <c r="AY290" s="162" t="s">
        <v>131</v>
      </c>
    </row>
    <row r="291" spans="2:51" s="13" customFormat="1" ht="12">
      <c r="B291" s="154"/>
      <c r="D291" s="155" t="s">
        <v>140</v>
      </c>
      <c r="E291" s="156" t="s">
        <v>1</v>
      </c>
      <c r="F291" s="157" t="s">
        <v>392</v>
      </c>
      <c r="H291" s="156" t="s">
        <v>1</v>
      </c>
      <c r="L291" s="154"/>
      <c r="M291" s="158"/>
      <c r="N291" s="159"/>
      <c r="O291" s="159"/>
      <c r="P291" s="159"/>
      <c r="Q291" s="159"/>
      <c r="R291" s="159"/>
      <c r="S291" s="159"/>
      <c r="T291" s="160"/>
      <c r="AT291" s="156" t="s">
        <v>140</v>
      </c>
      <c r="AU291" s="156" t="s">
        <v>82</v>
      </c>
      <c r="AV291" s="13" t="s">
        <v>80</v>
      </c>
      <c r="AW291" s="13" t="s">
        <v>29</v>
      </c>
      <c r="AX291" s="13" t="s">
        <v>72</v>
      </c>
      <c r="AY291" s="156" t="s">
        <v>131</v>
      </c>
    </row>
    <row r="292" spans="2:51" s="15" customFormat="1" ht="12">
      <c r="B292" s="168"/>
      <c r="D292" s="155" t="s">
        <v>140</v>
      </c>
      <c r="E292" s="169" t="s">
        <v>1</v>
      </c>
      <c r="F292" s="170" t="s">
        <v>143</v>
      </c>
      <c r="H292" s="171">
        <v>14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140</v>
      </c>
      <c r="AU292" s="169" t="s">
        <v>82</v>
      </c>
      <c r="AV292" s="15" t="s">
        <v>139</v>
      </c>
      <c r="AW292" s="15" t="s">
        <v>29</v>
      </c>
      <c r="AX292" s="15" t="s">
        <v>80</v>
      </c>
      <c r="AY292" s="169" t="s">
        <v>131</v>
      </c>
    </row>
    <row r="293" spans="1:65" s="2" customFormat="1" ht="33" customHeight="1">
      <c r="A293" s="30"/>
      <c r="B293" s="141"/>
      <c r="C293" s="142" t="s">
        <v>393</v>
      </c>
      <c r="D293" s="142" t="s">
        <v>135</v>
      </c>
      <c r="E293" s="143" t="s">
        <v>394</v>
      </c>
      <c r="F293" s="144" t="s">
        <v>395</v>
      </c>
      <c r="G293" s="145" t="s">
        <v>163</v>
      </c>
      <c r="H293" s="146">
        <v>8.8</v>
      </c>
      <c r="I293" s="147"/>
      <c r="J293" s="147">
        <f>ROUND(I293*H293,2)</f>
        <v>0</v>
      </c>
      <c r="K293" s="144" t="s">
        <v>148</v>
      </c>
      <c r="L293" s="31"/>
      <c r="M293" s="148" t="s">
        <v>1</v>
      </c>
      <c r="N293" s="149" t="s">
        <v>37</v>
      </c>
      <c r="O293" s="150">
        <v>0</v>
      </c>
      <c r="P293" s="150">
        <f>O293*H293</f>
        <v>0</v>
      </c>
      <c r="Q293" s="150">
        <v>0</v>
      </c>
      <c r="R293" s="150">
        <f>Q293*H293</f>
        <v>0</v>
      </c>
      <c r="S293" s="150">
        <v>0</v>
      </c>
      <c r="T293" s="151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52" t="s">
        <v>139</v>
      </c>
      <c r="AT293" s="152" t="s">
        <v>135</v>
      </c>
      <c r="AU293" s="152" t="s">
        <v>82</v>
      </c>
      <c r="AY293" s="18" t="s">
        <v>131</v>
      </c>
      <c r="BE293" s="153">
        <f>IF(N293="základní",J293,0)</f>
        <v>0</v>
      </c>
      <c r="BF293" s="153">
        <f>IF(N293="snížená",J293,0)</f>
        <v>0</v>
      </c>
      <c r="BG293" s="153">
        <f>IF(N293="zákl. přenesená",J293,0)</f>
        <v>0</v>
      </c>
      <c r="BH293" s="153">
        <f>IF(N293="sníž. přenesená",J293,0)</f>
        <v>0</v>
      </c>
      <c r="BI293" s="153">
        <f>IF(N293="nulová",J293,0)</f>
        <v>0</v>
      </c>
      <c r="BJ293" s="18" t="s">
        <v>80</v>
      </c>
      <c r="BK293" s="153">
        <f>ROUND(I293*H293,2)</f>
        <v>0</v>
      </c>
      <c r="BL293" s="18" t="s">
        <v>139</v>
      </c>
      <c r="BM293" s="152" t="s">
        <v>396</v>
      </c>
    </row>
    <row r="294" spans="2:51" s="13" customFormat="1" ht="12">
      <c r="B294" s="154"/>
      <c r="D294" s="155" t="s">
        <v>140</v>
      </c>
      <c r="E294" s="156" t="s">
        <v>1</v>
      </c>
      <c r="F294" s="157" t="s">
        <v>397</v>
      </c>
      <c r="H294" s="156" t="s">
        <v>1</v>
      </c>
      <c r="L294" s="154"/>
      <c r="M294" s="158"/>
      <c r="N294" s="159"/>
      <c r="O294" s="159"/>
      <c r="P294" s="159"/>
      <c r="Q294" s="159"/>
      <c r="R294" s="159"/>
      <c r="S294" s="159"/>
      <c r="T294" s="160"/>
      <c r="AT294" s="156" t="s">
        <v>140</v>
      </c>
      <c r="AU294" s="156" t="s">
        <v>82</v>
      </c>
      <c r="AV294" s="13" t="s">
        <v>80</v>
      </c>
      <c r="AW294" s="13" t="s">
        <v>29</v>
      </c>
      <c r="AX294" s="13" t="s">
        <v>72</v>
      </c>
      <c r="AY294" s="156" t="s">
        <v>131</v>
      </c>
    </row>
    <row r="295" spans="2:51" s="13" customFormat="1" ht="20.4">
      <c r="B295" s="154"/>
      <c r="D295" s="155" t="s">
        <v>140</v>
      </c>
      <c r="E295" s="156" t="s">
        <v>1</v>
      </c>
      <c r="F295" s="157" t="s">
        <v>398</v>
      </c>
      <c r="H295" s="156" t="s">
        <v>1</v>
      </c>
      <c r="L295" s="154"/>
      <c r="M295" s="158"/>
      <c r="N295" s="159"/>
      <c r="O295" s="159"/>
      <c r="P295" s="159"/>
      <c r="Q295" s="159"/>
      <c r="R295" s="159"/>
      <c r="S295" s="159"/>
      <c r="T295" s="160"/>
      <c r="AT295" s="156" t="s">
        <v>140</v>
      </c>
      <c r="AU295" s="156" t="s">
        <v>82</v>
      </c>
      <c r="AV295" s="13" t="s">
        <v>80</v>
      </c>
      <c r="AW295" s="13" t="s">
        <v>29</v>
      </c>
      <c r="AX295" s="13" t="s">
        <v>72</v>
      </c>
      <c r="AY295" s="156" t="s">
        <v>131</v>
      </c>
    </row>
    <row r="296" spans="2:51" s="13" customFormat="1" ht="12">
      <c r="B296" s="154"/>
      <c r="D296" s="155" t="s">
        <v>140</v>
      </c>
      <c r="E296" s="156" t="s">
        <v>1</v>
      </c>
      <c r="F296" s="157" t="s">
        <v>399</v>
      </c>
      <c r="H296" s="156" t="s">
        <v>1</v>
      </c>
      <c r="L296" s="154"/>
      <c r="M296" s="158"/>
      <c r="N296" s="159"/>
      <c r="O296" s="159"/>
      <c r="P296" s="159"/>
      <c r="Q296" s="159"/>
      <c r="R296" s="159"/>
      <c r="S296" s="159"/>
      <c r="T296" s="160"/>
      <c r="AT296" s="156" t="s">
        <v>140</v>
      </c>
      <c r="AU296" s="156" t="s">
        <v>82</v>
      </c>
      <c r="AV296" s="13" t="s">
        <v>80</v>
      </c>
      <c r="AW296" s="13" t="s">
        <v>29</v>
      </c>
      <c r="AX296" s="13" t="s">
        <v>72</v>
      </c>
      <c r="AY296" s="156" t="s">
        <v>131</v>
      </c>
    </row>
    <row r="297" spans="2:51" s="14" customFormat="1" ht="12">
      <c r="B297" s="161"/>
      <c r="D297" s="155" t="s">
        <v>140</v>
      </c>
      <c r="E297" s="162" t="s">
        <v>1</v>
      </c>
      <c r="F297" s="163" t="s">
        <v>400</v>
      </c>
      <c r="H297" s="164">
        <v>8.8</v>
      </c>
      <c r="L297" s="161"/>
      <c r="M297" s="165"/>
      <c r="N297" s="166"/>
      <c r="O297" s="166"/>
      <c r="P297" s="166"/>
      <c r="Q297" s="166"/>
      <c r="R297" s="166"/>
      <c r="S297" s="166"/>
      <c r="T297" s="167"/>
      <c r="AT297" s="162" t="s">
        <v>140</v>
      </c>
      <c r="AU297" s="162" t="s">
        <v>82</v>
      </c>
      <c r="AV297" s="14" t="s">
        <v>82</v>
      </c>
      <c r="AW297" s="14" t="s">
        <v>29</v>
      </c>
      <c r="AX297" s="14" t="s">
        <v>72</v>
      </c>
      <c r="AY297" s="162" t="s">
        <v>131</v>
      </c>
    </row>
    <row r="298" spans="2:51" s="15" customFormat="1" ht="12">
      <c r="B298" s="168"/>
      <c r="D298" s="155" t="s">
        <v>140</v>
      </c>
      <c r="E298" s="169" t="s">
        <v>1</v>
      </c>
      <c r="F298" s="170" t="s">
        <v>143</v>
      </c>
      <c r="H298" s="171">
        <v>8.8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140</v>
      </c>
      <c r="AU298" s="169" t="s">
        <v>82</v>
      </c>
      <c r="AV298" s="15" t="s">
        <v>139</v>
      </c>
      <c r="AW298" s="15" t="s">
        <v>29</v>
      </c>
      <c r="AX298" s="15" t="s">
        <v>80</v>
      </c>
      <c r="AY298" s="169" t="s">
        <v>131</v>
      </c>
    </row>
    <row r="299" spans="1:65" s="2" customFormat="1" ht="24.15" customHeight="1">
      <c r="A299" s="30"/>
      <c r="B299" s="141"/>
      <c r="C299" s="142" t="s">
        <v>401</v>
      </c>
      <c r="D299" s="142" t="s">
        <v>135</v>
      </c>
      <c r="E299" s="143" t="s">
        <v>402</v>
      </c>
      <c r="F299" s="144" t="s">
        <v>403</v>
      </c>
      <c r="G299" s="145" t="s">
        <v>147</v>
      </c>
      <c r="H299" s="146">
        <v>1.61</v>
      </c>
      <c r="I299" s="147"/>
      <c r="J299" s="147">
        <f>ROUND(I299*H299,2)</f>
        <v>0</v>
      </c>
      <c r="K299" s="144" t="s">
        <v>148</v>
      </c>
      <c r="L299" s="31"/>
      <c r="M299" s="148" t="s">
        <v>1</v>
      </c>
      <c r="N299" s="149" t="s">
        <v>37</v>
      </c>
      <c r="O299" s="150">
        <v>0</v>
      </c>
      <c r="P299" s="150">
        <f>O299*H299</f>
        <v>0</v>
      </c>
      <c r="Q299" s="150">
        <v>0</v>
      </c>
      <c r="R299" s="150">
        <f>Q299*H299</f>
        <v>0</v>
      </c>
      <c r="S299" s="150">
        <v>0</v>
      </c>
      <c r="T299" s="151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52" t="s">
        <v>139</v>
      </c>
      <c r="AT299" s="152" t="s">
        <v>135</v>
      </c>
      <c r="AU299" s="152" t="s">
        <v>82</v>
      </c>
      <c r="AY299" s="18" t="s">
        <v>131</v>
      </c>
      <c r="BE299" s="153">
        <f>IF(N299="základní",J299,0)</f>
        <v>0</v>
      </c>
      <c r="BF299" s="153">
        <f>IF(N299="snížená",J299,0)</f>
        <v>0</v>
      </c>
      <c r="BG299" s="153">
        <f>IF(N299="zákl. přenesená",J299,0)</f>
        <v>0</v>
      </c>
      <c r="BH299" s="153">
        <f>IF(N299="sníž. přenesená",J299,0)</f>
        <v>0</v>
      </c>
      <c r="BI299" s="153">
        <f>IF(N299="nulová",J299,0)</f>
        <v>0</v>
      </c>
      <c r="BJ299" s="18" t="s">
        <v>80</v>
      </c>
      <c r="BK299" s="153">
        <f>ROUND(I299*H299,2)</f>
        <v>0</v>
      </c>
      <c r="BL299" s="18" t="s">
        <v>139</v>
      </c>
      <c r="BM299" s="152" t="s">
        <v>404</v>
      </c>
    </row>
    <row r="300" spans="2:63" s="12" customFormat="1" ht="22.8" customHeight="1">
      <c r="B300" s="129"/>
      <c r="D300" s="130" t="s">
        <v>71</v>
      </c>
      <c r="E300" s="139" t="s">
        <v>405</v>
      </c>
      <c r="F300" s="139" t="s">
        <v>406</v>
      </c>
      <c r="J300" s="140">
        <f>BK300</f>
        <v>0</v>
      </c>
      <c r="L300" s="129"/>
      <c r="M300" s="133"/>
      <c r="N300" s="134"/>
      <c r="O300" s="134"/>
      <c r="P300" s="135">
        <f>SUM(P301:P363)</f>
        <v>0</v>
      </c>
      <c r="Q300" s="134"/>
      <c r="R300" s="135">
        <f>SUM(R301:R363)</f>
        <v>0</v>
      </c>
      <c r="S300" s="134"/>
      <c r="T300" s="136">
        <f>SUM(T301:T363)</f>
        <v>0</v>
      </c>
      <c r="AR300" s="130" t="s">
        <v>80</v>
      </c>
      <c r="AT300" s="137" t="s">
        <v>71</v>
      </c>
      <c r="AU300" s="137" t="s">
        <v>80</v>
      </c>
      <c r="AY300" s="130" t="s">
        <v>131</v>
      </c>
      <c r="BK300" s="138">
        <f>SUM(BK301:BK363)</f>
        <v>0</v>
      </c>
    </row>
    <row r="301" spans="1:65" s="2" customFormat="1" ht="37.8" customHeight="1">
      <c r="A301" s="30"/>
      <c r="B301" s="141"/>
      <c r="C301" s="142" t="s">
        <v>407</v>
      </c>
      <c r="D301" s="142" t="s">
        <v>135</v>
      </c>
      <c r="E301" s="143" t="s">
        <v>408</v>
      </c>
      <c r="F301" s="144" t="s">
        <v>409</v>
      </c>
      <c r="G301" s="145" t="s">
        <v>200</v>
      </c>
      <c r="H301" s="146">
        <v>1</v>
      </c>
      <c r="I301" s="147"/>
      <c r="J301" s="147">
        <f>ROUND(I301*H301,2)</f>
        <v>0</v>
      </c>
      <c r="K301" s="144" t="s">
        <v>1</v>
      </c>
      <c r="L301" s="31"/>
      <c r="M301" s="148" t="s">
        <v>1</v>
      </c>
      <c r="N301" s="149" t="s">
        <v>37</v>
      </c>
      <c r="O301" s="150">
        <v>0</v>
      </c>
      <c r="P301" s="150">
        <f>O301*H301</f>
        <v>0</v>
      </c>
      <c r="Q301" s="150">
        <v>0</v>
      </c>
      <c r="R301" s="150">
        <f>Q301*H301</f>
        <v>0</v>
      </c>
      <c r="S301" s="150">
        <v>0</v>
      </c>
      <c r="T301" s="151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52" t="s">
        <v>139</v>
      </c>
      <c r="AT301" s="152" t="s">
        <v>135</v>
      </c>
      <c r="AU301" s="152" t="s">
        <v>82</v>
      </c>
      <c r="AY301" s="18" t="s">
        <v>131</v>
      </c>
      <c r="BE301" s="153">
        <f>IF(N301="základní",J301,0)</f>
        <v>0</v>
      </c>
      <c r="BF301" s="153">
        <f>IF(N301="snížená",J301,0)</f>
        <v>0</v>
      </c>
      <c r="BG301" s="153">
        <f>IF(N301="zákl. přenesená",J301,0)</f>
        <v>0</v>
      </c>
      <c r="BH301" s="153">
        <f>IF(N301="sníž. přenesená",J301,0)</f>
        <v>0</v>
      </c>
      <c r="BI301" s="153">
        <f>IF(N301="nulová",J301,0)</f>
        <v>0</v>
      </c>
      <c r="BJ301" s="18" t="s">
        <v>80</v>
      </c>
      <c r="BK301" s="153">
        <f>ROUND(I301*H301,2)</f>
        <v>0</v>
      </c>
      <c r="BL301" s="18" t="s">
        <v>139</v>
      </c>
      <c r="BM301" s="152" t="s">
        <v>410</v>
      </c>
    </row>
    <row r="302" spans="2:51" s="13" customFormat="1" ht="12">
      <c r="B302" s="154"/>
      <c r="D302" s="155" t="s">
        <v>140</v>
      </c>
      <c r="E302" s="156" t="s">
        <v>1</v>
      </c>
      <c r="F302" s="157" t="s">
        <v>411</v>
      </c>
      <c r="H302" s="156" t="s">
        <v>1</v>
      </c>
      <c r="L302" s="154"/>
      <c r="M302" s="158"/>
      <c r="N302" s="159"/>
      <c r="O302" s="159"/>
      <c r="P302" s="159"/>
      <c r="Q302" s="159"/>
      <c r="R302" s="159"/>
      <c r="S302" s="159"/>
      <c r="T302" s="160"/>
      <c r="AT302" s="156" t="s">
        <v>140</v>
      </c>
      <c r="AU302" s="156" t="s">
        <v>82</v>
      </c>
      <c r="AV302" s="13" t="s">
        <v>80</v>
      </c>
      <c r="AW302" s="13" t="s">
        <v>29</v>
      </c>
      <c r="AX302" s="13" t="s">
        <v>72</v>
      </c>
      <c r="AY302" s="156" t="s">
        <v>131</v>
      </c>
    </row>
    <row r="303" spans="2:51" s="14" customFormat="1" ht="12">
      <c r="B303" s="161"/>
      <c r="D303" s="155" t="s">
        <v>140</v>
      </c>
      <c r="E303" s="162" t="s">
        <v>1</v>
      </c>
      <c r="F303" s="163" t="s">
        <v>80</v>
      </c>
      <c r="H303" s="164">
        <v>1</v>
      </c>
      <c r="L303" s="161"/>
      <c r="M303" s="165"/>
      <c r="N303" s="166"/>
      <c r="O303" s="166"/>
      <c r="P303" s="166"/>
      <c r="Q303" s="166"/>
      <c r="R303" s="166"/>
      <c r="S303" s="166"/>
      <c r="T303" s="167"/>
      <c r="AT303" s="162" t="s">
        <v>140</v>
      </c>
      <c r="AU303" s="162" t="s">
        <v>82</v>
      </c>
      <c r="AV303" s="14" t="s">
        <v>82</v>
      </c>
      <c r="AW303" s="14" t="s">
        <v>29</v>
      </c>
      <c r="AX303" s="14" t="s">
        <v>72</v>
      </c>
      <c r="AY303" s="162" t="s">
        <v>131</v>
      </c>
    </row>
    <row r="304" spans="2:51" s="15" customFormat="1" ht="12">
      <c r="B304" s="168"/>
      <c r="D304" s="155" t="s">
        <v>140</v>
      </c>
      <c r="E304" s="169" t="s">
        <v>1</v>
      </c>
      <c r="F304" s="170" t="s">
        <v>143</v>
      </c>
      <c r="H304" s="171">
        <v>1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140</v>
      </c>
      <c r="AU304" s="169" t="s">
        <v>82</v>
      </c>
      <c r="AV304" s="15" t="s">
        <v>139</v>
      </c>
      <c r="AW304" s="15" t="s">
        <v>29</v>
      </c>
      <c r="AX304" s="15" t="s">
        <v>80</v>
      </c>
      <c r="AY304" s="169" t="s">
        <v>131</v>
      </c>
    </row>
    <row r="305" spans="1:65" s="2" customFormat="1" ht="44.25" customHeight="1">
      <c r="A305" s="30"/>
      <c r="B305" s="141"/>
      <c r="C305" s="142" t="s">
        <v>412</v>
      </c>
      <c r="D305" s="142" t="s">
        <v>135</v>
      </c>
      <c r="E305" s="143" t="s">
        <v>413</v>
      </c>
      <c r="F305" s="144" t="s">
        <v>414</v>
      </c>
      <c r="G305" s="145" t="s">
        <v>200</v>
      </c>
      <c r="H305" s="146">
        <v>2</v>
      </c>
      <c r="I305" s="147"/>
      <c r="J305" s="147">
        <f>ROUND(I305*H305,2)</f>
        <v>0</v>
      </c>
      <c r="K305" s="144" t="s">
        <v>1</v>
      </c>
      <c r="L305" s="31"/>
      <c r="M305" s="148" t="s">
        <v>1</v>
      </c>
      <c r="N305" s="149" t="s">
        <v>37</v>
      </c>
      <c r="O305" s="150">
        <v>0</v>
      </c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52" t="s">
        <v>139</v>
      </c>
      <c r="AT305" s="152" t="s">
        <v>135</v>
      </c>
      <c r="AU305" s="152" t="s">
        <v>82</v>
      </c>
      <c r="AY305" s="18" t="s">
        <v>131</v>
      </c>
      <c r="BE305" s="153">
        <f>IF(N305="základní",J305,0)</f>
        <v>0</v>
      </c>
      <c r="BF305" s="153">
        <f>IF(N305="snížená",J305,0)</f>
        <v>0</v>
      </c>
      <c r="BG305" s="153">
        <f>IF(N305="zákl. přenesená",J305,0)</f>
        <v>0</v>
      </c>
      <c r="BH305" s="153">
        <f>IF(N305="sníž. přenesená",J305,0)</f>
        <v>0</v>
      </c>
      <c r="BI305" s="153">
        <f>IF(N305="nulová",J305,0)</f>
        <v>0</v>
      </c>
      <c r="BJ305" s="18" t="s">
        <v>80</v>
      </c>
      <c r="BK305" s="153">
        <f>ROUND(I305*H305,2)</f>
        <v>0</v>
      </c>
      <c r="BL305" s="18" t="s">
        <v>139</v>
      </c>
      <c r="BM305" s="152" t="s">
        <v>415</v>
      </c>
    </row>
    <row r="306" spans="2:51" s="13" customFormat="1" ht="12">
      <c r="B306" s="154"/>
      <c r="D306" s="155" t="s">
        <v>140</v>
      </c>
      <c r="E306" s="156" t="s">
        <v>1</v>
      </c>
      <c r="F306" s="157" t="s">
        <v>416</v>
      </c>
      <c r="H306" s="156" t="s">
        <v>1</v>
      </c>
      <c r="L306" s="154"/>
      <c r="M306" s="158"/>
      <c r="N306" s="159"/>
      <c r="O306" s="159"/>
      <c r="P306" s="159"/>
      <c r="Q306" s="159"/>
      <c r="R306" s="159"/>
      <c r="S306" s="159"/>
      <c r="T306" s="160"/>
      <c r="AT306" s="156" t="s">
        <v>140</v>
      </c>
      <c r="AU306" s="156" t="s">
        <v>82</v>
      </c>
      <c r="AV306" s="13" t="s">
        <v>80</v>
      </c>
      <c r="AW306" s="13" t="s">
        <v>29</v>
      </c>
      <c r="AX306" s="13" t="s">
        <v>72</v>
      </c>
      <c r="AY306" s="156" t="s">
        <v>131</v>
      </c>
    </row>
    <row r="307" spans="2:51" s="14" customFormat="1" ht="12">
      <c r="B307" s="161"/>
      <c r="D307" s="155" t="s">
        <v>140</v>
      </c>
      <c r="E307" s="162" t="s">
        <v>1</v>
      </c>
      <c r="F307" s="163" t="s">
        <v>82</v>
      </c>
      <c r="H307" s="164">
        <v>2</v>
      </c>
      <c r="L307" s="161"/>
      <c r="M307" s="165"/>
      <c r="N307" s="166"/>
      <c r="O307" s="166"/>
      <c r="P307" s="166"/>
      <c r="Q307" s="166"/>
      <c r="R307" s="166"/>
      <c r="S307" s="166"/>
      <c r="T307" s="167"/>
      <c r="AT307" s="162" t="s">
        <v>140</v>
      </c>
      <c r="AU307" s="162" t="s">
        <v>82</v>
      </c>
      <c r="AV307" s="14" t="s">
        <v>82</v>
      </c>
      <c r="AW307" s="14" t="s">
        <v>29</v>
      </c>
      <c r="AX307" s="14" t="s">
        <v>72</v>
      </c>
      <c r="AY307" s="162" t="s">
        <v>131</v>
      </c>
    </row>
    <row r="308" spans="2:51" s="15" customFormat="1" ht="12">
      <c r="B308" s="168"/>
      <c r="D308" s="155" t="s">
        <v>140</v>
      </c>
      <c r="E308" s="169" t="s">
        <v>1</v>
      </c>
      <c r="F308" s="170" t="s">
        <v>143</v>
      </c>
      <c r="H308" s="171">
        <v>2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140</v>
      </c>
      <c r="AU308" s="169" t="s">
        <v>82</v>
      </c>
      <c r="AV308" s="15" t="s">
        <v>139</v>
      </c>
      <c r="AW308" s="15" t="s">
        <v>29</v>
      </c>
      <c r="AX308" s="15" t="s">
        <v>80</v>
      </c>
      <c r="AY308" s="169" t="s">
        <v>131</v>
      </c>
    </row>
    <row r="309" spans="1:65" s="2" customFormat="1" ht="44.25" customHeight="1">
      <c r="A309" s="30"/>
      <c r="B309" s="141"/>
      <c r="C309" s="142" t="s">
        <v>417</v>
      </c>
      <c r="D309" s="142" t="s">
        <v>135</v>
      </c>
      <c r="E309" s="143" t="s">
        <v>418</v>
      </c>
      <c r="F309" s="144" t="s">
        <v>419</v>
      </c>
      <c r="G309" s="145" t="s">
        <v>200</v>
      </c>
      <c r="H309" s="146">
        <v>1</v>
      </c>
      <c r="I309" s="147"/>
      <c r="J309" s="147">
        <f>ROUND(I309*H309,2)</f>
        <v>0</v>
      </c>
      <c r="K309" s="144" t="s">
        <v>1</v>
      </c>
      <c r="L309" s="31"/>
      <c r="M309" s="148" t="s">
        <v>1</v>
      </c>
      <c r="N309" s="149" t="s">
        <v>37</v>
      </c>
      <c r="O309" s="150">
        <v>0</v>
      </c>
      <c r="P309" s="150">
        <f>O309*H309</f>
        <v>0</v>
      </c>
      <c r="Q309" s="150">
        <v>0</v>
      </c>
      <c r="R309" s="150">
        <f>Q309*H309</f>
        <v>0</v>
      </c>
      <c r="S309" s="150">
        <v>0</v>
      </c>
      <c r="T309" s="151">
        <f>S309*H309</f>
        <v>0</v>
      </c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R309" s="152" t="s">
        <v>139</v>
      </c>
      <c r="AT309" s="152" t="s">
        <v>135</v>
      </c>
      <c r="AU309" s="152" t="s">
        <v>82</v>
      </c>
      <c r="AY309" s="18" t="s">
        <v>131</v>
      </c>
      <c r="BE309" s="153">
        <f>IF(N309="základní",J309,0)</f>
        <v>0</v>
      </c>
      <c r="BF309" s="153">
        <f>IF(N309="snížená",J309,0)</f>
        <v>0</v>
      </c>
      <c r="BG309" s="153">
        <f>IF(N309="zákl. přenesená",J309,0)</f>
        <v>0</v>
      </c>
      <c r="BH309" s="153">
        <f>IF(N309="sníž. přenesená",J309,0)</f>
        <v>0</v>
      </c>
      <c r="BI309" s="153">
        <f>IF(N309="nulová",J309,0)</f>
        <v>0</v>
      </c>
      <c r="BJ309" s="18" t="s">
        <v>80</v>
      </c>
      <c r="BK309" s="153">
        <f>ROUND(I309*H309,2)</f>
        <v>0</v>
      </c>
      <c r="BL309" s="18" t="s">
        <v>139</v>
      </c>
      <c r="BM309" s="152" t="s">
        <v>420</v>
      </c>
    </row>
    <row r="310" spans="2:51" s="13" customFormat="1" ht="12">
      <c r="B310" s="154"/>
      <c r="D310" s="155" t="s">
        <v>140</v>
      </c>
      <c r="E310" s="156" t="s">
        <v>1</v>
      </c>
      <c r="F310" s="157" t="s">
        <v>252</v>
      </c>
      <c r="H310" s="156" t="s">
        <v>1</v>
      </c>
      <c r="L310" s="154"/>
      <c r="M310" s="158"/>
      <c r="N310" s="159"/>
      <c r="O310" s="159"/>
      <c r="P310" s="159"/>
      <c r="Q310" s="159"/>
      <c r="R310" s="159"/>
      <c r="S310" s="159"/>
      <c r="T310" s="160"/>
      <c r="AT310" s="156" t="s">
        <v>140</v>
      </c>
      <c r="AU310" s="156" t="s">
        <v>82</v>
      </c>
      <c r="AV310" s="13" t="s">
        <v>80</v>
      </c>
      <c r="AW310" s="13" t="s">
        <v>29</v>
      </c>
      <c r="AX310" s="13" t="s">
        <v>72</v>
      </c>
      <c r="AY310" s="156" t="s">
        <v>131</v>
      </c>
    </row>
    <row r="311" spans="2:51" s="14" customFormat="1" ht="12">
      <c r="B311" s="161"/>
      <c r="D311" s="155" t="s">
        <v>140</v>
      </c>
      <c r="E311" s="162" t="s">
        <v>1</v>
      </c>
      <c r="F311" s="163" t="s">
        <v>80</v>
      </c>
      <c r="H311" s="164">
        <v>1</v>
      </c>
      <c r="L311" s="161"/>
      <c r="M311" s="165"/>
      <c r="N311" s="166"/>
      <c r="O311" s="166"/>
      <c r="P311" s="166"/>
      <c r="Q311" s="166"/>
      <c r="R311" s="166"/>
      <c r="S311" s="166"/>
      <c r="T311" s="167"/>
      <c r="AT311" s="162" t="s">
        <v>140</v>
      </c>
      <c r="AU311" s="162" t="s">
        <v>82</v>
      </c>
      <c r="AV311" s="14" t="s">
        <v>82</v>
      </c>
      <c r="AW311" s="14" t="s">
        <v>29</v>
      </c>
      <c r="AX311" s="14" t="s">
        <v>72</v>
      </c>
      <c r="AY311" s="162" t="s">
        <v>131</v>
      </c>
    </row>
    <row r="312" spans="2:51" s="15" customFormat="1" ht="12">
      <c r="B312" s="168"/>
      <c r="D312" s="155" t="s">
        <v>140</v>
      </c>
      <c r="E312" s="169" t="s">
        <v>1</v>
      </c>
      <c r="F312" s="170" t="s">
        <v>143</v>
      </c>
      <c r="H312" s="171">
        <v>1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140</v>
      </c>
      <c r="AU312" s="169" t="s">
        <v>82</v>
      </c>
      <c r="AV312" s="15" t="s">
        <v>139</v>
      </c>
      <c r="AW312" s="15" t="s">
        <v>29</v>
      </c>
      <c r="AX312" s="15" t="s">
        <v>80</v>
      </c>
      <c r="AY312" s="169" t="s">
        <v>131</v>
      </c>
    </row>
    <row r="313" spans="1:65" s="2" customFormat="1" ht="24.15" customHeight="1">
      <c r="A313" s="30"/>
      <c r="B313" s="141"/>
      <c r="C313" s="142" t="s">
        <v>421</v>
      </c>
      <c r="D313" s="142" t="s">
        <v>135</v>
      </c>
      <c r="E313" s="143" t="s">
        <v>422</v>
      </c>
      <c r="F313" s="144" t="s">
        <v>423</v>
      </c>
      <c r="G313" s="145" t="s">
        <v>200</v>
      </c>
      <c r="H313" s="146">
        <v>5</v>
      </c>
      <c r="I313" s="147"/>
      <c r="J313" s="147">
        <f>ROUND(I313*H313,2)</f>
        <v>0</v>
      </c>
      <c r="K313" s="144" t="s">
        <v>1</v>
      </c>
      <c r="L313" s="31"/>
      <c r="M313" s="148" t="s">
        <v>1</v>
      </c>
      <c r="N313" s="149" t="s">
        <v>37</v>
      </c>
      <c r="O313" s="150">
        <v>0</v>
      </c>
      <c r="P313" s="150">
        <f>O313*H313</f>
        <v>0</v>
      </c>
      <c r="Q313" s="150">
        <v>0</v>
      </c>
      <c r="R313" s="150">
        <f>Q313*H313</f>
        <v>0</v>
      </c>
      <c r="S313" s="150">
        <v>0</v>
      </c>
      <c r="T313" s="151">
        <f>S313*H313</f>
        <v>0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52" t="s">
        <v>139</v>
      </c>
      <c r="AT313" s="152" t="s">
        <v>135</v>
      </c>
      <c r="AU313" s="152" t="s">
        <v>82</v>
      </c>
      <c r="AY313" s="18" t="s">
        <v>131</v>
      </c>
      <c r="BE313" s="153">
        <f>IF(N313="základní",J313,0)</f>
        <v>0</v>
      </c>
      <c r="BF313" s="153">
        <f>IF(N313="snížená",J313,0)</f>
        <v>0</v>
      </c>
      <c r="BG313" s="153">
        <f>IF(N313="zákl. přenesená",J313,0)</f>
        <v>0</v>
      </c>
      <c r="BH313" s="153">
        <f>IF(N313="sníž. přenesená",J313,0)</f>
        <v>0</v>
      </c>
      <c r="BI313" s="153">
        <f>IF(N313="nulová",J313,0)</f>
        <v>0</v>
      </c>
      <c r="BJ313" s="18" t="s">
        <v>80</v>
      </c>
      <c r="BK313" s="153">
        <f>ROUND(I313*H313,2)</f>
        <v>0</v>
      </c>
      <c r="BL313" s="18" t="s">
        <v>139</v>
      </c>
      <c r="BM313" s="152" t="s">
        <v>424</v>
      </c>
    </row>
    <row r="314" spans="2:51" s="13" customFormat="1" ht="12">
      <c r="B314" s="154"/>
      <c r="D314" s="155" t="s">
        <v>140</v>
      </c>
      <c r="E314" s="156" t="s">
        <v>1</v>
      </c>
      <c r="F314" s="157" t="s">
        <v>425</v>
      </c>
      <c r="H314" s="156" t="s">
        <v>1</v>
      </c>
      <c r="L314" s="154"/>
      <c r="M314" s="158"/>
      <c r="N314" s="159"/>
      <c r="O314" s="159"/>
      <c r="P314" s="159"/>
      <c r="Q314" s="159"/>
      <c r="R314" s="159"/>
      <c r="S314" s="159"/>
      <c r="T314" s="160"/>
      <c r="AT314" s="156" t="s">
        <v>140</v>
      </c>
      <c r="AU314" s="156" t="s">
        <v>82</v>
      </c>
      <c r="AV314" s="13" t="s">
        <v>80</v>
      </c>
      <c r="AW314" s="13" t="s">
        <v>29</v>
      </c>
      <c r="AX314" s="13" t="s">
        <v>72</v>
      </c>
      <c r="AY314" s="156" t="s">
        <v>131</v>
      </c>
    </row>
    <row r="315" spans="2:51" s="14" customFormat="1" ht="12">
      <c r="B315" s="161"/>
      <c r="D315" s="155" t="s">
        <v>140</v>
      </c>
      <c r="E315" s="162" t="s">
        <v>1</v>
      </c>
      <c r="F315" s="163" t="s">
        <v>426</v>
      </c>
      <c r="H315" s="164">
        <v>5</v>
      </c>
      <c r="L315" s="161"/>
      <c r="M315" s="165"/>
      <c r="N315" s="166"/>
      <c r="O315" s="166"/>
      <c r="P315" s="166"/>
      <c r="Q315" s="166"/>
      <c r="R315" s="166"/>
      <c r="S315" s="166"/>
      <c r="T315" s="167"/>
      <c r="AT315" s="162" t="s">
        <v>140</v>
      </c>
      <c r="AU315" s="162" t="s">
        <v>82</v>
      </c>
      <c r="AV315" s="14" t="s">
        <v>82</v>
      </c>
      <c r="AW315" s="14" t="s">
        <v>29</v>
      </c>
      <c r="AX315" s="14" t="s">
        <v>72</v>
      </c>
      <c r="AY315" s="162" t="s">
        <v>131</v>
      </c>
    </row>
    <row r="316" spans="2:51" s="15" customFormat="1" ht="12">
      <c r="B316" s="168"/>
      <c r="D316" s="155" t="s">
        <v>140</v>
      </c>
      <c r="E316" s="169" t="s">
        <v>1</v>
      </c>
      <c r="F316" s="170" t="s">
        <v>143</v>
      </c>
      <c r="H316" s="171">
        <v>5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140</v>
      </c>
      <c r="AU316" s="169" t="s">
        <v>82</v>
      </c>
      <c r="AV316" s="15" t="s">
        <v>139</v>
      </c>
      <c r="AW316" s="15" t="s">
        <v>29</v>
      </c>
      <c r="AX316" s="15" t="s">
        <v>80</v>
      </c>
      <c r="AY316" s="169" t="s">
        <v>131</v>
      </c>
    </row>
    <row r="317" spans="1:65" s="2" customFormat="1" ht="24.15" customHeight="1">
      <c r="A317" s="30"/>
      <c r="B317" s="141"/>
      <c r="C317" s="142" t="s">
        <v>427</v>
      </c>
      <c r="D317" s="142" t="s">
        <v>135</v>
      </c>
      <c r="E317" s="143" t="s">
        <v>428</v>
      </c>
      <c r="F317" s="144" t="s">
        <v>429</v>
      </c>
      <c r="G317" s="145" t="s">
        <v>200</v>
      </c>
      <c r="H317" s="146">
        <v>3</v>
      </c>
      <c r="I317" s="147"/>
      <c r="J317" s="147">
        <f>ROUND(I317*H317,2)</f>
        <v>0</v>
      </c>
      <c r="K317" s="144" t="s">
        <v>1</v>
      </c>
      <c r="L317" s="31"/>
      <c r="M317" s="148" t="s">
        <v>1</v>
      </c>
      <c r="N317" s="149" t="s">
        <v>37</v>
      </c>
      <c r="O317" s="150">
        <v>0</v>
      </c>
      <c r="P317" s="150">
        <f>O317*H317</f>
        <v>0</v>
      </c>
      <c r="Q317" s="150">
        <v>0</v>
      </c>
      <c r="R317" s="150">
        <f>Q317*H317</f>
        <v>0</v>
      </c>
      <c r="S317" s="150">
        <v>0</v>
      </c>
      <c r="T317" s="151">
        <f>S317*H317</f>
        <v>0</v>
      </c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R317" s="152" t="s">
        <v>139</v>
      </c>
      <c r="AT317" s="152" t="s">
        <v>135</v>
      </c>
      <c r="AU317" s="152" t="s">
        <v>82</v>
      </c>
      <c r="AY317" s="18" t="s">
        <v>131</v>
      </c>
      <c r="BE317" s="153">
        <f>IF(N317="základní",J317,0)</f>
        <v>0</v>
      </c>
      <c r="BF317" s="153">
        <f>IF(N317="snížená",J317,0)</f>
        <v>0</v>
      </c>
      <c r="BG317" s="153">
        <f>IF(N317="zákl. přenesená",J317,0)</f>
        <v>0</v>
      </c>
      <c r="BH317" s="153">
        <f>IF(N317="sníž. přenesená",J317,0)</f>
        <v>0</v>
      </c>
      <c r="BI317" s="153">
        <f>IF(N317="nulová",J317,0)</f>
        <v>0</v>
      </c>
      <c r="BJ317" s="18" t="s">
        <v>80</v>
      </c>
      <c r="BK317" s="153">
        <f>ROUND(I317*H317,2)</f>
        <v>0</v>
      </c>
      <c r="BL317" s="18" t="s">
        <v>139</v>
      </c>
      <c r="BM317" s="152" t="s">
        <v>430</v>
      </c>
    </row>
    <row r="318" spans="2:51" s="13" customFormat="1" ht="12">
      <c r="B318" s="154"/>
      <c r="D318" s="155" t="s">
        <v>140</v>
      </c>
      <c r="E318" s="156" t="s">
        <v>1</v>
      </c>
      <c r="F318" s="157" t="s">
        <v>431</v>
      </c>
      <c r="H318" s="156" t="s">
        <v>1</v>
      </c>
      <c r="L318" s="154"/>
      <c r="M318" s="158"/>
      <c r="N318" s="159"/>
      <c r="O318" s="159"/>
      <c r="P318" s="159"/>
      <c r="Q318" s="159"/>
      <c r="R318" s="159"/>
      <c r="S318" s="159"/>
      <c r="T318" s="160"/>
      <c r="AT318" s="156" t="s">
        <v>140</v>
      </c>
      <c r="AU318" s="156" t="s">
        <v>82</v>
      </c>
      <c r="AV318" s="13" t="s">
        <v>80</v>
      </c>
      <c r="AW318" s="13" t="s">
        <v>29</v>
      </c>
      <c r="AX318" s="13" t="s">
        <v>72</v>
      </c>
      <c r="AY318" s="156" t="s">
        <v>131</v>
      </c>
    </row>
    <row r="319" spans="2:51" s="14" customFormat="1" ht="12">
      <c r="B319" s="161"/>
      <c r="D319" s="155" t="s">
        <v>140</v>
      </c>
      <c r="E319" s="162" t="s">
        <v>1</v>
      </c>
      <c r="F319" s="163" t="s">
        <v>244</v>
      </c>
      <c r="H319" s="164">
        <v>3</v>
      </c>
      <c r="L319" s="161"/>
      <c r="M319" s="165"/>
      <c r="N319" s="166"/>
      <c r="O319" s="166"/>
      <c r="P319" s="166"/>
      <c r="Q319" s="166"/>
      <c r="R319" s="166"/>
      <c r="S319" s="166"/>
      <c r="T319" s="167"/>
      <c r="AT319" s="162" t="s">
        <v>140</v>
      </c>
      <c r="AU319" s="162" t="s">
        <v>82</v>
      </c>
      <c r="AV319" s="14" t="s">
        <v>82</v>
      </c>
      <c r="AW319" s="14" t="s">
        <v>29</v>
      </c>
      <c r="AX319" s="14" t="s">
        <v>72</v>
      </c>
      <c r="AY319" s="162" t="s">
        <v>131</v>
      </c>
    </row>
    <row r="320" spans="2:51" s="15" customFormat="1" ht="12">
      <c r="B320" s="168"/>
      <c r="D320" s="155" t="s">
        <v>140</v>
      </c>
      <c r="E320" s="169" t="s">
        <v>1</v>
      </c>
      <c r="F320" s="170" t="s">
        <v>143</v>
      </c>
      <c r="H320" s="171">
        <v>3</v>
      </c>
      <c r="L320" s="168"/>
      <c r="M320" s="172"/>
      <c r="N320" s="173"/>
      <c r="O320" s="173"/>
      <c r="P320" s="173"/>
      <c r="Q320" s="173"/>
      <c r="R320" s="173"/>
      <c r="S320" s="173"/>
      <c r="T320" s="174"/>
      <c r="AT320" s="169" t="s">
        <v>140</v>
      </c>
      <c r="AU320" s="169" t="s">
        <v>82</v>
      </c>
      <c r="AV320" s="15" t="s">
        <v>139</v>
      </c>
      <c r="AW320" s="15" t="s">
        <v>29</v>
      </c>
      <c r="AX320" s="15" t="s">
        <v>80</v>
      </c>
      <c r="AY320" s="169" t="s">
        <v>131</v>
      </c>
    </row>
    <row r="321" spans="1:65" s="2" customFormat="1" ht="24.15" customHeight="1">
      <c r="A321" s="30"/>
      <c r="B321" s="141"/>
      <c r="C321" s="142" t="s">
        <v>432</v>
      </c>
      <c r="D321" s="142" t="s">
        <v>135</v>
      </c>
      <c r="E321" s="143" t="s">
        <v>433</v>
      </c>
      <c r="F321" s="144" t="s">
        <v>434</v>
      </c>
      <c r="G321" s="145" t="s">
        <v>200</v>
      </c>
      <c r="H321" s="146">
        <v>9</v>
      </c>
      <c r="I321" s="147"/>
      <c r="J321" s="147">
        <f>ROUND(I321*H321,2)</f>
        <v>0</v>
      </c>
      <c r="K321" s="144" t="s">
        <v>1</v>
      </c>
      <c r="L321" s="31"/>
      <c r="M321" s="148" t="s">
        <v>1</v>
      </c>
      <c r="N321" s="149" t="s">
        <v>37</v>
      </c>
      <c r="O321" s="150">
        <v>0</v>
      </c>
      <c r="P321" s="150">
        <f>O321*H321</f>
        <v>0</v>
      </c>
      <c r="Q321" s="150">
        <v>0</v>
      </c>
      <c r="R321" s="150">
        <f>Q321*H321</f>
        <v>0</v>
      </c>
      <c r="S321" s="150">
        <v>0</v>
      </c>
      <c r="T321" s="151">
        <f>S321*H321</f>
        <v>0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52" t="s">
        <v>139</v>
      </c>
      <c r="AT321" s="152" t="s">
        <v>135</v>
      </c>
      <c r="AU321" s="152" t="s">
        <v>82</v>
      </c>
      <c r="AY321" s="18" t="s">
        <v>131</v>
      </c>
      <c r="BE321" s="153">
        <f>IF(N321="základní",J321,0)</f>
        <v>0</v>
      </c>
      <c r="BF321" s="153">
        <f>IF(N321="snížená",J321,0)</f>
        <v>0</v>
      </c>
      <c r="BG321" s="153">
        <f>IF(N321="zákl. přenesená",J321,0)</f>
        <v>0</v>
      </c>
      <c r="BH321" s="153">
        <f>IF(N321="sníž. přenesená",J321,0)</f>
        <v>0</v>
      </c>
      <c r="BI321" s="153">
        <f>IF(N321="nulová",J321,0)</f>
        <v>0</v>
      </c>
      <c r="BJ321" s="18" t="s">
        <v>80</v>
      </c>
      <c r="BK321" s="153">
        <f>ROUND(I321*H321,2)</f>
        <v>0</v>
      </c>
      <c r="BL321" s="18" t="s">
        <v>139</v>
      </c>
      <c r="BM321" s="152" t="s">
        <v>435</v>
      </c>
    </row>
    <row r="322" spans="2:51" s="13" customFormat="1" ht="12">
      <c r="B322" s="154"/>
      <c r="D322" s="155" t="s">
        <v>140</v>
      </c>
      <c r="E322" s="156" t="s">
        <v>1</v>
      </c>
      <c r="F322" s="157" t="s">
        <v>231</v>
      </c>
      <c r="H322" s="156" t="s">
        <v>1</v>
      </c>
      <c r="L322" s="154"/>
      <c r="M322" s="158"/>
      <c r="N322" s="159"/>
      <c r="O322" s="159"/>
      <c r="P322" s="159"/>
      <c r="Q322" s="159"/>
      <c r="R322" s="159"/>
      <c r="S322" s="159"/>
      <c r="T322" s="160"/>
      <c r="AT322" s="156" t="s">
        <v>140</v>
      </c>
      <c r="AU322" s="156" t="s">
        <v>82</v>
      </c>
      <c r="AV322" s="13" t="s">
        <v>80</v>
      </c>
      <c r="AW322" s="13" t="s">
        <v>29</v>
      </c>
      <c r="AX322" s="13" t="s">
        <v>72</v>
      </c>
      <c r="AY322" s="156" t="s">
        <v>131</v>
      </c>
    </row>
    <row r="323" spans="2:51" s="14" customFormat="1" ht="12">
      <c r="B323" s="161"/>
      <c r="D323" s="155" t="s">
        <v>140</v>
      </c>
      <c r="E323" s="162" t="s">
        <v>1</v>
      </c>
      <c r="F323" s="163" t="s">
        <v>436</v>
      </c>
      <c r="H323" s="164">
        <v>9</v>
      </c>
      <c r="L323" s="161"/>
      <c r="M323" s="165"/>
      <c r="N323" s="166"/>
      <c r="O323" s="166"/>
      <c r="P323" s="166"/>
      <c r="Q323" s="166"/>
      <c r="R323" s="166"/>
      <c r="S323" s="166"/>
      <c r="T323" s="167"/>
      <c r="AT323" s="162" t="s">
        <v>140</v>
      </c>
      <c r="AU323" s="162" t="s">
        <v>82</v>
      </c>
      <c r="AV323" s="14" t="s">
        <v>82</v>
      </c>
      <c r="AW323" s="14" t="s">
        <v>29</v>
      </c>
      <c r="AX323" s="14" t="s">
        <v>72</v>
      </c>
      <c r="AY323" s="162" t="s">
        <v>131</v>
      </c>
    </row>
    <row r="324" spans="2:51" s="15" customFormat="1" ht="12">
      <c r="B324" s="168"/>
      <c r="D324" s="155" t="s">
        <v>140</v>
      </c>
      <c r="E324" s="169" t="s">
        <v>1</v>
      </c>
      <c r="F324" s="170" t="s">
        <v>143</v>
      </c>
      <c r="H324" s="171">
        <v>9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140</v>
      </c>
      <c r="AU324" s="169" t="s">
        <v>82</v>
      </c>
      <c r="AV324" s="15" t="s">
        <v>139</v>
      </c>
      <c r="AW324" s="15" t="s">
        <v>29</v>
      </c>
      <c r="AX324" s="15" t="s">
        <v>80</v>
      </c>
      <c r="AY324" s="169" t="s">
        <v>131</v>
      </c>
    </row>
    <row r="325" spans="1:65" s="2" customFormat="1" ht="24.15" customHeight="1">
      <c r="A325" s="30"/>
      <c r="B325" s="141"/>
      <c r="C325" s="142" t="s">
        <v>437</v>
      </c>
      <c r="D325" s="142" t="s">
        <v>135</v>
      </c>
      <c r="E325" s="143" t="s">
        <v>438</v>
      </c>
      <c r="F325" s="144" t="s">
        <v>439</v>
      </c>
      <c r="G325" s="145" t="s">
        <v>200</v>
      </c>
      <c r="H325" s="146">
        <v>2</v>
      </c>
      <c r="I325" s="147"/>
      <c r="J325" s="147">
        <f>ROUND(I325*H325,2)</f>
        <v>0</v>
      </c>
      <c r="K325" s="144" t="s">
        <v>1</v>
      </c>
      <c r="L325" s="31"/>
      <c r="M325" s="148" t="s">
        <v>1</v>
      </c>
      <c r="N325" s="149" t="s">
        <v>37</v>
      </c>
      <c r="O325" s="150">
        <v>0</v>
      </c>
      <c r="P325" s="150">
        <f>O325*H325</f>
        <v>0</v>
      </c>
      <c r="Q325" s="150">
        <v>0</v>
      </c>
      <c r="R325" s="150">
        <f>Q325*H325</f>
        <v>0</v>
      </c>
      <c r="S325" s="150">
        <v>0</v>
      </c>
      <c r="T325" s="151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52" t="s">
        <v>139</v>
      </c>
      <c r="AT325" s="152" t="s">
        <v>135</v>
      </c>
      <c r="AU325" s="152" t="s">
        <v>82</v>
      </c>
      <c r="AY325" s="18" t="s">
        <v>131</v>
      </c>
      <c r="BE325" s="153">
        <f>IF(N325="základní",J325,0)</f>
        <v>0</v>
      </c>
      <c r="BF325" s="153">
        <f>IF(N325="snížená",J325,0)</f>
        <v>0</v>
      </c>
      <c r="BG325" s="153">
        <f>IF(N325="zákl. přenesená",J325,0)</f>
        <v>0</v>
      </c>
      <c r="BH325" s="153">
        <f>IF(N325="sníž. přenesená",J325,0)</f>
        <v>0</v>
      </c>
      <c r="BI325" s="153">
        <f>IF(N325="nulová",J325,0)</f>
        <v>0</v>
      </c>
      <c r="BJ325" s="18" t="s">
        <v>80</v>
      </c>
      <c r="BK325" s="153">
        <f>ROUND(I325*H325,2)</f>
        <v>0</v>
      </c>
      <c r="BL325" s="18" t="s">
        <v>139</v>
      </c>
      <c r="BM325" s="152" t="s">
        <v>440</v>
      </c>
    </row>
    <row r="326" spans="2:51" s="13" customFormat="1" ht="12">
      <c r="B326" s="154"/>
      <c r="D326" s="155" t="s">
        <v>140</v>
      </c>
      <c r="E326" s="156" t="s">
        <v>1</v>
      </c>
      <c r="F326" s="157" t="s">
        <v>441</v>
      </c>
      <c r="H326" s="156" t="s">
        <v>1</v>
      </c>
      <c r="L326" s="154"/>
      <c r="M326" s="158"/>
      <c r="N326" s="159"/>
      <c r="O326" s="159"/>
      <c r="P326" s="159"/>
      <c r="Q326" s="159"/>
      <c r="R326" s="159"/>
      <c r="S326" s="159"/>
      <c r="T326" s="160"/>
      <c r="AT326" s="156" t="s">
        <v>140</v>
      </c>
      <c r="AU326" s="156" t="s">
        <v>82</v>
      </c>
      <c r="AV326" s="13" t="s">
        <v>80</v>
      </c>
      <c r="AW326" s="13" t="s">
        <v>29</v>
      </c>
      <c r="AX326" s="13" t="s">
        <v>72</v>
      </c>
      <c r="AY326" s="156" t="s">
        <v>131</v>
      </c>
    </row>
    <row r="327" spans="2:51" s="14" customFormat="1" ht="12">
      <c r="B327" s="161"/>
      <c r="D327" s="155" t="s">
        <v>140</v>
      </c>
      <c r="E327" s="162" t="s">
        <v>1</v>
      </c>
      <c r="F327" s="163" t="s">
        <v>82</v>
      </c>
      <c r="H327" s="164">
        <v>2</v>
      </c>
      <c r="L327" s="161"/>
      <c r="M327" s="165"/>
      <c r="N327" s="166"/>
      <c r="O327" s="166"/>
      <c r="P327" s="166"/>
      <c r="Q327" s="166"/>
      <c r="R327" s="166"/>
      <c r="S327" s="166"/>
      <c r="T327" s="167"/>
      <c r="AT327" s="162" t="s">
        <v>140</v>
      </c>
      <c r="AU327" s="162" t="s">
        <v>82</v>
      </c>
      <c r="AV327" s="14" t="s">
        <v>82</v>
      </c>
      <c r="AW327" s="14" t="s">
        <v>29</v>
      </c>
      <c r="AX327" s="14" t="s">
        <v>72</v>
      </c>
      <c r="AY327" s="162" t="s">
        <v>131</v>
      </c>
    </row>
    <row r="328" spans="2:51" s="15" customFormat="1" ht="12">
      <c r="B328" s="168"/>
      <c r="D328" s="155" t="s">
        <v>140</v>
      </c>
      <c r="E328" s="169" t="s">
        <v>1</v>
      </c>
      <c r="F328" s="170" t="s">
        <v>143</v>
      </c>
      <c r="H328" s="171">
        <v>2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140</v>
      </c>
      <c r="AU328" s="169" t="s">
        <v>82</v>
      </c>
      <c r="AV328" s="15" t="s">
        <v>139</v>
      </c>
      <c r="AW328" s="15" t="s">
        <v>29</v>
      </c>
      <c r="AX328" s="15" t="s">
        <v>80</v>
      </c>
      <c r="AY328" s="169" t="s">
        <v>131</v>
      </c>
    </row>
    <row r="329" spans="1:65" s="2" customFormat="1" ht="24.15" customHeight="1">
      <c r="A329" s="30"/>
      <c r="B329" s="141"/>
      <c r="C329" s="142" t="s">
        <v>442</v>
      </c>
      <c r="D329" s="142" t="s">
        <v>135</v>
      </c>
      <c r="E329" s="143" t="s">
        <v>443</v>
      </c>
      <c r="F329" s="144" t="s">
        <v>444</v>
      </c>
      <c r="G329" s="145" t="s">
        <v>200</v>
      </c>
      <c r="H329" s="146">
        <v>2</v>
      </c>
      <c r="I329" s="147"/>
      <c r="J329" s="147">
        <f>ROUND(I329*H329,2)</f>
        <v>0</v>
      </c>
      <c r="K329" s="144" t="s">
        <v>1</v>
      </c>
      <c r="L329" s="31"/>
      <c r="M329" s="148" t="s">
        <v>1</v>
      </c>
      <c r="N329" s="149" t="s">
        <v>37</v>
      </c>
      <c r="O329" s="150">
        <v>0</v>
      </c>
      <c r="P329" s="150">
        <f>O329*H329</f>
        <v>0</v>
      </c>
      <c r="Q329" s="150">
        <v>0</v>
      </c>
      <c r="R329" s="150">
        <f>Q329*H329</f>
        <v>0</v>
      </c>
      <c r="S329" s="150">
        <v>0</v>
      </c>
      <c r="T329" s="151">
        <f>S329*H329</f>
        <v>0</v>
      </c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R329" s="152" t="s">
        <v>139</v>
      </c>
      <c r="AT329" s="152" t="s">
        <v>135</v>
      </c>
      <c r="AU329" s="152" t="s">
        <v>82</v>
      </c>
      <c r="AY329" s="18" t="s">
        <v>131</v>
      </c>
      <c r="BE329" s="153">
        <f>IF(N329="základní",J329,0)</f>
        <v>0</v>
      </c>
      <c r="BF329" s="153">
        <f>IF(N329="snížená",J329,0)</f>
        <v>0</v>
      </c>
      <c r="BG329" s="153">
        <f>IF(N329="zákl. přenesená",J329,0)</f>
        <v>0</v>
      </c>
      <c r="BH329" s="153">
        <f>IF(N329="sníž. přenesená",J329,0)</f>
        <v>0</v>
      </c>
      <c r="BI329" s="153">
        <f>IF(N329="nulová",J329,0)</f>
        <v>0</v>
      </c>
      <c r="BJ329" s="18" t="s">
        <v>80</v>
      </c>
      <c r="BK329" s="153">
        <f>ROUND(I329*H329,2)</f>
        <v>0</v>
      </c>
      <c r="BL329" s="18" t="s">
        <v>139</v>
      </c>
      <c r="BM329" s="152" t="s">
        <v>445</v>
      </c>
    </row>
    <row r="330" spans="2:51" s="13" customFormat="1" ht="12">
      <c r="B330" s="154"/>
      <c r="D330" s="155" t="s">
        <v>140</v>
      </c>
      <c r="E330" s="156" t="s">
        <v>1</v>
      </c>
      <c r="F330" s="157" t="s">
        <v>441</v>
      </c>
      <c r="H330" s="156" t="s">
        <v>1</v>
      </c>
      <c r="L330" s="154"/>
      <c r="M330" s="158"/>
      <c r="N330" s="159"/>
      <c r="O330" s="159"/>
      <c r="P330" s="159"/>
      <c r="Q330" s="159"/>
      <c r="R330" s="159"/>
      <c r="S330" s="159"/>
      <c r="T330" s="160"/>
      <c r="AT330" s="156" t="s">
        <v>140</v>
      </c>
      <c r="AU330" s="156" t="s">
        <v>82</v>
      </c>
      <c r="AV330" s="13" t="s">
        <v>80</v>
      </c>
      <c r="AW330" s="13" t="s">
        <v>29</v>
      </c>
      <c r="AX330" s="13" t="s">
        <v>72</v>
      </c>
      <c r="AY330" s="156" t="s">
        <v>131</v>
      </c>
    </row>
    <row r="331" spans="2:51" s="14" customFormat="1" ht="12">
      <c r="B331" s="161"/>
      <c r="D331" s="155" t="s">
        <v>140</v>
      </c>
      <c r="E331" s="162" t="s">
        <v>1</v>
      </c>
      <c r="F331" s="163" t="s">
        <v>82</v>
      </c>
      <c r="H331" s="164">
        <v>2</v>
      </c>
      <c r="L331" s="161"/>
      <c r="M331" s="165"/>
      <c r="N331" s="166"/>
      <c r="O331" s="166"/>
      <c r="P331" s="166"/>
      <c r="Q331" s="166"/>
      <c r="R331" s="166"/>
      <c r="S331" s="166"/>
      <c r="T331" s="167"/>
      <c r="AT331" s="162" t="s">
        <v>140</v>
      </c>
      <c r="AU331" s="162" t="s">
        <v>82</v>
      </c>
      <c r="AV331" s="14" t="s">
        <v>82</v>
      </c>
      <c r="AW331" s="14" t="s">
        <v>29</v>
      </c>
      <c r="AX331" s="14" t="s">
        <v>72</v>
      </c>
      <c r="AY331" s="162" t="s">
        <v>131</v>
      </c>
    </row>
    <row r="332" spans="2:51" s="15" customFormat="1" ht="12">
      <c r="B332" s="168"/>
      <c r="D332" s="155" t="s">
        <v>140</v>
      </c>
      <c r="E332" s="169" t="s">
        <v>1</v>
      </c>
      <c r="F332" s="170" t="s">
        <v>143</v>
      </c>
      <c r="H332" s="171">
        <v>2</v>
      </c>
      <c r="L332" s="168"/>
      <c r="M332" s="172"/>
      <c r="N332" s="173"/>
      <c r="O332" s="173"/>
      <c r="P332" s="173"/>
      <c r="Q332" s="173"/>
      <c r="R332" s="173"/>
      <c r="S332" s="173"/>
      <c r="T332" s="174"/>
      <c r="AT332" s="169" t="s">
        <v>140</v>
      </c>
      <c r="AU332" s="169" t="s">
        <v>82</v>
      </c>
      <c r="AV332" s="15" t="s">
        <v>139</v>
      </c>
      <c r="AW332" s="15" t="s">
        <v>29</v>
      </c>
      <c r="AX332" s="15" t="s">
        <v>80</v>
      </c>
      <c r="AY332" s="169" t="s">
        <v>131</v>
      </c>
    </row>
    <row r="333" spans="1:65" s="2" customFormat="1" ht="24.15" customHeight="1">
      <c r="A333" s="30"/>
      <c r="B333" s="141"/>
      <c r="C333" s="142" t="s">
        <v>446</v>
      </c>
      <c r="D333" s="142" t="s">
        <v>135</v>
      </c>
      <c r="E333" s="143" t="s">
        <v>447</v>
      </c>
      <c r="F333" s="144" t="s">
        <v>448</v>
      </c>
      <c r="G333" s="145" t="s">
        <v>200</v>
      </c>
      <c r="H333" s="146">
        <v>4</v>
      </c>
      <c r="I333" s="147"/>
      <c r="J333" s="147">
        <f>ROUND(I333*H333,2)</f>
        <v>0</v>
      </c>
      <c r="K333" s="144" t="s">
        <v>1</v>
      </c>
      <c r="L333" s="31"/>
      <c r="M333" s="148" t="s">
        <v>1</v>
      </c>
      <c r="N333" s="149" t="s">
        <v>37</v>
      </c>
      <c r="O333" s="150">
        <v>0</v>
      </c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52" t="s">
        <v>139</v>
      </c>
      <c r="AT333" s="152" t="s">
        <v>135</v>
      </c>
      <c r="AU333" s="152" t="s">
        <v>82</v>
      </c>
      <c r="AY333" s="18" t="s">
        <v>131</v>
      </c>
      <c r="BE333" s="153">
        <f>IF(N333="základní",J333,0)</f>
        <v>0</v>
      </c>
      <c r="BF333" s="153">
        <f>IF(N333="snížená",J333,0)</f>
        <v>0</v>
      </c>
      <c r="BG333" s="153">
        <f>IF(N333="zákl. přenesená",J333,0)</f>
        <v>0</v>
      </c>
      <c r="BH333" s="153">
        <f>IF(N333="sníž. přenesená",J333,0)</f>
        <v>0</v>
      </c>
      <c r="BI333" s="153">
        <f>IF(N333="nulová",J333,0)</f>
        <v>0</v>
      </c>
      <c r="BJ333" s="18" t="s">
        <v>80</v>
      </c>
      <c r="BK333" s="153">
        <f>ROUND(I333*H333,2)</f>
        <v>0</v>
      </c>
      <c r="BL333" s="18" t="s">
        <v>139</v>
      </c>
      <c r="BM333" s="152" t="s">
        <v>449</v>
      </c>
    </row>
    <row r="334" spans="2:51" s="13" customFormat="1" ht="12">
      <c r="B334" s="154"/>
      <c r="D334" s="155" t="s">
        <v>140</v>
      </c>
      <c r="E334" s="156" t="s">
        <v>1</v>
      </c>
      <c r="F334" s="157" t="s">
        <v>247</v>
      </c>
      <c r="H334" s="156" t="s">
        <v>1</v>
      </c>
      <c r="L334" s="154"/>
      <c r="M334" s="158"/>
      <c r="N334" s="159"/>
      <c r="O334" s="159"/>
      <c r="P334" s="159"/>
      <c r="Q334" s="159"/>
      <c r="R334" s="159"/>
      <c r="S334" s="159"/>
      <c r="T334" s="160"/>
      <c r="AT334" s="156" t="s">
        <v>140</v>
      </c>
      <c r="AU334" s="156" t="s">
        <v>82</v>
      </c>
      <c r="AV334" s="13" t="s">
        <v>80</v>
      </c>
      <c r="AW334" s="13" t="s">
        <v>29</v>
      </c>
      <c r="AX334" s="13" t="s">
        <v>72</v>
      </c>
      <c r="AY334" s="156" t="s">
        <v>131</v>
      </c>
    </row>
    <row r="335" spans="2:51" s="14" customFormat="1" ht="12">
      <c r="B335" s="161"/>
      <c r="D335" s="155" t="s">
        <v>140</v>
      </c>
      <c r="E335" s="162" t="s">
        <v>1</v>
      </c>
      <c r="F335" s="163" t="s">
        <v>139</v>
      </c>
      <c r="H335" s="164">
        <v>4</v>
      </c>
      <c r="L335" s="161"/>
      <c r="M335" s="165"/>
      <c r="N335" s="166"/>
      <c r="O335" s="166"/>
      <c r="P335" s="166"/>
      <c r="Q335" s="166"/>
      <c r="R335" s="166"/>
      <c r="S335" s="166"/>
      <c r="T335" s="167"/>
      <c r="AT335" s="162" t="s">
        <v>140</v>
      </c>
      <c r="AU335" s="162" t="s">
        <v>82</v>
      </c>
      <c r="AV335" s="14" t="s">
        <v>82</v>
      </c>
      <c r="AW335" s="14" t="s">
        <v>29</v>
      </c>
      <c r="AX335" s="14" t="s">
        <v>72</v>
      </c>
      <c r="AY335" s="162" t="s">
        <v>131</v>
      </c>
    </row>
    <row r="336" spans="2:51" s="15" customFormat="1" ht="12">
      <c r="B336" s="168"/>
      <c r="D336" s="155" t="s">
        <v>140</v>
      </c>
      <c r="E336" s="169" t="s">
        <v>1</v>
      </c>
      <c r="F336" s="170" t="s">
        <v>143</v>
      </c>
      <c r="H336" s="171">
        <v>4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140</v>
      </c>
      <c r="AU336" s="169" t="s">
        <v>82</v>
      </c>
      <c r="AV336" s="15" t="s">
        <v>139</v>
      </c>
      <c r="AW336" s="15" t="s">
        <v>29</v>
      </c>
      <c r="AX336" s="15" t="s">
        <v>80</v>
      </c>
      <c r="AY336" s="169" t="s">
        <v>131</v>
      </c>
    </row>
    <row r="337" spans="1:65" s="2" customFormat="1" ht="24.15" customHeight="1">
      <c r="A337" s="30"/>
      <c r="B337" s="141"/>
      <c r="C337" s="142" t="s">
        <v>450</v>
      </c>
      <c r="D337" s="142" t="s">
        <v>135</v>
      </c>
      <c r="E337" s="143" t="s">
        <v>451</v>
      </c>
      <c r="F337" s="144" t="s">
        <v>452</v>
      </c>
      <c r="G337" s="145" t="s">
        <v>200</v>
      </c>
      <c r="H337" s="146">
        <v>1</v>
      </c>
      <c r="I337" s="147"/>
      <c r="J337" s="147">
        <f>ROUND(I337*H337,2)</f>
        <v>0</v>
      </c>
      <c r="K337" s="144" t="s">
        <v>1</v>
      </c>
      <c r="L337" s="31"/>
      <c r="M337" s="148" t="s">
        <v>1</v>
      </c>
      <c r="N337" s="149" t="s">
        <v>37</v>
      </c>
      <c r="O337" s="150">
        <v>0</v>
      </c>
      <c r="P337" s="150">
        <f>O337*H337</f>
        <v>0</v>
      </c>
      <c r="Q337" s="150">
        <v>0</v>
      </c>
      <c r="R337" s="150">
        <f>Q337*H337</f>
        <v>0</v>
      </c>
      <c r="S337" s="150">
        <v>0</v>
      </c>
      <c r="T337" s="151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52" t="s">
        <v>139</v>
      </c>
      <c r="AT337" s="152" t="s">
        <v>135</v>
      </c>
      <c r="AU337" s="152" t="s">
        <v>82</v>
      </c>
      <c r="AY337" s="18" t="s">
        <v>131</v>
      </c>
      <c r="BE337" s="153">
        <f>IF(N337="základní",J337,0)</f>
        <v>0</v>
      </c>
      <c r="BF337" s="153">
        <f>IF(N337="snížená",J337,0)</f>
        <v>0</v>
      </c>
      <c r="BG337" s="153">
        <f>IF(N337="zákl. přenesená",J337,0)</f>
        <v>0</v>
      </c>
      <c r="BH337" s="153">
        <f>IF(N337="sníž. přenesená",J337,0)</f>
        <v>0</v>
      </c>
      <c r="BI337" s="153">
        <f>IF(N337="nulová",J337,0)</f>
        <v>0</v>
      </c>
      <c r="BJ337" s="18" t="s">
        <v>80</v>
      </c>
      <c r="BK337" s="153">
        <f>ROUND(I337*H337,2)</f>
        <v>0</v>
      </c>
      <c r="BL337" s="18" t="s">
        <v>139</v>
      </c>
      <c r="BM337" s="152" t="s">
        <v>453</v>
      </c>
    </row>
    <row r="338" spans="2:51" s="13" customFormat="1" ht="12">
      <c r="B338" s="154"/>
      <c r="D338" s="155" t="s">
        <v>140</v>
      </c>
      <c r="E338" s="156" t="s">
        <v>1</v>
      </c>
      <c r="F338" s="157" t="s">
        <v>252</v>
      </c>
      <c r="H338" s="156" t="s">
        <v>1</v>
      </c>
      <c r="L338" s="154"/>
      <c r="M338" s="158"/>
      <c r="N338" s="159"/>
      <c r="O338" s="159"/>
      <c r="P338" s="159"/>
      <c r="Q338" s="159"/>
      <c r="R338" s="159"/>
      <c r="S338" s="159"/>
      <c r="T338" s="160"/>
      <c r="AT338" s="156" t="s">
        <v>140</v>
      </c>
      <c r="AU338" s="156" t="s">
        <v>82</v>
      </c>
      <c r="AV338" s="13" t="s">
        <v>80</v>
      </c>
      <c r="AW338" s="13" t="s">
        <v>29</v>
      </c>
      <c r="AX338" s="13" t="s">
        <v>72</v>
      </c>
      <c r="AY338" s="156" t="s">
        <v>131</v>
      </c>
    </row>
    <row r="339" spans="2:51" s="14" customFormat="1" ht="12">
      <c r="B339" s="161"/>
      <c r="D339" s="155" t="s">
        <v>140</v>
      </c>
      <c r="E339" s="162" t="s">
        <v>1</v>
      </c>
      <c r="F339" s="163" t="s">
        <v>80</v>
      </c>
      <c r="H339" s="164">
        <v>1</v>
      </c>
      <c r="L339" s="161"/>
      <c r="M339" s="165"/>
      <c r="N339" s="166"/>
      <c r="O339" s="166"/>
      <c r="P339" s="166"/>
      <c r="Q339" s="166"/>
      <c r="R339" s="166"/>
      <c r="S339" s="166"/>
      <c r="T339" s="167"/>
      <c r="AT339" s="162" t="s">
        <v>140</v>
      </c>
      <c r="AU339" s="162" t="s">
        <v>82</v>
      </c>
      <c r="AV339" s="14" t="s">
        <v>82</v>
      </c>
      <c r="AW339" s="14" t="s">
        <v>29</v>
      </c>
      <c r="AX339" s="14" t="s">
        <v>72</v>
      </c>
      <c r="AY339" s="162" t="s">
        <v>131</v>
      </c>
    </row>
    <row r="340" spans="2:51" s="15" customFormat="1" ht="12">
      <c r="B340" s="168"/>
      <c r="D340" s="155" t="s">
        <v>140</v>
      </c>
      <c r="E340" s="169" t="s">
        <v>1</v>
      </c>
      <c r="F340" s="170" t="s">
        <v>143</v>
      </c>
      <c r="H340" s="171">
        <v>1</v>
      </c>
      <c r="L340" s="168"/>
      <c r="M340" s="172"/>
      <c r="N340" s="173"/>
      <c r="O340" s="173"/>
      <c r="P340" s="173"/>
      <c r="Q340" s="173"/>
      <c r="R340" s="173"/>
      <c r="S340" s="173"/>
      <c r="T340" s="174"/>
      <c r="AT340" s="169" t="s">
        <v>140</v>
      </c>
      <c r="AU340" s="169" t="s">
        <v>82</v>
      </c>
      <c r="AV340" s="15" t="s">
        <v>139</v>
      </c>
      <c r="AW340" s="15" t="s">
        <v>29</v>
      </c>
      <c r="AX340" s="15" t="s">
        <v>80</v>
      </c>
      <c r="AY340" s="169" t="s">
        <v>131</v>
      </c>
    </row>
    <row r="341" spans="1:65" s="2" customFormat="1" ht="24.15" customHeight="1">
      <c r="A341" s="30"/>
      <c r="B341" s="141"/>
      <c r="C341" s="142" t="s">
        <v>454</v>
      </c>
      <c r="D341" s="142" t="s">
        <v>135</v>
      </c>
      <c r="E341" s="143" t="s">
        <v>455</v>
      </c>
      <c r="F341" s="144" t="s">
        <v>456</v>
      </c>
      <c r="G341" s="145" t="s">
        <v>200</v>
      </c>
      <c r="H341" s="146">
        <v>1</v>
      </c>
      <c r="I341" s="147"/>
      <c r="J341" s="147">
        <f>ROUND(I341*H341,2)</f>
        <v>0</v>
      </c>
      <c r="K341" s="144" t="s">
        <v>1</v>
      </c>
      <c r="L341" s="31"/>
      <c r="M341" s="148" t="s">
        <v>1</v>
      </c>
      <c r="N341" s="149" t="s">
        <v>37</v>
      </c>
      <c r="O341" s="150">
        <v>0</v>
      </c>
      <c r="P341" s="150">
        <f>O341*H341</f>
        <v>0</v>
      </c>
      <c r="Q341" s="150">
        <v>0</v>
      </c>
      <c r="R341" s="150">
        <f>Q341*H341</f>
        <v>0</v>
      </c>
      <c r="S341" s="150">
        <v>0</v>
      </c>
      <c r="T341" s="151">
        <f>S341*H341</f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52" t="s">
        <v>139</v>
      </c>
      <c r="AT341" s="152" t="s">
        <v>135</v>
      </c>
      <c r="AU341" s="152" t="s">
        <v>82</v>
      </c>
      <c r="AY341" s="18" t="s">
        <v>131</v>
      </c>
      <c r="BE341" s="153">
        <f>IF(N341="základní",J341,0)</f>
        <v>0</v>
      </c>
      <c r="BF341" s="153">
        <f>IF(N341="snížená",J341,0)</f>
        <v>0</v>
      </c>
      <c r="BG341" s="153">
        <f>IF(N341="zákl. přenesená",J341,0)</f>
        <v>0</v>
      </c>
      <c r="BH341" s="153">
        <f>IF(N341="sníž. přenesená",J341,0)</f>
        <v>0</v>
      </c>
      <c r="BI341" s="153">
        <f>IF(N341="nulová",J341,0)</f>
        <v>0</v>
      </c>
      <c r="BJ341" s="18" t="s">
        <v>80</v>
      </c>
      <c r="BK341" s="153">
        <f>ROUND(I341*H341,2)</f>
        <v>0</v>
      </c>
      <c r="BL341" s="18" t="s">
        <v>139</v>
      </c>
      <c r="BM341" s="152" t="s">
        <v>457</v>
      </c>
    </row>
    <row r="342" spans="2:51" s="13" customFormat="1" ht="12">
      <c r="B342" s="154"/>
      <c r="D342" s="155" t="s">
        <v>140</v>
      </c>
      <c r="E342" s="156" t="s">
        <v>1</v>
      </c>
      <c r="F342" s="157" t="s">
        <v>252</v>
      </c>
      <c r="H342" s="156" t="s">
        <v>1</v>
      </c>
      <c r="L342" s="154"/>
      <c r="M342" s="158"/>
      <c r="N342" s="159"/>
      <c r="O342" s="159"/>
      <c r="P342" s="159"/>
      <c r="Q342" s="159"/>
      <c r="R342" s="159"/>
      <c r="S342" s="159"/>
      <c r="T342" s="160"/>
      <c r="AT342" s="156" t="s">
        <v>140</v>
      </c>
      <c r="AU342" s="156" t="s">
        <v>82</v>
      </c>
      <c r="AV342" s="13" t="s">
        <v>80</v>
      </c>
      <c r="AW342" s="13" t="s">
        <v>29</v>
      </c>
      <c r="AX342" s="13" t="s">
        <v>72</v>
      </c>
      <c r="AY342" s="156" t="s">
        <v>131</v>
      </c>
    </row>
    <row r="343" spans="2:51" s="14" customFormat="1" ht="12">
      <c r="B343" s="161"/>
      <c r="D343" s="155" t="s">
        <v>140</v>
      </c>
      <c r="E343" s="162" t="s">
        <v>1</v>
      </c>
      <c r="F343" s="163" t="s">
        <v>80</v>
      </c>
      <c r="H343" s="164">
        <v>1</v>
      </c>
      <c r="L343" s="161"/>
      <c r="M343" s="165"/>
      <c r="N343" s="166"/>
      <c r="O343" s="166"/>
      <c r="P343" s="166"/>
      <c r="Q343" s="166"/>
      <c r="R343" s="166"/>
      <c r="S343" s="166"/>
      <c r="T343" s="167"/>
      <c r="AT343" s="162" t="s">
        <v>140</v>
      </c>
      <c r="AU343" s="162" t="s">
        <v>82</v>
      </c>
      <c r="AV343" s="14" t="s">
        <v>82</v>
      </c>
      <c r="AW343" s="14" t="s">
        <v>29</v>
      </c>
      <c r="AX343" s="14" t="s">
        <v>72</v>
      </c>
      <c r="AY343" s="162" t="s">
        <v>131</v>
      </c>
    </row>
    <row r="344" spans="2:51" s="15" customFormat="1" ht="12">
      <c r="B344" s="168"/>
      <c r="D344" s="155" t="s">
        <v>140</v>
      </c>
      <c r="E344" s="169" t="s">
        <v>1</v>
      </c>
      <c r="F344" s="170" t="s">
        <v>143</v>
      </c>
      <c r="H344" s="171">
        <v>1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140</v>
      </c>
      <c r="AU344" s="169" t="s">
        <v>82</v>
      </c>
      <c r="AV344" s="15" t="s">
        <v>139</v>
      </c>
      <c r="AW344" s="15" t="s">
        <v>29</v>
      </c>
      <c r="AX344" s="15" t="s">
        <v>80</v>
      </c>
      <c r="AY344" s="169" t="s">
        <v>131</v>
      </c>
    </row>
    <row r="345" spans="1:65" s="2" customFormat="1" ht="24.15" customHeight="1">
      <c r="A345" s="30"/>
      <c r="B345" s="141"/>
      <c r="C345" s="142" t="s">
        <v>458</v>
      </c>
      <c r="D345" s="142" t="s">
        <v>135</v>
      </c>
      <c r="E345" s="143" t="s">
        <v>459</v>
      </c>
      <c r="F345" s="144" t="s">
        <v>460</v>
      </c>
      <c r="G345" s="145" t="s">
        <v>200</v>
      </c>
      <c r="H345" s="146">
        <v>2</v>
      </c>
      <c r="I345" s="147"/>
      <c r="J345" s="147">
        <f>ROUND(I345*H345,2)</f>
        <v>0</v>
      </c>
      <c r="K345" s="144" t="s">
        <v>1</v>
      </c>
      <c r="L345" s="31"/>
      <c r="M345" s="148" t="s">
        <v>1</v>
      </c>
      <c r="N345" s="149" t="s">
        <v>37</v>
      </c>
      <c r="O345" s="150">
        <v>0</v>
      </c>
      <c r="P345" s="150">
        <f>O345*H345</f>
        <v>0</v>
      </c>
      <c r="Q345" s="150">
        <v>0</v>
      </c>
      <c r="R345" s="150">
        <f>Q345*H345</f>
        <v>0</v>
      </c>
      <c r="S345" s="150">
        <v>0</v>
      </c>
      <c r="T345" s="151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R345" s="152" t="s">
        <v>139</v>
      </c>
      <c r="AT345" s="152" t="s">
        <v>135</v>
      </c>
      <c r="AU345" s="152" t="s">
        <v>82</v>
      </c>
      <c r="AY345" s="18" t="s">
        <v>131</v>
      </c>
      <c r="BE345" s="153">
        <f>IF(N345="základní",J345,0)</f>
        <v>0</v>
      </c>
      <c r="BF345" s="153">
        <f>IF(N345="snížená",J345,0)</f>
        <v>0</v>
      </c>
      <c r="BG345" s="153">
        <f>IF(N345="zákl. přenesená",J345,0)</f>
        <v>0</v>
      </c>
      <c r="BH345" s="153">
        <f>IF(N345="sníž. přenesená",J345,0)</f>
        <v>0</v>
      </c>
      <c r="BI345" s="153">
        <f>IF(N345="nulová",J345,0)</f>
        <v>0</v>
      </c>
      <c r="BJ345" s="18" t="s">
        <v>80</v>
      </c>
      <c r="BK345" s="153">
        <f>ROUND(I345*H345,2)</f>
        <v>0</v>
      </c>
      <c r="BL345" s="18" t="s">
        <v>139</v>
      </c>
      <c r="BM345" s="152" t="s">
        <v>461</v>
      </c>
    </row>
    <row r="346" spans="2:51" s="13" customFormat="1" ht="12">
      <c r="B346" s="154"/>
      <c r="D346" s="155" t="s">
        <v>140</v>
      </c>
      <c r="E346" s="156" t="s">
        <v>1</v>
      </c>
      <c r="F346" s="157" t="s">
        <v>441</v>
      </c>
      <c r="H346" s="156" t="s">
        <v>1</v>
      </c>
      <c r="L346" s="154"/>
      <c r="M346" s="158"/>
      <c r="N346" s="159"/>
      <c r="O346" s="159"/>
      <c r="P346" s="159"/>
      <c r="Q346" s="159"/>
      <c r="R346" s="159"/>
      <c r="S346" s="159"/>
      <c r="T346" s="160"/>
      <c r="AT346" s="156" t="s">
        <v>140</v>
      </c>
      <c r="AU346" s="156" t="s">
        <v>82</v>
      </c>
      <c r="AV346" s="13" t="s">
        <v>80</v>
      </c>
      <c r="AW346" s="13" t="s">
        <v>29</v>
      </c>
      <c r="AX346" s="13" t="s">
        <v>72</v>
      </c>
      <c r="AY346" s="156" t="s">
        <v>131</v>
      </c>
    </row>
    <row r="347" spans="2:51" s="14" customFormat="1" ht="12">
      <c r="B347" s="161"/>
      <c r="D347" s="155" t="s">
        <v>140</v>
      </c>
      <c r="E347" s="162" t="s">
        <v>1</v>
      </c>
      <c r="F347" s="163" t="s">
        <v>82</v>
      </c>
      <c r="H347" s="164">
        <v>2</v>
      </c>
      <c r="L347" s="161"/>
      <c r="M347" s="165"/>
      <c r="N347" s="166"/>
      <c r="O347" s="166"/>
      <c r="P347" s="166"/>
      <c r="Q347" s="166"/>
      <c r="R347" s="166"/>
      <c r="S347" s="166"/>
      <c r="T347" s="167"/>
      <c r="AT347" s="162" t="s">
        <v>140</v>
      </c>
      <c r="AU347" s="162" t="s">
        <v>82</v>
      </c>
      <c r="AV347" s="14" t="s">
        <v>82</v>
      </c>
      <c r="AW347" s="14" t="s">
        <v>29</v>
      </c>
      <c r="AX347" s="14" t="s">
        <v>72</v>
      </c>
      <c r="AY347" s="162" t="s">
        <v>131</v>
      </c>
    </row>
    <row r="348" spans="2:51" s="15" customFormat="1" ht="12">
      <c r="B348" s="168"/>
      <c r="D348" s="155" t="s">
        <v>140</v>
      </c>
      <c r="E348" s="169" t="s">
        <v>1</v>
      </c>
      <c r="F348" s="170" t="s">
        <v>143</v>
      </c>
      <c r="H348" s="171">
        <v>2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140</v>
      </c>
      <c r="AU348" s="169" t="s">
        <v>82</v>
      </c>
      <c r="AV348" s="15" t="s">
        <v>139</v>
      </c>
      <c r="AW348" s="15" t="s">
        <v>29</v>
      </c>
      <c r="AX348" s="15" t="s">
        <v>80</v>
      </c>
      <c r="AY348" s="169" t="s">
        <v>131</v>
      </c>
    </row>
    <row r="349" spans="1:65" s="2" customFormat="1" ht="16.5" customHeight="1">
      <c r="A349" s="30"/>
      <c r="B349" s="141"/>
      <c r="C349" s="142" t="s">
        <v>462</v>
      </c>
      <c r="D349" s="142" t="s">
        <v>135</v>
      </c>
      <c r="E349" s="143" t="s">
        <v>463</v>
      </c>
      <c r="F349" s="144" t="s">
        <v>464</v>
      </c>
      <c r="G349" s="145" t="s">
        <v>200</v>
      </c>
      <c r="H349" s="146">
        <v>1</v>
      </c>
      <c r="I349" s="147"/>
      <c r="J349" s="147">
        <f>ROUND(I349*H349,2)</f>
        <v>0</v>
      </c>
      <c r="K349" s="144" t="s">
        <v>1</v>
      </c>
      <c r="L349" s="31"/>
      <c r="M349" s="148" t="s">
        <v>1</v>
      </c>
      <c r="N349" s="149" t="s">
        <v>37</v>
      </c>
      <c r="O349" s="150">
        <v>0</v>
      </c>
      <c r="P349" s="150">
        <f>O349*H349</f>
        <v>0</v>
      </c>
      <c r="Q349" s="150">
        <v>0</v>
      </c>
      <c r="R349" s="150">
        <f>Q349*H349</f>
        <v>0</v>
      </c>
      <c r="S349" s="150">
        <v>0</v>
      </c>
      <c r="T349" s="151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52" t="s">
        <v>139</v>
      </c>
      <c r="AT349" s="152" t="s">
        <v>135</v>
      </c>
      <c r="AU349" s="152" t="s">
        <v>82</v>
      </c>
      <c r="AY349" s="18" t="s">
        <v>131</v>
      </c>
      <c r="BE349" s="153">
        <f>IF(N349="základní",J349,0)</f>
        <v>0</v>
      </c>
      <c r="BF349" s="153">
        <f>IF(N349="snížená",J349,0)</f>
        <v>0</v>
      </c>
      <c r="BG349" s="153">
        <f>IF(N349="zákl. přenesená",J349,0)</f>
        <v>0</v>
      </c>
      <c r="BH349" s="153">
        <f>IF(N349="sníž. přenesená",J349,0)</f>
        <v>0</v>
      </c>
      <c r="BI349" s="153">
        <f>IF(N349="nulová",J349,0)</f>
        <v>0</v>
      </c>
      <c r="BJ349" s="18" t="s">
        <v>80</v>
      </c>
      <c r="BK349" s="153">
        <f>ROUND(I349*H349,2)</f>
        <v>0</v>
      </c>
      <c r="BL349" s="18" t="s">
        <v>139</v>
      </c>
      <c r="BM349" s="152" t="s">
        <v>465</v>
      </c>
    </row>
    <row r="350" spans="2:51" s="13" customFormat="1" ht="12">
      <c r="B350" s="154"/>
      <c r="D350" s="155" t="s">
        <v>140</v>
      </c>
      <c r="E350" s="156" t="s">
        <v>1</v>
      </c>
      <c r="F350" s="157" t="s">
        <v>252</v>
      </c>
      <c r="H350" s="156" t="s">
        <v>1</v>
      </c>
      <c r="L350" s="154"/>
      <c r="M350" s="158"/>
      <c r="N350" s="159"/>
      <c r="O350" s="159"/>
      <c r="P350" s="159"/>
      <c r="Q350" s="159"/>
      <c r="R350" s="159"/>
      <c r="S350" s="159"/>
      <c r="T350" s="160"/>
      <c r="AT350" s="156" t="s">
        <v>140</v>
      </c>
      <c r="AU350" s="156" t="s">
        <v>82</v>
      </c>
      <c r="AV350" s="13" t="s">
        <v>80</v>
      </c>
      <c r="AW350" s="13" t="s">
        <v>29</v>
      </c>
      <c r="AX350" s="13" t="s">
        <v>72</v>
      </c>
      <c r="AY350" s="156" t="s">
        <v>131</v>
      </c>
    </row>
    <row r="351" spans="2:51" s="14" customFormat="1" ht="12">
      <c r="B351" s="161"/>
      <c r="D351" s="155" t="s">
        <v>140</v>
      </c>
      <c r="E351" s="162" t="s">
        <v>1</v>
      </c>
      <c r="F351" s="163" t="s">
        <v>80</v>
      </c>
      <c r="H351" s="164">
        <v>1</v>
      </c>
      <c r="L351" s="161"/>
      <c r="M351" s="165"/>
      <c r="N351" s="166"/>
      <c r="O351" s="166"/>
      <c r="P351" s="166"/>
      <c r="Q351" s="166"/>
      <c r="R351" s="166"/>
      <c r="S351" s="166"/>
      <c r="T351" s="167"/>
      <c r="AT351" s="162" t="s">
        <v>140</v>
      </c>
      <c r="AU351" s="162" t="s">
        <v>82</v>
      </c>
      <c r="AV351" s="14" t="s">
        <v>82</v>
      </c>
      <c r="AW351" s="14" t="s">
        <v>29</v>
      </c>
      <c r="AX351" s="14" t="s">
        <v>72</v>
      </c>
      <c r="AY351" s="162" t="s">
        <v>131</v>
      </c>
    </row>
    <row r="352" spans="2:51" s="15" customFormat="1" ht="12">
      <c r="B352" s="168"/>
      <c r="D352" s="155" t="s">
        <v>140</v>
      </c>
      <c r="E352" s="169" t="s">
        <v>1</v>
      </c>
      <c r="F352" s="170" t="s">
        <v>143</v>
      </c>
      <c r="H352" s="171">
        <v>1</v>
      </c>
      <c r="L352" s="168"/>
      <c r="M352" s="172"/>
      <c r="N352" s="173"/>
      <c r="O352" s="173"/>
      <c r="P352" s="173"/>
      <c r="Q352" s="173"/>
      <c r="R352" s="173"/>
      <c r="S352" s="173"/>
      <c r="T352" s="174"/>
      <c r="AT352" s="169" t="s">
        <v>140</v>
      </c>
      <c r="AU352" s="169" t="s">
        <v>82</v>
      </c>
      <c r="AV352" s="15" t="s">
        <v>139</v>
      </c>
      <c r="AW352" s="15" t="s">
        <v>29</v>
      </c>
      <c r="AX352" s="15" t="s">
        <v>80</v>
      </c>
      <c r="AY352" s="169" t="s">
        <v>131</v>
      </c>
    </row>
    <row r="353" spans="1:65" s="2" customFormat="1" ht="24.15" customHeight="1">
      <c r="A353" s="30"/>
      <c r="B353" s="141"/>
      <c r="C353" s="142" t="s">
        <v>466</v>
      </c>
      <c r="D353" s="142" t="s">
        <v>135</v>
      </c>
      <c r="E353" s="143" t="s">
        <v>467</v>
      </c>
      <c r="F353" s="144" t="s">
        <v>468</v>
      </c>
      <c r="G353" s="145" t="s">
        <v>138</v>
      </c>
      <c r="H353" s="146">
        <v>8.82</v>
      </c>
      <c r="I353" s="147"/>
      <c r="J353" s="147">
        <f>ROUND(I353*H353,2)</f>
        <v>0</v>
      </c>
      <c r="K353" s="144" t="s">
        <v>1</v>
      </c>
      <c r="L353" s="31"/>
      <c r="M353" s="148" t="s">
        <v>1</v>
      </c>
      <c r="N353" s="149" t="s">
        <v>37</v>
      </c>
      <c r="O353" s="150">
        <v>0</v>
      </c>
      <c r="P353" s="150">
        <f>O353*H353</f>
        <v>0</v>
      </c>
      <c r="Q353" s="150">
        <v>0</v>
      </c>
      <c r="R353" s="150">
        <f>Q353*H353</f>
        <v>0</v>
      </c>
      <c r="S353" s="150">
        <v>0</v>
      </c>
      <c r="T353" s="151">
        <f>S353*H353</f>
        <v>0</v>
      </c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R353" s="152" t="s">
        <v>139</v>
      </c>
      <c r="AT353" s="152" t="s">
        <v>135</v>
      </c>
      <c r="AU353" s="152" t="s">
        <v>82</v>
      </c>
      <c r="AY353" s="18" t="s">
        <v>131</v>
      </c>
      <c r="BE353" s="153">
        <f>IF(N353="základní",J353,0)</f>
        <v>0</v>
      </c>
      <c r="BF353" s="153">
        <f>IF(N353="snížená",J353,0)</f>
        <v>0</v>
      </c>
      <c r="BG353" s="153">
        <f>IF(N353="zákl. přenesená",J353,0)</f>
        <v>0</v>
      </c>
      <c r="BH353" s="153">
        <f>IF(N353="sníž. přenesená",J353,0)</f>
        <v>0</v>
      </c>
      <c r="BI353" s="153">
        <f>IF(N353="nulová",J353,0)</f>
        <v>0</v>
      </c>
      <c r="BJ353" s="18" t="s">
        <v>80</v>
      </c>
      <c r="BK353" s="153">
        <f>ROUND(I353*H353,2)</f>
        <v>0</v>
      </c>
      <c r="BL353" s="18" t="s">
        <v>139</v>
      </c>
      <c r="BM353" s="152" t="s">
        <v>469</v>
      </c>
    </row>
    <row r="354" spans="2:51" s="13" customFormat="1" ht="12">
      <c r="B354" s="154"/>
      <c r="D354" s="155" t="s">
        <v>140</v>
      </c>
      <c r="E354" s="156" t="s">
        <v>1</v>
      </c>
      <c r="F354" s="157" t="s">
        <v>470</v>
      </c>
      <c r="H354" s="156" t="s">
        <v>1</v>
      </c>
      <c r="L354" s="154"/>
      <c r="M354" s="158"/>
      <c r="N354" s="159"/>
      <c r="O354" s="159"/>
      <c r="P354" s="159"/>
      <c r="Q354" s="159"/>
      <c r="R354" s="159"/>
      <c r="S354" s="159"/>
      <c r="T354" s="160"/>
      <c r="AT354" s="156" t="s">
        <v>140</v>
      </c>
      <c r="AU354" s="156" t="s">
        <v>82</v>
      </c>
      <c r="AV354" s="13" t="s">
        <v>80</v>
      </c>
      <c r="AW354" s="13" t="s">
        <v>29</v>
      </c>
      <c r="AX354" s="13" t="s">
        <v>72</v>
      </c>
      <c r="AY354" s="156" t="s">
        <v>131</v>
      </c>
    </row>
    <row r="355" spans="2:51" s="13" customFormat="1" ht="12">
      <c r="B355" s="154"/>
      <c r="D355" s="155" t="s">
        <v>140</v>
      </c>
      <c r="E355" s="156" t="s">
        <v>1</v>
      </c>
      <c r="F355" s="157" t="s">
        <v>471</v>
      </c>
      <c r="H355" s="156" t="s">
        <v>1</v>
      </c>
      <c r="L355" s="154"/>
      <c r="M355" s="158"/>
      <c r="N355" s="159"/>
      <c r="O355" s="159"/>
      <c r="P355" s="159"/>
      <c r="Q355" s="159"/>
      <c r="R355" s="159"/>
      <c r="S355" s="159"/>
      <c r="T355" s="160"/>
      <c r="AT355" s="156" t="s">
        <v>140</v>
      </c>
      <c r="AU355" s="156" t="s">
        <v>82</v>
      </c>
      <c r="AV355" s="13" t="s">
        <v>80</v>
      </c>
      <c r="AW355" s="13" t="s">
        <v>29</v>
      </c>
      <c r="AX355" s="13" t="s">
        <v>72</v>
      </c>
      <c r="AY355" s="156" t="s">
        <v>131</v>
      </c>
    </row>
    <row r="356" spans="2:51" s="13" customFormat="1" ht="12">
      <c r="B356" s="154"/>
      <c r="D356" s="155" t="s">
        <v>140</v>
      </c>
      <c r="E356" s="156" t="s">
        <v>1</v>
      </c>
      <c r="F356" s="157" t="s">
        <v>472</v>
      </c>
      <c r="H356" s="156" t="s">
        <v>1</v>
      </c>
      <c r="L356" s="154"/>
      <c r="M356" s="158"/>
      <c r="N356" s="159"/>
      <c r="O356" s="159"/>
      <c r="P356" s="159"/>
      <c r="Q356" s="159"/>
      <c r="R356" s="159"/>
      <c r="S356" s="159"/>
      <c r="T356" s="160"/>
      <c r="AT356" s="156" t="s">
        <v>140</v>
      </c>
      <c r="AU356" s="156" t="s">
        <v>82</v>
      </c>
      <c r="AV356" s="13" t="s">
        <v>80</v>
      </c>
      <c r="AW356" s="13" t="s">
        <v>29</v>
      </c>
      <c r="AX356" s="13" t="s">
        <v>72</v>
      </c>
      <c r="AY356" s="156" t="s">
        <v>131</v>
      </c>
    </row>
    <row r="357" spans="2:51" s="13" customFormat="1" ht="12">
      <c r="B357" s="154"/>
      <c r="D357" s="155" t="s">
        <v>140</v>
      </c>
      <c r="E357" s="156" t="s">
        <v>1</v>
      </c>
      <c r="F357" s="157" t="s">
        <v>473</v>
      </c>
      <c r="H357" s="156" t="s">
        <v>1</v>
      </c>
      <c r="L357" s="154"/>
      <c r="M357" s="158"/>
      <c r="N357" s="159"/>
      <c r="O357" s="159"/>
      <c r="P357" s="159"/>
      <c r="Q357" s="159"/>
      <c r="R357" s="159"/>
      <c r="S357" s="159"/>
      <c r="T357" s="160"/>
      <c r="AT357" s="156" t="s">
        <v>140</v>
      </c>
      <c r="AU357" s="156" t="s">
        <v>82</v>
      </c>
      <c r="AV357" s="13" t="s">
        <v>80</v>
      </c>
      <c r="AW357" s="13" t="s">
        <v>29</v>
      </c>
      <c r="AX357" s="13" t="s">
        <v>72</v>
      </c>
      <c r="AY357" s="156" t="s">
        <v>131</v>
      </c>
    </row>
    <row r="358" spans="2:51" s="13" customFormat="1" ht="12">
      <c r="B358" s="154"/>
      <c r="D358" s="155" t="s">
        <v>140</v>
      </c>
      <c r="E358" s="156" t="s">
        <v>1</v>
      </c>
      <c r="F358" s="157" t="s">
        <v>474</v>
      </c>
      <c r="H358" s="156" t="s">
        <v>1</v>
      </c>
      <c r="L358" s="154"/>
      <c r="M358" s="158"/>
      <c r="N358" s="159"/>
      <c r="O358" s="159"/>
      <c r="P358" s="159"/>
      <c r="Q358" s="159"/>
      <c r="R358" s="159"/>
      <c r="S358" s="159"/>
      <c r="T358" s="160"/>
      <c r="AT358" s="156" t="s">
        <v>140</v>
      </c>
      <c r="AU358" s="156" t="s">
        <v>82</v>
      </c>
      <c r="AV358" s="13" t="s">
        <v>80</v>
      </c>
      <c r="AW358" s="13" t="s">
        <v>29</v>
      </c>
      <c r="AX358" s="13" t="s">
        <v>72</v>
      </c>
      <c r="AY358" s="156" t="s">
        <v>131</v>
      </c>
    </row>
    <row r="359" spans="2:51" s="13" customFormat="1" ht="12">
      <c r="B359" s="154"/>
      <c r="D359" s="155" t="s">
        <v>140</v>
      </c>
      <c r="E359" s="156" t="s">
        <v>1</v>
      </c>
      <c r="F359" s="157" t="s">
        <v>475</v>
      </c>
      <c r="H359" s="156" t="s">
        <v>1</v>
      </c>
      <c r="L359" s="154"/>
      <c r="M359" s="158"/>
      <c r="N359" s="159"/>
      <c r="O359" s="159"/>
      <c r="P359" s="159"/>
      <c r="Q359" s="159"/>
      <c r="R359" s="159"/>
      <c r="S359" s="159"/>
      <c r="T359" s="160"/>
      <c r="AT359" s="156" t="s">
        <v>140</v>
      </c>
      <c r="AU359" s="156" t="s">
        <v>82</v>
      </c>
      <c r="AV359" s="13" t="s">
        <v>80</v>
      </c>
      <c r="AW359" s="13" t="s">
        <v>29</v>
      </c>
      <c r="AX359" s="13" t="s">
        <v>72</v>
      </c>
      <c r="AY359" s="156" t="s">
        <v>131</v>
      </c>
    </row>
    <row r="360" spans="2:51" s="13" customFormat="1" ht="12">
      <c r="B360" s="154"/>
      <c r="D360" s="155" t="s">
        <v>140</v>
      </c>
      <c r="E360" s="156" t="s">
        <v>1</v>
      </c>
      <c r="F360" s="157" t="s">
        <v>476</v>
      </c>
      <c r="H360" s="156" t="s">
        <v>1</v>
      </c>
      <c r="L360" s="154"/>
      <c r="M360" s="158"/>
      <c r="N360" s="159"/>
      <c r="O360" s="159"/>
      <c r="P360" s="159"/>
      <c r="Q360" s="159"/>
      <c r="R360" s="159"/>
      <c r="S360" s="159"/>
      <c r="T360" s="160"/>
      <c r="AT360" s="156" t="s">
        <v>140</v>
      </c>
      <c r="AU360" s="156" t="s">
        <v>82</v>
      </c>
      <c r="AV360" s="13" t="s">
        <v>80</v>
      </c>
      <c r="AW360" s="13" t="s">
        <v>29</v>
      </c>
      <c r="AX360" s="13" t="s">
        <v>72</v>
      </c>
      <c r="AY360" s="156" t="s">
        <v>131</v>
      </c>
    </row>
    <row r="361" spans="2:51" s="14" customFormat="1" ht="12">
      <c r="B361" s="161"/>
      <c r="D361" s="155" t="s">
        <v>140</v>
      </c>
      <c r="E361" s="162" t="s">
        <v>1</v>
      </c>
      <c r="F361" s="163" t="s">
        <v>477</v>
      </c>
      <c r="H361" s="164">
        <v>8.82</v>
      </c>
      <c r="L361" s="161"/>
      <c r="M361" s="165"/>
      <c r="N361" s="166"/>
      <c r="O361" s="166"/>
      <c r="P361" s="166"/>
      <c r="Q361" s="166"/>
      <c r="R361" s="166"/>
      <c r="S361" s="166"/>
      <c r="T361" s="167"/>
      <c r="AT361" s="162" t="s">
        <v>140</v>
      </c>
      <c r="AU361" s="162" t="s">
        <v>82</v>
      </c>
      <c r="AV361" s="14" t="s">
        <v>82</v>
      </c>
      <c r="AW361" s="14" t="s">
        <v>29</v>
      </c>
      <c r="AX361" s="14" t="s">
        <v>72</v>
      </c>
      <c r="AY361" s="162" t="s">
        <v>131</v>
      </c>
    </row>
    <row r="362" spans="2:51" s="15" customFormat="1" ht="12">
      <c r="B362" s="168"/>
      <c r="D362" s="155" t="s">
        <v>140</v>
      </c>
      <c r="E362" s="169" t="s">
        <v>1</v>
      </c>
      <c r="F362" s="170" t="s">
        <v>143</v>
      </c>
      <c r="H362" s="171">
        <v>8.82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140</v>
      </c>
      <c r="AU362" s="169" t="s">
        <v>82</v>
      </c>
      <c r="AV362" s="15" t="s">
        <v>139</v>
      </c>
      <c r="AW362" s="15" t="s">
        <v>29</v>
      </c>
      <c r="AX362" s="15" t="s">
        <v>80</v>
      </c>
      <c r="AY362" s="169" t="s">
        <v>131</v>
      </c>
    </row>
    <row r="363" spans="1:65" s="2" customFormat="1" ht="24.15" customHeight="1">
      <c r="A363" s="30"/>
      <c r="B363" s="141"/>
      <c r="C363" s="142" t="s">
        <v>478</v>
      </c>
      <c r="D363" s="142" t="s">
        <v>135</v>
      </c>
      <c r="E363" s="143" t="s">
        <v>479</v>
      </c>
      <c r="F363" s="144" t="s">
        <v>480</v>
      </c>
      <c r="G363" s="145" t="s">
        <v>147</v>
      </c>
      <c r="H363" s="146">
        <v>1.1</v>
      </c>
      <c r="I363" s="147"/>
      <c r="J363" s="147">
        <f>ROUND(I363*H363,2)</f>
        <v>0</v>
      </c>
      <c r="K363" s="144" t="s">
        <v>148</v>
      </c>
      <c r="L363" s="31"/>
      <c r="M363" s="148" t="s">
        <v>1</v>
      </c>
      <c r="N363" s="149" t="s">
        <v>37</v>
      </c>
      <c r="O363" s="150">
        <v>0</v>
      </c>
      <c r="P363" s="150">
        <f>O363*H363</f>
        <v>0</v>
      </c>
      <c r="Q363" s="150">
        <v>0</v>
      </c>
      <c r="R363" s="150">
        <f>Q363*H363</f>
        <v>0</v>
      </c>
      <c r="S363" s="150">
        <v>0</v>
      </c>
      <c r="T363" s="151">
        <f>S363*H363</f>
        <v>0</v>
      </c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R363" s="152" t="s">
        <v>139</v>
      </c>
      <c r="AT363" s="152" t="s">
        <v>135</v>
      </c>
      <c r="AU363" s="152" t="s">
        <v>82</v>
      </c>
      <c r="AY363" s="18" t="s">
        <v>131</v>
      </c>
      <c r="BE363" s="153">
        <f>IF(N363="základní",J363,0)</f>
        <v>0</v>
      </c>
      <c r="BF363" s="153">
        <f>IF(N363="snížená",J363,0)</f>
        <v>0</v>
      </c>
      <c r="BG363" s="153">
        <f>IF(N363="zákl. přenesená",J363,0)</f>
        <v>0</v>
      </c>
      <c r="BH363" s="153">
        <f>IF(N363="sníž. přenesená",J363,0)</f>
        <v>0</v>
      </c>
      <c r="BI363" s="153">
        <f>IF(N363="nulová",J363,0)</f>
        <v>0</v>
      </c>
      <c r="BJ363" s="18" t="s">
        <v>80</v>
      </c>
      <c r="BK363" s="153">
        <f>ROUND(I363*H363,2)</f>
        <v>0</v>
      </c>
      <c r="BL363" s="18" t="s">
        <v>139</v>
      </c>
      <c r="BM363" s="152" t="s">
        <v>481</v>
      </c>
    </row>
    <row r="364" spans="2:63" s="12" customFormat="1" ht="22.8" customHeight="1">
      <c r="B364" s="129"/>
      <c r="D364" s="130" t="s">
        <v>71</v>
      </c>
      <c r="E364" s="139" t="s">
        <v>195</v>
      </c>
      <c r="F364" s="139" t="s">
        <v>196</v>
      </c>
      <c r="J364" s="140">
        <f>BK364</f>
        <v>0</v>
      </c>
      <c r="L364" s="129"/>
      <c r="M364" s="133"/>
      <c r="N364" s="134"/>
      <c r="O364" s="134"/>
      <c r="P364" s="135">
        <f>SUM(P365:P405)</f>
        <v>0</v>
      </c>
      <c r="Q364" s="134"/>
      <c r="R364" s="135">
        <f>SUM(R365:R405)</f>
        <v>0</v>
      </c>
      <c r="S364" s="134"/>
      <c r="T364" s="136">
        <f>SUM(T365:T405)</f>
        <v>0</v>
      </c>
      <c r="AR364" s="130" t="s">
        <v>80</v>
      </c>
      <c r="AT364" s="137" t="s">
        <v>71</v>
      </c>
      <c r="AU364" s="137" t="s">
        <v>80</v>
      </c>
      <c r="AY364" s="130" t="s">
        <v>131</v>
      </c>
      <c r="BK364" s="138">
        <f>SUM(BK365:BK405)</f>
        <v>0</v>
      </c>
    </row>
    <row r="365" spans="1:65" s="2" customFormat="1" ht="24.15" customHeight="1">
      <c r="A365" s="30"/>
      <c r="B365" s="141"/>
      <c r="C365" s="142" t="s">
        <v>482</v>
      </c>
      <c r="D365" s="142" t="s">
        <v>135</v>
      </c>
      <c r="E365" s="143" t="s">
        <v>483</v>
      </c>
      <c r="F365" s="144" t="s">
        <v>484</v>
      </c>
      <c r="G365" s="145" t="s">
        <v>200</v>
      </c>
      <c r="H365" s="146">
        <v>1</v>
      </c>
      <c r="I365" s="147"/>
      <c r="J365" s="147">
        <f>ROUND(I365*H365,2)</f>
        <v>0</v>
      </c>
      <c r="K365" s="144" t="s">
        <v>1</v>
      </c>
      <c r="L365" s="31"/>
      <c r="M365" s="148" t="s">
        <v>1</v>
      </c>
      <c r="N365" s="149" t="s">
        <v>37</v>
      </c>
      <c r="O365" s="150">
        <v>0</v>
      </c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R365" s="152" t="s">
        <v>139</v>
      </c>
      <c r="AT365" s="152" t="s">
        <v>135</v>
      </c>
      <c r="AU365" s="152" t="s">
        <v>82</v>
      </c>
      <c r="AY365" s="18" t="s">
        <v>131</v>
      </c>
      <c r="BE365" s="153">
        <f>IF(N365="základní",J365,0)</f>
        <v>0</v>
      </c>
      <c r="BF365" s="153">
        <f>IF(N365="snížená",J365,0)</f>
        <v>0</v>
      </c>
      <c r="BG365" s="153">
        <f>IF(N365="zákl. přenesená",J365,0)</f>
        <v>0</v>
      </c>
      <c r="BH365" s="153">
        <f>IF(N365="sníž. přenesená",J365,0)</f>
        <v>0</v>
      </c>
      <c r="BI365" s="153">
        <f>IF(N365="nulová",J365,0)</f>
        <v>0</v>
      </c>
      <c r="BJ365" s="18" t="s">
        <v>80</v>
      </c>
      <c r="BK365" s="153">
        <f>ROUND(I365*H365,2)</f>
        <v>0</v>
      </c>
      <c r="BL365" s="18" t="s">
        <v>139</v>
      </c>
      <c r="BM365" s="152" t="s">
        <v>485</v>
      </c>
    </row>
    <row r="366" spans="2:51" s="13" customFormat="1" ht="12">
      <c r="B366" s="154"/>
      <c r="D366" s="155" t="s">
        <v>140</v>
      </c>
      <c r="E366" s="156" t="s">
        <v>1</v>
      </c>
      <c r="F366" s="157" t="s">
        <v>252</v>
      </c>
      <c r="H366" s="156" t="s">
        <v>1</v>
      </c>
      <c r="L366" s="154"/>
      <c r="M366" s="158"/>
      <c r="N366" s="159"/>
      <c r="O366" s="159"/>
      <c r="P366" s="159"/>
      <c r="Q366" s="159"/>
      <c r="R366" s="159"/>
      <c r="S366" s="159"/>
      <c r="T366" s="160"/>
      <c r="AT366" s="156" t="s">
        <v>140</v>
      </c>
      <c r="AU366" s="156" t="s">
        <v>82</v>
      </c>
      <c r="AV366" s="13" t="s">
        <v>80</v>
      </c>
      <c r="AW366" s="13" t="s">
        <v>29</v>
      </c>
      <c r="AX366" s="13" t="s">
        <v>72</v>
      </c>
      <c r="AY366" s="156" t="s">
        <v>131</v>
      </c>
    </row>
    <row r="367" spans="2:51" s="14" customFormat="1" ht="12">
      <c r="B367" s="161"/>
      <c r="D367" s="155" t="s">
        <v>140</v>
      </c>
      <c r="E367" s="162" t="s">
        <v>1</v>
      </c>
      <c r="F367" s="163" t="s">
        <v>80</v>
      </c>
      <c r="H367" s="164">
        <v>1</v>
      </c>
      <c r="L367" s="161"/>
      <c r="M367" s="165"/>
      <c r="N367" s="166"/>
      <c r="O367" s="166"/>
      <c r="P367" s="166"/>
      <c r="Q367" s="166"/>
      <c r="R367" s="166"/>
      <c r="S367" s="166"/>
      <c r="T367" s="167"/>
      <c r="AT367" s="162" t="s">
        <v>140</v>
      </c>
      <c r="AU367" s="162" t="s">
        <v>82</v>
      </c>
      <c r="AV367" s="14" t="s">
        <v>82</v>
      </c>
      <c r="AW367" s="14" t="s">
        <v>29</v>
      </c>
      <c r="AX367" s="14" t="s">
        <v>72</v>
      </c>
      <c r="AY367" s="162" t="s">
        <v>131</v>
      </c>
    </row>
    <row r="368" spans="2:51" s="15" customFormat="1" ht="12">
      <c r="B368" s="168"/>
      <c r="D368" s="155" t="s">
        <v>140</v>
      </c>
      <c r="E368" s="169" t="s">
        <v>1</v>
      </c>
      <c r="F368" s="170" t="s">
        <v>143</v>
      </c>
      <c r="H368" s="171">
        <v>1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140</v>
      </c>
      <c r="AU368" s="169" t="s">
        <v>82</v>
      </c>
      <c r="AV368" s="15" t="s">
        <v>139</v>
      </c>
      <c r="AW368" s="15" t="s">
        <v>29</v>
      </c>
      <c r="AX368" s="15" t="s">
        <v>80</v>
      </c>
      <c r="AY368" s="169" t="s">
        <v>131</v>
      </c>
    </row>
    <row r="369" spans="1:65" s="2" customFormat="1" ht="24.15" customHeight="1">
      <c r="A369" s="30"/>
      <c r="B369" s="141"/>
      <c r="C369" s="142" t="s">
        <v>486</v>
      </c>
      <c r="D369" s="142" t="s">
        <v>135</v>
      </c>
      <c r="E369" s="143" t="s">
        <v>487</v>
      </c>
      <c r="F369" s="144" t="s">
        <v>488</v>
      </c>
      <c r="G369" s="145" t="s">
        <v>200</v>
      </c>
      <c r="H369" s="146">
        <v>2</v>
      </c>
      <c r="I369" s="147"/>
      <c r="J369" s="147">
        <f>ROUND(I369*H369,2)</f>
        <v>0</v>
      </c>
      <c r="K369" s="144" t="s">
        <v>1</v>
      </c>
      <c r="L369" s="31"/>
      <c r="M369" s="148" t="s">
        <v>1</v>
      </c>
      <c r="N369" s="149" t="s">
        <v>37</v>
      </c>
      <c r="O369" s="150">
        <v>0</v>
      </c>
      <c r="P369" s="150">
        <f>O369*H369</f>
        <v>0</v>
      </c>
      <c r="Q369" s="150">
        <v>0</v>
      </c>
      <c r="R369" s="150">
        <f>Q369*H369</f>
        <v>0</v>
      </c>
      <c r="S369" s="150">
        <v>0</v>
      </c>
      <c r="T369" s="151">
        <f>S369*H369</f>
        <v>0</v>
      </c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R369" s="152" t="s">
        <v>139</v>
      </c>
      <c r="AT369" s="152" t="s">
        <v>135</v>
      </c>
      <c r="AU369" s="152" t="s">
        <v>82</v>
      </c>
      <c r="AY369" s="18" t="s">
        <v>131</v>
      </c>
      <c r="BE369" s="153">
        <f>IF(N369="základní",J369,0)</f>
        <v>0</v>
      </c>
      <c r="BF369" s="153">
        <f>IF(N369="snížená",J369,0)</f>
        <v>0</v>
      </c>
      <c r="BG369" s="153">
        <f>IF(N369="zákl. přenesená",J369,0)</f>
        <v>0</v>
      </c>
      <c r="BH369" s="153">
        <f>IF(N369="sníž. přenesená",J369,0)</f>
        <v>0</v>
      </c>
      <c r="BI369" s="153">
        <f>IF(N369="nulová",J369,0)</f>
        <v>0</v>
      </c>
      <c r="BJ369" s="18" t="s">
        <v>80</v>
      </c>
      <c r="BK369" s="153">
        <f>ROUND(I369*H369,2)</f>
        <v>0</v>
      </c>
      <c r="BL369" s="18" t="s">
        <v>139</v>
      </c>
      <c r="BM369" s="152" t="s">
        <v>489</v>
      </c>
    </row>
    <row r="370" spans="2:51" s="13" customFormat="1" ht="12">
      <c r="B370" s="154"/>
      <c r="D370" s="155" t="s">
        <v>140</v>
      </c>
      <c r="E370" s="156" t="s">
        <v>1</v>
      </c>
      <c r="F370" s="157" t="s">
        <v>441</v>
      </c>
      <c r="H370" s="156" t="s">
        <v>1</v>
      </c>
      <c r="L370" s="154"/>
      <c r="M370" s="158"/>
      <c r="N370" s="159"/>
      <c r="O370" s="159"/>
      <c r="P370" s="159"/>
      <c r="Q370" s="159"/>
      <c r="R370" s="159"/>
      <c r="S370" s="159"/>
      <c r="T370" s="160"/>
      <c r="AT370" s="156" t="s">
        <v>140</v>
      </c>
      <c r="AU370" s="156" t="s">
        <v>82</v>
      </c>
      <c r="AV370" s="13" t="s">
        <v>80</v>
      </c>
      <c r="AW370" s="13" t="s">
        <v>29</v>
      </c>
      <c r="AX370" s="13" t="s">
        <v>72</v>
      </c>
      <c r="AY370" s="156" t="s">
        <v>131</v>
      </c>
    </row>
    <row r="371" spans="2:51" s="14" customFormat="1" ht="12">
      <c r="B371" s="161"/>
      <c r="D371" s="155" t="s">
        <v>140</v>
      </c>
      <c r="E371" s="162" t="s">
        <v>1</v>
      </c>
      <c r="F371" s="163" t="s">
        <v>82</v>
      </c>
      <c r="H371" s="164">
        <v>2</v>
      </c>
      <c r="L371" s="161"/>
      <c r="M371" s="165"/>
      <c r="N371" s="166"/>
      <c r="O371" s="166"/>
      <c r="P371" s="166"/>
      <c r="Q371" s="166"/>
      <c r="R371" s="166"/>
      <c r="S371" s="166"/>
      <c r="T371" s="167"/>
      <c r="AT371" s="162" t="s">
        <v>140</v>
      </c>
      <c r="AU371" s="162" t="s">
        <v>82</v>
      </c>
      <c r="AV371" s="14" t="s">
        <v>82</v>
      </c>
      <c r="AW371" s="14" t="s">
        <v>29</v>
      </c>
      <c r="AX371" s="14" t="s">
        <v>72</v>
      </c>
      <c r="AY371" s="162" t="s">
        <v>131</v>
      </c>
    </row>
    <row r="372" spans="2:51" s="15" customFormat="1" ht="12">
      <c r="B372" s="168"/>
      <c r="D372" s="155" t="s">
        <v>140</v>
      </c>
      <c r="E372" s="169" t="s">
        <v>1</v>
      </c>
      <c r="F372" s="170" t="s">
        <v>143</v>
      </c>
      <c r="H372" s="171">
        <v>2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140</v>
      </c>
      <c r="AU372" s="169" t="s">
        <v>82</v>
      </c>
      <c r="AV372" s="15" t="s">
        <v>139</v>
      </c>
      <c r="AW372" s="15" t="s">
        <v>29</v>
      </c>
      <c r="AX372" s="15" t="s">
        <v>80</v>
      </c>
      <c r="AY372" s="169" t="s">
        <v>131</v>
      </c>
    </row>
    <row r="373" spans="1:65" s="2" customFormat="1" ht="24.15" customHeight="1">
      <c r="A373" s="30"/>
      <c r="B373" s="141"/>
      <c r="C373" s="142" t="s">
        <v>490</v>
      </c>
      <c r="D373" s="142" t="s">
        <v>135</v>
      </c>
      <c r="E373" s="143" t="s">
        <v>491</v>
      </c>
      <c r="F373" s="144" t="s">
        <v>492</v>
      </c>
      <c r="G373" s="145" t="s">
        <v>200</v>
      </c>
      <c r="H373" s="146">
        <v>1</v>
      </c>
      <c r="I373" s="147"/>
      <c r="J373" s="147">
        <f>ROUND(I373*H373,2)</f>
        <v>0</v>
      </c>
      <c r="K373" s="144" t="s">
        <v>1</v>
      </c>
      <c r="L373" s="31"/>
      <c r="M373" s="148" t="s">
        <v>1</v>
      </c>
      <c r="N373" s="149" t="s">
        <v>37</v>
      </c>
      <c r="O373" s="150">
        <v>0</v>
      </c>
      <c r="P373" s="150">
        <f>O373*H373</f>
        <v>0</v>
      </c>
      <c r="Q373" s="150">
        <v>0</v>
      </c>
      <c r="R373" s="150">
        <f>Q373*H373</f>
        <v>0</v>
      </c>
      <c r="S373" s="150">
        <v>0</v>
      </c>
      <c r="T373" s="151">
        <f>S373*H373</f>
        <v>0</v>
      </c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R373" s="152" t="s">
        <v>139</v>
      </c>
      <c r="AT373" s="152" t="s">
        <v>135</v>
      </c>
      <c r="AU373" s="152" t="s">
        <v>82</v>
      </c>
      <c r="AY373" s="18" t="s">
        <v>131</v>
      </c>
      <c r="BE373" s="153">
        <f>IF(N373="základní",J373,0)</f>
        <v>0</v>
      </c>
      <c r="BF373" s="153">
        <f>IF(N373="snížená",J373,0)</f>
        <v>0</v>
      </c>
      <c r="BG373" s="153">
        <f>IF(N373="zákl. přenesená",J373,0)</f>
        <v>0</v>
      </c>
      <c r="BH373" s="153">
        <f>IF(N373="sníž. přenesená",J373,0)</f>
        <v>0</v>
      </c>
      <c r="BI373" s="153">
        <f>IF(N373="nulová",J373,0)</f>
        <v>0</v>
      </c>
      <c r="BJ373" s="18" t="s">
        <v>80</v>
      </c>
      <c r="BK373" s="153">
        <f>ROUND(I373*H373,2)</f>
        <v>0</v>
      </c>
      <c r="BL373" s="18" t="s">
        <v>139</v>
      </c>
      <c r="BM373" s="152" t="s">
        <v>493</v>
      </c>
    </row>
    <row r="374" spans="2:51" s="13" customFormat="1" ht="12">
      <c r="B374" s="154"/>
      <c r="D374" s="155" t="s">
        <v>140</v>
      </c>
      <c r="E374" s="156" t="s">
        <v>1</v>
      </c>
      <c r="F374" s="157" t="s">
        <v>252</v>
      </c>
      <c r="H374" s="156" t="s">
        <v>1</v>
      </c>
      <c r="L374" s="154"/>
      <c r="M374" s="158"/>
      <c r="N374" s="159"/>
      <c r="O374" s="159"/>
      <c r="P374" s="159"/>
      <c r="Q374" s="159"/>
      <c r="R374" s="159"/>
      <c r="S374" s="159"/>
      <c r="T374" s="160"/>
      <c r="AT374" s="156" t="s">
        <v>140</v>
      </c>
      <c r="AU374" s="156" t="s">
        <v>82</v>
      </c>
      <c r="AV374" s="13" t="s">
        <v>80</v>
      </c>
      <c r="AW374" s="13" t="s">
        <v>29</v>
      </c>
      <c r="AX374" s="13" t="s">
        <v>72</v>
      </c>
      <c r="AY374" s="156" t="s">
        <v>131</v>
      </c>
    </row>
    <row r="375" spans="2:51" s="14" customFormat="1" ht="12">
      <c r="B375" s="161"/>
      <c r="D375" s="155" t="s">
        <v>140</v>
      </c>
      <c r="E375" s="162" t="s">
        <v>1</v>
      </c>
      <c r="F375" s="163" t="s">
        <v>80</v>
      </c>
      <c r="H375" s="164">
        <v>1</v>
      </c>
      <c r="L375" s="161"/>
      <c r="M375" s="165"/>
      <c r="N375" s="166"/>
      <c r="O375" s="166"/>
      <c r="P375" s="166"/>
      <c r="Q375" s="166"/>
      <c r="R375" s="166"/>
      <c r="S375" s="166"/>
      <c r="T375" s="167"/>
      <c r="AT375" s="162" t="s">
        <v>140</v>
      </c>
      <c r="AU375" s="162" t="s">
        <v>82</v>
      </c>
      <c r="AV375" s="14" t="s">
        <v>82</v>
      </c>
      <c r="AW375" s="14" t="s">
        <v>29</v>
      </c>
      <c r="AX375" s="14" t="s">
        <v>72</v>
      </c>
      <c r="AY375" s="162" t="s">
        <v>131</v>
      </c>
    </row>
    <row r="376" spans="2:51" s="15" customFormat="1" ht="12">
      <c r="B376" s="168"/>
      <c r="D376" s="155" t="s">
        <v>140</v>
      </c>
      <c r="E376" s="169" t="s">
        <v>1</v>
      </c>
      <c r="F376" s="170" t="s">
        <v>143</v>
      </c>
      <c r="H376" s="171">
        <v>1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140</v>
      </c>
      <c r="AU376" s="169" t="s">
        <v>82</v>
      </c>
      <c r="AV376" s="15" t="s">
        <v>139</v>
      </c>
      <c r="AW376" s="15" t="s">
        <v>29</v>
      </c>
      <c r="AX376" s="15" t="s">
        <v>80</v>
      </c>
      <c r="AY376" s="169" t="s">
        <v>131</v>
      </c>
    </row>
    <row r="377" spans="1:65" s="2" customFormat="1" ht="24.15" customHeight="1">
      <c r="A377" s="30"/>
      <c r="B377" s="141"/>
      <c r="C377" s="142" t="s">
        <v>494</v>
      </c>
      <c r="D377" s="142" t="s">
        <v>135</v>
      </c>
      <c r="E377" s="143" t="s">
        <v>495</v>
      </c>
      <c r="F377" s="144" t="s">
        <v>496</v>
      </c>
      <c r="G377" s="145" t="s">
        <v>200</v>
      </c>
      <c r="H377" s="146">
        <v>0.104</v>
      </c>
      <c r="I377" s="147"/>
      <c r="J377" s="147">
        <f>ROUND(I377*H377,2)</f>
        <v>0</v>
      </c>
      <c r="K377" s="144" t="s">
        <v>1</v>
      </c>
      <c r="L377" s="31"/>
      <c r="M377" s="148" t="s">
        <v>1</v>
      </c>
      <c r="N377" s="149" t="s">
        <v>37</v>
      </c>
      <c r="O377" s="150">
        <v>0</v>
      </c>
      <c r="P377" s="150">
        <f>O377*H377</f>
        <v>0</v>
      </c>
      <c r="Q377" s="150">
        <v>0</v>
      </c>
      <c r="R377" s="150">
        <f>Q377*H377</f>
        <v>0</v>
      </c>
      <c r="S377" s="150">
        <v>0</v>
      </c>
      <c r="T377" s="151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R377" s="152" t="s">
        <v>139</v>
      </c>
      <c r="AT377" s="152" t="s">
        <v>135</v>
      </c>
      <c r="AU377" s="152" t="s">
        <v>82</v>
      </c>
      <c r="AY377" s="18" t="s">
        <v>131</v>
      </c>
      <c r="BE377" s="153">
        <f>IF(N377="základní",J377,0)</f>
        <v>0</v>
      </c>
      <c r="BF377" s="153">
        <f>IF(N377="snížená",J377,0)</f>
        <v>0</v>
      </c>
      <c r="BG377" s="153">
        <f>IF(N377="zákl. přenesená",J377,0)</f>
        <v>0</v>
      </c>
      <c r="BH377" s="153">
        <f>IF(N377="sníž. přenesená",J377,0)</f>
        <v>0</v>
      </c>
      <c r="BI377" s="153">
        <f>IF(N377="nulová",J377,0)</f>
        <v>0</v>
      </c>
      <c r="BJ377" s="18" t="s">
        <v>80</v>
      </c>
      <c r="BK377" s="153">
        <f>ROUND(I377*H377,2)</f>
        <v>0</v>
      </c>
      <c r="BL377" s="18" t="s">
        <v>139</v>
      </c>
      <c r="BM377" s="152" t="s">
        <v>497</v>
      </c>
    </row>
    <row r="378" spans="2:51" s="13" customFormat="1" ht="12">
      <c r="B378" s="154"/>
      <c r="D378" s="155" t="s">
        <v>140</v>
      </c>
      <c r="E378" s="156" t="s">
        <v>1</v>
      </c>
      <c r="F378" s="157" t="s">
        <v>252</v>
      </c>
      <c r="H378" s="156" t="s">
        <v>1</v>
      </c>
      <c r="L378" s="154"/>
      <c r="M378" s="158"/>
      <c r="N378" s="159"/>
      <c r="O378" s="159"/>
      <c r="P378" s="159"/>
      <c r="Q378" s="159"/>
      <c r="R378" s="159"/>
      <c r="S378" s="159"/>
      <c r="T378" s="160"/>
      <c r="AT378" s="156" t="s">
        <v>140</v>
      </c>
      <c r="AU378" s="156" t="s">
        <v>82</v>
      </c>
      <c r="AV378" s="13" t="s">
        <v>80</v>
      </c>
      <c r="AW378" s="13" t="s">
        <v>29</v>
      </c>
      <c r="AX378" s="13" t="s">
        <v>72</v>
      </c>
      <c r="AY378" s="156" t="s">
        <v>131</v>
      </c>
    </row>
    <row r="379" spans="2:51" s="14" customFormat="1" ht="12">
      <c r="B379" s="161"/>
      <c r="D379" s="155" t="s">
        <v>140</v>
      </c>
      <c r="E379" s="162" t="s">
        <v>1</v>
      </c>
      <c r="F379" s="163" t="s">
        <v>498</v>
      </c>
      <c r="H379" s="164">
        <v>0.104</v>
      </c>
      <c r="L379" s="161"/>
      <c r="M379" s="165"/>
      <c r="N379" s="166"/>
      <c r="O379" s="166"/>
      <c r="P379" s="166"/>
      <c r="Q379" s="166"/>
      <c r="R379" s="166"/>
      <c r="S379" s="166"/>
      <c r="T379" s="167"/>
      <c r="AT379" s="162" t="s">
        <v>140</v>
      </c>
      <c r="AU379" s="162" t="s">
        <v>82</v>
      </c>
      <c r="AV379" s="14" t="s">
        <v>82</v>
      </c>
      <c r="AW379" s="14" t="s">
        <v>29</v>
      </c>
      <c r="AX379" s="14" t="s">
        <v>72</v>
      </c>
      <c r="AY379" s="162" t="s">
        <v>131</v>
      </c>
    </row>
    <row r="380" spans="2:51" s="15" customFormat="1" ht="12">
      <c r="B380" s="168"/>
      <c r="D380" s="155" t="s">
        <v>140</v>
      </c>
      <c r="E380" s="169" t="s">
        <v>1</v>
      </c>
      <c r="F380" s="170" t="s">
        <v>143</v>
      </c>
      <c r="H380" s="171">
        <v>0.104</v>
      </c>
      <c r="L380" s="168"/>
      <c r="M380" s="172"/>
      <c r="N380" s="173"/>
      <c r="O380" s="173"/>
      <c r="P380" s="173"/>
      <c r="Q380" s="173"/>
      <c r="R380" s="173"/>
      <c r="S380" s="173"/>
      <c r="T380" s="174"/>
      <c r="AT380" s="169" t="s">
        <v>140</v>
      </c>
      <c r="AU380" s="169" t="s">
        <v>82</v>
      </c>
      <c r="AV380" s="15" t="s">
        <v>139</v>
      </c>
      <c r="AW380" s="15" t="s">
        <v>29</v>
      </c>
      <c r="AX380" s="15" t="s">
        <v>80</v>
      </c>
      <c r="AY380" s="169" t="s">
        <v>131</v>
      </c>
    </row>
    <row r="381" spans="1:65" s="2" customFormat="1" ht="24.15" customHeight="1">
      <c r="A381" s="30"/>
      <c r="B381" s="141"/>
      <c r="C381" s="142" t="s">
        <v>499</v>
      </c>
      <c r="D381" s="142" t="s">
        <v>135</v>
      </c>
      <c r="E381" s="143" t="s">
        <v>500</v>
      </c>
      <c r="F381" s="144" t="s">
        <v>501</v>
      </c>
      <c r="G381" s="145" t="s">
        <v>200</v>
      </c>
      <c r="H381" s="146">
        <v>1</v>
      </c>
      <c r="I381" s="147"/>
      <c r="J381" s="147">
        <f>ROUND(I381*H381,2)</f>
        <v>0</v>
      </c>
      <c r="K381" s="144" t="s">
        <v>1</v>
      </c>
      <c r="L381" s="31"/>
      <c r="M381" s="148" t="s">
        <v>1</v>
      </c>
      <c r="N381" s="149" t="s">
        <v>37</v>
      </c>
      <c r="O381" s="150">
        <v>0</v>
      </c>
      <c r="P381" s="150">
        <f>O381*H381</f>
        <v>0</v>
      </c>
      <c r="Q381" s="150">
        <v>0</v>
      </c>
      <c r="R381" s="150">
        <f>Q381*H381</f>
        <v>0</v>
      </c>
      <c r="S381" s="150">
        <v>0</v>
      </c>
      <c r="T381" s="151">
        <f>S381*H381</f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52" t="s">
        <v>139</v>
      </c>
      <c r="AT381" s="152" t="s">
        <v>135</v>
      </c>
      <c r="AU381" s="152" t="s">
        <v>82</v>
      </c>
      <c r="AY381" s="18" t="s">
        <v>131</v>
      </c>
      <c r="BE381" s="153">
        <f>IF(N381="základní",J381,0)</f>
        <v>0</v>
      </c>
      <c r="BF381" s="153">
        <f>IF(N381="snížená",J381,0)</f>
        <v>0</v>
      </c>
      <c r="BG381" s="153">
        <f>IF(N381="zákl. přenesená",J381,0)</f>
        <v>0</v>
      </c>
      <c r="BH381" s="153">
        <f>IF(N381="sníž. přenesená",J381,0)</f>
        <v>0</v>
      </c>
      <c r="BI381" s="153">
        <f>IF(N381="nulová",J381,0)</f>
        <v>0</v>
      </c>
      <c r="BJ381" s="18" t="s">
        <v>80</v>
      </c>
      <c r="BK381" s="153">
        <f>ROUND(I381*H381,2)</f>
        <v>0</v>
      </c>
      <c r="BL381" s="18" t="s">
        <v>139</v>
      </c>
      <c r="BM381" s="152" t="s">
        <v>502</v>
      </c>
    </row>
    <row r="382" spans="2:51" s="13" customFormat="1" ht="12">
      <c r="B382" s="154"/>
      <c r="D382" s="155" t="s">
        <v>140</v>
      </c>
      <c r="E382" s="156" t="s">
        <v>1</v>
      </c>
      <c r="F382" s="157" t="s">
        <v>252</v>
      </c>
      <c r="H382" s="156" t="s">
        <v>1</v>
      </c>
      <c r="L382" s="154"/>
      <c r="M382" s="158"/>
      <c r="N382" s="159"/>
      <c r="O382" s="159"/>
      <c r="P382" s="159"/>
      <c r="Q382" s="159"/>
      <c r="R382" s="159"/>
      <c r="S382" s="159"/>
      <c r="T382" s="160"/>
      <c r="AT382" s="156" t="s">
        <v>140</v>
      </c>
      <c r="AU382" s="156" t="s">
        <v>82</v>
      </c>
      <c r="AV382" s="13" t="s">
        <v>80</v>
      </c>
      <c r="AW382" s="13" t="s">
        <v>29</v>
      </c>
      <c r="AX382" s="13" t="s">
        <v>72</v>
      </c>
      <c r="AY382" s="156" t="s">
        <v>131</v>
      </c>
    </row>
    <row r="383" spans="2:51" s="14" customFormat="1" ht="12">
      <c r="B383" s="161"/>
      <c r="D383" s="155" t="s">
        <v>140</v>
      </c>
      <c r="E383" s="162" t="s">
        <v>1</v>
      </c>
      <c r="F383" s="163" t="s">
        <v>80</v>
      </c>
      <c r="H383" s="164">
        <v>1</v>
      </c>
      <c r="L383" s="161"/>
      <c r="M383" s="165"/>
      <c r="N383" s="166"/>
      <c r="O383" s="166"/>
      <c r="P383" s="166"/>
      <c r="Q383" s="166"/>
      <c r="R383" s="166"/>
      <c r="S383" s="166"/>
      <c r="T383" s="167"/>
      <c r="AT383" s="162" t="s">
        <v>140</v>
      </c>
      <c r="AU383" s="162" t="s">
        <v>82</v>
      </c>
      <c r="AV383" s="14" t="s">
        <v>82</v>
      </c>
      <c r="AW383" s="14" t="s">
        <v>29</v>
      </c>
      <c r="AX383" s="14" t="s">
        <v>72</v>
      </c>
      <c r="AY383" s="162" t="s">
        <v>131</v>
      </c>
    </row>
    <row r="384" spans="2:51" s="15" customFormat="1" ht="12">
      <c r="B384" s="168"/>
      <c r="D384" s="155" t="s">
        <v>140</v>
      </c>
      <c r="E384" s="169" t="s">
        <v>1</v>
      </c>
      <c r="F384" s="170" t="s">
        <v>143</v>
      </c>
      <c r="H384" s="171">
        <v>1</v>
      </c>
      <c r="L384" s="168"/>
      <c r="M384" s="172"/>
      <c r="N384" s="173"/>
      <c r="O384" s="173"/>
      <c r="P384" s="173"/>
      <c r="Q384" s="173"/>
      <c r="R384" s="173"/>
      <c r="S384" s="173"/>
      <c r="T384" s="174"/>
      <c r="AT384" s="169" t="s">
        <v>140</v>
      </c>
      <c r="AU384" s="169" t="s">
        <v>82</v>
      </c>
      <c r="AV384" s="15" t="s">
        <v>139</v>
      </c>
      <c r="AW384" s="15" t="s">
        <v>29</v>
      </c>
      <c r="AX384" s="15" t="s">
        <v>80</v>
      </c>
      <c r="AY384" s="169" t="s">
        <v>131</v>
      </c>
    </row>
    <row r="385" spans="1:65" s="2" customFormat="1" ht="37.8" customHeight="1">
      <c r="A385" s="30"/>
      <c r="B385" s="141"/>
      <c r="C385" s="142" t="s">
        <v>503</v>
      </c>
      <c r="D385" s="142" t="s">
        <v>135</v>
      </c>
      <c r="E385" s="143" t="s">
        <v>504</v>
      </c>
      <c r="F385" s="144" t="s">
        <v>505</v>
      </c>
      <c r="G385" s="145" t="s">
        <v>200</v>
      </c>
      <c r="H385" s="146">
        <v>1</v>
      </c>
      <c r="I385" s="147"/>
      <c r="J385" s="147">
        <f>ROUND(I385*H385,2)</f>
        <v>0</v>
      </c>
      <c r="K385" s="144" t="s">
        <v>1</v>
      </c>
      <c r="L385" s="31"/>
      <c r="M385" s="148" t="s">
        <v>1</v>
      </c>
      <c r="N385" s="149" t="s">
        <v>37</v>
      </c>
      <c r="O385" s="150">
        <v>0</v>
      </c>
      <c r="P385" s="150">
        <f>O385*H385</f>
        <v>0</v>
      </c>
      <c r="Q385" s="150">
        <v>0</v>
      </c>
      <c r="R385" s="150">
        <f>Q385*H385</f>
        <v>0</v>
      </c>
      <c r="S385" s="150">
        <v>0</v>
      </c>
      <c r="T385" s="151">
        <f>S385*H385</f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R385" s="152" t="s">
        <v>139</v>
      </c>
      <c r="AT385" s="152" t="s">
        <v>135</v>
      </c>
      <c r="AU385" s="152" t="s">
        <v>82</v>
      </c>
      <c r="AY385" s="18" t="s">
        <v>131</v>
      </c>
      <c r="BE385" s="153">
        <f>IF(N385="základní",J385,0)</f>
        <v>0</v>
      </c>
      <c r="BF385" s="153">
        <f>IF(N385="snížená",J385,0)</f>
        <v>0</v>
      </c>
      <c r="BG385" s="153">
        <f>IF(N385="zákl. přenesená",J385,0)</f>
        <v>0</v>
      </c>
      <c r="BH385" s="153">
        <f>IF(N385="sníž. přenesená",J385,0)</f>
        <v>0</v>
      </c>
      <c r="BI385" s="153">
        <f>IF(N385="nulová",J385,0)</f>
        <v>0</v>
      </c>
      <c r="BJ385" s="18" t="s">
        <v>80</v>
      </c>
      <c r="BK385" s="153">
        <f>ROUND(I385*H385,2)</f>
        <v>0</v>
      </c>
      <c r="BL385" s="18" t="s">
        <v>139</v>
      </c>
      <c r="BM385" s="152" t="s">
        <v>506</v>
      </c>
    </row>
    <row r="386" spans="2:51" s="13" customFormat="1" ht="12">
      <c r="B386" s="154"/>
      <c r="D386" s="155" t="s">
        <v>140</v>
      </c>
      <c r="E386" s="156" t="s">
        <v>1</v>
      </c>
      <c r="F386" s="157" t="s">
        <v>252</v>
      </c>
      <c r="H386" s="156" t="s">
        <v>1</v>
      </c>
      <c r="L386" s="154"/>
      <c r="M386" s="158"/>
      <c r="N386" s="159"/>
      <c r="O386" s="159"/>
      <c r="P386" s="159"/>
      <c r="Q386" s="159"/>
      <c r="R386" s="159"/>
      <c r="S386" s="159"/>
      <c r="T386" s="160"/>
      <c r="AT386" s="156" t="s">
        <v>140</v>
      </c>
      <c r="AU386" s="156" t="s">
        <v>82</v>
      </c>
      <c r="AV386" s="13" t="s">
        <v>80</v>
      </c>
      <c r="AW386" s="13" t="s">
        <v>29</v>
      </c>
      <c r="AX386" s="13" t="s">
        <v>72</v>
      </c>
      <c r="AY386" s="156" t="s">
        <v>131</v>
      </c>
    </row>
    <row r="387" spans="2:51" s="14" customFormat="1" ht="12">
      <c r="B387" s="161"/>
      <c r="D387" s="155" t="s">
        <v>140</v>
      </c>
      <c r="E387" s="162" t="s">
        <v>1</v>
      </c>
      <c r="F387" s="163" t="s">
        <v>80</v>
      </c>
      <c r="H387" s="164">
        <v>1</v>
      </c>
      <c r="L387" s="161"/>
      <c r="M387" s="165"/>
      <c r="N387" s="166"/>
      <c r="O387" s="166"/>
      <c r="P387" s="166"/>
      <c r="Q387" s="166"/>
      <c r="R387" s="166"/>
      <c r="S387" s="166"/>
      <c r="T387" s="167"/>
      <c r="AT387" s="162" t="s">
        <v>140</v>
      </c>
      <c r="AU387" s="162" t="s">
        <v>82</v>
      </c>
      <c r="AV387" s="14" t="s">
        <v>82</v>
      </c>
      <c r="AW387" s="14" t="s">
        <v>29</v>
      </c>
      <c r="AX387" s="14" t="s">
        <v>72</v>
      </c>
      <c r="AY387" s="162" t="s">
        <v>131</v>
      </c>
    </row>
    <row r="388" spans="2:51" s="15" customFormat="1" ht="12">
      <c r="B388" s="168"/>
      <c r="D388" s="155" t="s">
        <v>140</v>
      </c>
      <c r="E388" s="169" t="s">
        <v>1</v>
      </c>
      <c r="F388" s="170" t="s">
        <v>143</v>
      </c>
      <c r="H388" s="171">
        <v>1</v>
      </c>
      <c r="L388" s="168"/>
      <c r="M388" s="172"/>
      <c r="N388" s="173"/>
      <c r="O388" s="173"/>
      <c r="P388" s="173"/>
      <c r="Q388" s="173"/>
      <c r="R388" s="173"/>
      <c r="S388" s="173"/>
      <c r="T388" s="174"/>
      <c r="AT388" s="169" t="s">
        <v>140</v>
      </c>
      <c r="AU388" s="169" t="s">
        <v>82</v>
      </c>
      <c r="AV388" s="15" t="s">
        <v>139</v>
      </c>
      <c r="AW388" s="15" t="s">
        <v>29</v>
      </c>
      <c r="AX388" s="15" t="s">
        <v>80</v>
      </c>
      <c r="AY388" s="169" t="s">
        <v>131</v>
      </c>
    </row>
    <row r="389" spans="1:65" s="2" customFormat="1" ht="24.15" customHeight="1">
      <c r="A389" s="30"/>
      <c r="B389" s="141"/>
      <c r="C389" s="142" t="s">
        <v>507</v>
      </c>
      <c r="D389" s="142" t="s">
        <v>135</v>
      </c>
      <c r="E389" s="143" t="s">
        <v>508</v>
      </c>
      <c r="F389" s="144" t="s">
        <v>509</v>
      </c>
      <c r="G389" s="145" t="s">
        <v>200</v>
      </c>
      <c r="H389" s="146">
        <v>1</v>
      </c>
      <c r="I389" s="147"/>
      <c r="J389" s="147">
        <f>ROUND(I389*H389,2)</f>
        <v>0</v>
      </c>
      <c r="K389" s="144" t="s">
        <v>1</v>
      </c>
      <c r="L389" s="31"/>
      <c r="M389" s="148" t="s">
        <v>1</v>
      </c>
      <c r="N389" s="149" t="s">
        <v>37</v>
      </c>
      <c r="O389" s="150">
        <v>0</v>
      </c>
      <c r="P389" s="150">
        <f>O389*H389</f>
        <v>0</v>
      </c>
      <c r="Q389" s="150">
        <v>0</v>
      </c>
      <c r="R389" s="150">
        <f>Q389*H389</f>
        <v>0</v>
      </c>
      <c r="S389" s="150">
        <v>0</v>
      </c>
      <c r="T389" s="151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R389" s="152" t="s">
        <v>139</v>
      </c>
      <c r="AT389" s="152" t="s">
        <v>135</v>
      </c>
      <c r="AU389" s="152" t="s">
        <v>82</v>
      </c>
      <c r="AY389" s="18" t="s">
        <v>131</v>
      </c>
      <c r="BE389" s="153">
        <f>IF(N389="základní",J389,0)</f>
        <v>0</v>
      </c>
      <c r="BF389" s="153">
        <f>IF(N389="snížená",J389,0)</f>
        <v>0</v>
      </c>
      <c r="BG389" s="153">
        <f>IF(N389="zákl. přenesená",J389,0)</f>
        <v>0</v>
      </c>
      <c r="BH389" s="153">
        <f>IF(N389="sníž. přenesená",J389,0)</f>
        <v>0</v>
      </c>
      <c r="BI389" s="153">
        <f>IF(N389="nulová",J389,0)</f>
        <v>0</v>
      </c>
      <c r="BJ389" s="18" t="s">
        <v>80</v>
      </c>
      <c r="BK389" s="153">
        <f>ROUND(I389*H389,2)</f>
        <v>0</v>
      </c>
      <c r="BL389" s="18" t="s">
        <v>139</v>
      </c>
      <c r="BM389" s="152" t="s">
        <v>510</v>
      </c>
    </row>
    <row r="390" spans="2:51" s="13" customFormat="1" ht="12">
      <c r="B390" s="154"/>
      <c r="D390" s="155" t="s">
        <v>140</v>
      </c>
      <c r="E390" s="156" t="s">
        <v>1</v>
      </c>
      <c r="F390" s="157" t="s">
        <v>252</v>
      </c>
      <c r="H390" s="156" t="s">
        <v>1</v>
      </c>
      <c r="L390" s="154"/>
      <c r="M390" s="158"/>
      <c r="N390" s="159"/>
      <c r="O390" s="159"/>
      <c r="P390" s="159"/>
      <c r="Q390" s="159"/>
      <c r="R390" s="159"/>
      <c r="S390" s="159"/>
      <c r="T390" s="160"/>
      <c r="AT390" s="156" t="s">
        <v>140</v>
      </c>
      <c r="AU390" s="156" t="s">
        <v>82</v>
      </c>
      <c r="AV390" s="13" t="s">
        <v>80</v>
      </c>
      <c r="AW390" s="13" t="s">
        <v>29</v>
      </c>
      <c r="AX390" s="13" t="s">
        <v>72</v>
      </c>
      <c r="AY390" s="156" t="s">
        <v>131</v>
      </c>
    </row>
    <row r="391" spans="2:51" s="14" customFormat="1" ht="12">
      <c r="B391" s="161"/>
      <c r="D391" s="155" t="s">
        <v>140</v>
      </c>
      <c r="E391" s="162" t="s">
        <v>1</v>
      </c>
      <c r="F391" s="163" t="s">
        <v>80</v>
      </c>
      <c r="H391" s="164">
        <v>1</v>
      </c>
      <c r="L391" s="161"/>
      <c r="M391" s="165"/>
      <c r="N391" s="166"/>
      <c r="O391" s="166"/>
      <c r="P391" s="166"/>
      <c r="Q391" s="166"/>
      <c r="R391" s="166"/>
      <c r="S391" s="166"/>
      <c r="T391" s="167"/>
      <c r="AT391" s="162" t="s">
        <v>140</v>
      </c>
      <c r="AU391" s="162" t="s">
        <v>82</v>
      </c>
      <c r="AV391" s="14" t="s">
        <v>82</v>
      </c>
      <c r="AW391" s="14" t="s">
        <v>29</v>
      </c>
      <c r="AX391" s="14" t="s">
        <v>72</v>
      </c>
      <c r="AY391" s="162" t="s">
        <v>131</v>
      </c>
    </row>
    <row r="392" spans="2:51" s="15" customFormat="1" ht="12">
      <c r="B392" s="168"/>
      <c r="D392" s="155" t="s">
        <v>140</v>
      </c>
      <c r="E392" s="169" t="s">
        <v>1</v>
      </c>
      <c r="F392" s="170" t="s">
        <v>143</v>
      </c>
      <c r="H392" s="171">
        <v>1</v>
      </c>
      <c r="L392" s="168"/>
      <c r="M392" s="172"/>
      <c r="N392" s="173"/>
      <c r="O392" s="173"/>
      <c r="P392" s="173"/>
      <c r="Q392" s="173"/>
      <c r="R392" s="173"/>
      <c r="S392" s="173"/>
      <c r="T392" s="174"/>
      <c r="AT392" s="169" t="s">
        <v>140</v>
      </c>
      <c r="AU392" s="169" t="s">
        <v>82</v>
      </c>
      <c r="AV392" s="15" t="s">
        <v>139</v>
      </c>
      <c r="AW392" s="15" t="s">
        <v>29</v>
      </c>
      <c r="AX392" s="15" t="s">
        <v>80</v>
      </c>
      <c r="AY392" s="169" t="s">
        <v>131</v>
      </c>
    </row>
    <row r="393" spans="1:65" s="2" customFormat="1" ht="24.15" customHeight="1">
      <c r="A393" s="30"/>
      <c r="B393" s="141"/>
      <c r="C393" s="142" t="s">
        <v>511</v>
      </c>
      <c r="D393" s="142" t="s">
        <v>135</v>
      </c>
      <c r="E393" s="143" t="s">
        <v>512</v>
      </c>
      <c r="F393" s="144" t="s">
        <v>513</v>
      </c>
      <c r="G393" s="145" t="s">
        <v>200</v>
      </c>
      <c r="H393" s="146">
        <v>1</v>
      </c>
      <c r="I393" s="147"/>
      <c r="J393" s="147">
        <f>ROUND(I393*H393,2)</f>
        <v>0</v>
      </c>
      <c r="K393" s="144" t="s">
        <v>1</v>
      </c>
      <c r="L393" s="31"/>
      <c r="M393" s="148" t="s">
        <v>1</v>
      </c>
      <c r="N393" s="149" t="s">
        <v>37</v>
      </c>
      <c r="O393" s="150">
        <v>0</v>
      </c>
      <c r="P393" s="150">
        <f>O393*H393</f>
        <v>0</v>
      </c>
      <c r="Q393" s="150">
        <v>0</v>
      </c>
      <c r="R393" s="150">
        <f>Q393*H393</f>
        <v>0</v>
      </c>
      <c r="S393" s="150">
        <v>0</v>
      </c>
      <c r="T393" s="151">
        <f>S393*H393</f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52" t="s">
        <v>139</v>
      </c>
      <c r="AT393" s="152" t="s">
        <v>135</v>
      </c>
      <c r="AU393" s="152" t="s">
        <v>82</v>
      </c>
      <c r="AY393" s="18" t="s">
        <v>131</v>
      </c>
      <c r="BE393" s="153">
        <f>IF(N393="základní",J393,0)</f>
        <v>0</v>
      </c>
      <c r="BF393" s="153">
        <f>IF(N393="snížená",J393,0)</f>
        <v>0</v>
      </c>
      <c r="BG393" s="153">
        <f>IF(N393="zákl. přenesená",J393,0)</f>
        <v>0</v>
      </c>
      <c r="BH393" s="153">
        <f>IF(N393="sníž. přenesená",J393,0)</f>
        <v>0</v>
      </c>
      <c r="BI393" s="153">
        <f>IF(N393="nulová",J393,0)</f>
        <v>0</v>
      </c>
      <c r="BJ393" s="18" t="s">
        <v>80</v>
      </c>
      <c r="BK393" s="153">
        <f>ROUND(I393*H393,2)</f>
        <v>0</v>
      </c>
      <c r="BL393" s="18" t="s">
        <v>139</v>
      </c>
      <c r="BM393" s="152" t="s">
        <v>514</v>
      </c>
    </row>
    <row r="394" spans="2:51" s="13" customFormat="1" ht="12">
      <c r="B394" s="154"/>
      <c r="D394" s="155" t="s">
        <v>140</v>
      </c>
      <c r="E394" s="156" t="s">
        <v>1</v>
      </c>
      <c r="F394" s="157" t="s">
        <v>252</v>
      </c>
      <c r="H394" s="156" t="s">
        <v>1</v>
      </c>
      <c r="L394" s="154"/>
      <c r="M394" s="158"/>
      <c r="N394" s="159"/>
      <c r="O394" s="159"/>
      <c r="P394" s="159"/>
      <c r="Q394" s="159"/>
      <c r="R394" s="159"/>
      <c r="S394" s="159"/>
      <c r="T394" s="160"/>
      <c r="AT394" s="156" t="s">
        <v>140</v>
      </c>
      <c r="AU394" s="156" t="s">
        <v>82</v>
      </c>
      <c r="AV394" s="13" t="s">
        <v>80</v>
      </c>
      <c r="AW394" s="13" t="s">
        <v>29</v>
      </c>
      <c r="AX394" s="13" t="s">
        <v>72</v>
      </c>
      <c r="AY394" s="156" t="s">
        <v>131</v>
      </c>
    </row>
    <row r="395" spans="2:51" s="14" customFormat="1" ht="12">
      <c r="B395" s="161"/>
      <c r="D395" s="155" t="s">
        <v>140</v>
      </c>
      <c r="E395" s="162" t="s">
        <v>1</v>
      </c>
      <c r="F395" s="163" t="s">
        <v>80</v>
      </c>
      <c r="H395" s="164">
        <v>1</v>
      </c>
      <c r="L395" s="161"/>
      <c r="M395" s="165"/>
      <c r="N395" s="166"/>
      <c r="O395" s="166"/>
      <c r="P395" s="166"/>
      <c r="Q395" s="166"/>
      <c r="R395" s="166"/>
      <c r="S395" s="166"/>
      <c r="T395" s="167"/>
      <c r="AT395" s="162" t="s">
        <v>140</v>
      </c>
      <c r="AU395" s="162" t="s">
        <v>82</v>
      </c>
      <c r="AV395" s="14" t="s">
        <v>82</v>
      </c>
      <c r="AW395" s="14" t="s">
        <v>29</v>
      </c>
      <c r="AX395" s="14" t="s">
        <v>72</v>
      </c>
      <c r="AY395" s="162" t="s">
        <v>131</v>
      </c>
    </row>
    <row r="396" spans="2:51" s="15" customFormat="1" ht="12">
      <c r="B396" s="168"/>
      <c r="D396" s="155" t="s">
        <v>140</v>
      </c>
      <c r="E396" s="169" t="s">
        <v>1</v>
      </c>
      <c r="F396" s="170" t="s">
        <v>143</v>
      </c>
      <c r="H396" s="171">
        <v>1</v>
      </c>
      <c r="L396" s="168"/>
      <c r="M396" s="172"/>
      <c r="N396" s="173"/>
      <c r="O396" s="173"/>
      <c r="P396" s="173"/>
      <c r="Q396" s="173"/>
      <c r="R396" s="173"/>
      <c r="S396" s="173"/>
      <c r="T396" s="174"/>
      <c r="AT396" s="169" t="s">
        <v>140</v>
      </c>
      <c r="AU396" s="169" t="s">
        <v>82</v>
      </c>
      <c r="AV396" s="15" t="s">
        <v>139</v>
      </c>
      <c r="AW396" s="15" t="s">
        <v>29</v>
      </c>
      <c r="AX396" s="15" t="s">
        <v>80</v>
      </c>
      <c r="AY396" s="169" t="s">
        <v>131</v>
      </c>
    </row>
    <row r="397" spans="1:65" s="2" customFormat="1" ht="24.15" customHeight="1">
      <c r="A397" s="30"/>
      <c r="B397" s="141"/>
      <c r="C397" s="142" t="s">
        <v>515</v>
      </c>
      <c r="D397" s="142" t="s">
        <v>135</v>
      </c>
      <c r="E397" s="143" t="s">
        <v>516</v>
      </c>
      <c r="F397" s="144" t="s">
        <v>517</v>
      </c>
      <c r="G397" s="145" t="s">
        <v>200</v>
      </c>
      <c r="H397" s="146">
        <v>1</v>
      </c>
      <c r="I397" s="147"/>
      <c r="J397" s="147">
        <f>ROUND(I397*H397,2)</f>
        <v>0</v>
      </c>
      <c r="K397" s="144" t="s">
        <v>1</v>
      </c>
      <c r="L397" s="31"/>
      <c r="M397" s="148" t="s">
        <v>1</v>
      </c>
      <c r="N397" s="149" t="s">
        <v>37</v>
      </c>
      <c r="O397" s="150">
        <v>0</v>
      </c>
      <c r="P397" s="150">
        <f>O397*H397</f>
        <v>0</v>
      </c>
      <c r="Q397" s="150">
        <v>0</v>
      </c>
      <c r="R397" s="150">
        <f>Q397*H397</f>
        <v>0</v>
      </c>
      <c r="S397" s="150">
        <v>0</v>
      </c>
      <c r="T397" s="151">
        <f>S397*H397</f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52" t="s">
        <v>139</v>
      </c>
      <c r="AT397" s="152" t="s">
        <v>135</v>
      </c>
      <c r="AU397" s="152" t="s">
        <v>82</v>
      </c>
      <c r="AY397" s="18" t="s">
        <v>131</v>
      </c>
      <c r="BE397" s="153">
        <f>IF(N397="základní",J397,0)</f>
        <v>0</v>
      </c>
      <c r="BF397" s="153">
        <f>IF(N397="snížená",J397,0)</f>
        <v>0</v>
      </c>
      <c r="BG397" s="153">
        <f>IF(N397="zákl. přenesená",J397,0)</f>
        <v>0</v>
      </c>
      <c r="BH397" s="153">
        <f>IF(N397="sníž. přenesená",J397,0)</f>
        <v>0</v>
      </c>
      <c r="BI397" s="153">
        <f>IF(N397="nulová",J397,0)</f>
        <v>0</v>
      </c>
      <c r="BJ397" s="18" t="s">
        <v>80</v>
      </c>
      <c r="BK397" s="153">
        <f>ROUND(I397*H397,2)</f>
        <v>0</v>
      </c>
      <c r="BL397" s="18" t="s">
        <v>139</v>
      </c>
      <c r="BM397" s="152" t="s">
        <v>518</v>
      </c>
    </row>
    <row r="398" spans="2:51" s="13" customFormat="1" ht="12">
      <c r="B398" s="154"/>
      <c r="D398" s="155" t="s">
        <v>140</v>
      </c>
      <c r="E398" s="156" t="s">
        <v>1</v>
      </c>
      <c r="F398" s="157" t="s">
        <v>252</v>
      </c>
      <c r="H398" s="156" t="s">
        <v>1</v>
      </c>
      <c r="L398" s="154"/>
      <c r="M398" s="158"/>
      <c r="N398" s="159"/>
      <c r="O398" s="159"/>
      <c r="P398" s="159"/>
      <c r="Q398" s="159"/>
      <c r="R398" s="159"/>
      <c r="S398" s="159"/>
      <c r="T398" s="160"/>
      <c r="AT398" s="156" t="s">
        <v>140</v>
      </c>
      <c r="AU398" s="156" t="s">
        <v>82</v>
      </c>
      <c r="AV398" s="13" t="s">
        <v>80</v>
      </c>
      <c r="AW398" s="13" t="s">
        <v>29</v>
      </c>
      <c r="AX398" s="13" t="s">
        <v>72</v>
      </c>
      <c r="AY398" s="156" t="s">
        <v>131</v>
      </c>
    </row>
    <row r="399" spans="2:51" s="14" customFormat="1" ht="12">
      <c r="B399" s="161"/>
      <c r="D399" s="155" t="s">
        <v>140</v>
      </c>
      <c r="E399" s="162" t="s">
        <v>1</v>
      </c>
      <c r="F399" s="163" t="s">
        <v>80</v>
      </c>
      <c r="H399" s="164">
        <v>1</v>
      </c>
      <c r="L399" s="161"/>
      <c r="M399" s="165"/>
      <c r="N399" s="166"/>
      <c r="O399" s="166"/>
      <c r="P399" s="166"/>
      <c r="Q399" s="166"/>
      <c r="R399" s="166"/>
      <c r="S399" s="166"/>
      <c r="T399" s="167"/>
      <c r="AT399" s="162" t="s">
        <v>140</v>
      </c>
      <c r="AU399" s="162" t="s">
        <v>82</v>
      </c>
      <c r="AV399" s="14" t="s">
        <v>82</v>
      </c>
      <c r="AW399" s="14" t="s">
        <v>29</v>
      </c>
      <c r="AX399" s="14" t="s">
        <v>72</v>
      </c>
      <c r="AY399" s="162" t="s">
        <v>131</v>
      </c>
    </row>
    <row r="400" spans="2:51" s="15" customFormat="1" ht="12">
      <c r="B400" s="168"/>
      <c r="D400" s="155" t="s">
        <v>140</v>
      </c>
      <c r="E400" s="169" t="s">
        <v>1</v>
      </c>
      <c r="F400" s="170" t="s">
        <v>143</v>
      </c>
      <c r="H400" s="171">
        <v>1</v>
      </c>
      <c r="L400" s="168"/>
      <c r="M400" s="172"/>
      <c r="N400" s="173"/>
      <c r="O400" s="173"/>
      <c r="P400" s="173"/>
      <c r="Q400" s="173"/>
      <c r="R400" s="173"/>
      <c r="S400" s="173"/>
      <c r="T400" s="174"/>
      <c r="AT400" s="169" t="s">
        <v>140</v>
      </c>
      <c r="AU400" s="169" t="s">
        <v>82</v>
      </c>
      <c r="AV400" s="15" t="s">
        <v>139</v>
      </c>
      <c r="AW400" s="15" t="s">
        <v>29</v>
      </c>
      <c r="AX400" s="15" t="s">
        <v>80</v>
      </c>
      <c r="AY400" s="169" t="s">
        <v>131</v>
      </c>
    </row>
    <row r="401" spans="1:65" s="2" customFormat="1" ht="24.15" customHeight="1">
      <c r="A401" s="30"/>
      <c r="B401" s="141"/>
      <c r="C401" s="142" t="s">
        <v>519</v>
      </c>
      <c r="D401" s="142" t="s">
        <v>135</v>
      </c>
      <c r="E401" s="143" t="s">
        <v>520</v>
      </c>
      <c r="F401" s="144" t="s">
        <v>521</v>
      </c>
      <c r="G401" s="145" t="s">
        <v>1</v>
      </c>
      <c r="H401" s="146">
        <v>0.72</v>
      </c>
      <c r="I401" s="147"/>
      <c r="J401" s="147">
        <f>ROUND(I401*H401,2)</f>
        <v>0</v>
      </c>
      <c r="K401" s="144" t="s">
        <v>1</v>
      </c>
      <c r="L401" s="31"/>
      <c r="M401" s="148" t="s">
        <v>1</v>
      </c>
      <c r="N401" s="149" t="s">
        <v>37</v>
      </c>
      <c r="O401" s="150">
        <v>0</v>
      </c>
      <c r="P401" s="150">
        <f>O401*H401</f>
        <v>0</v>
      </c>
      <c r="Q401" s="150">
        <v>0</v>
      </c>
      <c r="R401" s="150">
        <f>Q401*H401</f>
        <v>0</v>
      </c>
      <c r="S401" s="150">
        <v>0</v>
      </c>
      <c r="T401" s="151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52" t="s">
        <v>139</v>
      </c>
      <c r="AT401" s="152" t="s">
        <v>135</v>
      </c>
      <c r="AU401" s="152" t="s">
        <v>82</v>
      </c>
      <c r="AY401" s="18" t="s">
        <v>131</v>
      </c>
      <c r="BE401" s="153">
        <f>IF(N401="základní",J401,0)</f>
        <v>0</v>
      </c>
      <c r="BF401" s="153">
        <f>IF(N401="snížená",J401,0)</f>
        <v>0</v>
      </c>
      <c r="BG401" s="153">
        <f>IF(N401="zákl. přenesená",J401,0)</f>
        <v>0</v>
      </c>
      <c r="BH401" s="153">
        <f>IF(N401="sníž. přenesená",J401,0)</f>
        <v>0</v>
      </c>
      <c r="BI401" s="153">
        <f>IF(N401="nulová",J401,0)</f>
        <v>0</v>
      </c>
      <c r="BJ401" s="18" t="s">
        <v>80</v>
      </c>
      <c r="BK401" s="153">
        <f>ROUND(I401*H401,2)</f>
        <v>0</v>
      </c>
      <c r="BL401" s="18" t="s">
        <v>139</v>
      </c>
      <c r="BM401" s="152" t="s">
        <v>522</v>
      </c>
    </row>
    <row r="402" spans="2:51" s="13" customFormat="1" ht="12">
      <c r="B402" s="154"/>
      <c r="D402" s="155" t="s">
        <v>140</v>
      </c>
      <c r="E402" s="156" t="s">
        <v>1</v>
      </c>
      <c r="F402" s="157" t="s">
        <v>523</v>
      </c>
      <c r="H402" s="156" t="s">
        <v>1</v>
      </c>
      <c r="L402" s="154"/>
      <c r="M402" s="158"/>
      <c r="N402" s="159"/>
      <c r="O402" s="159"/>
      <c r="P402" s="159"/>
      <c r="Q402" s="159"/>
      <c r="R402" s="159"/>
      <c r="S402" s="159"/>
      <c r="T402" s="160"/>
      <c r="AT402" s="156" t="s">
        <v>140</v>
      </c>
      <c r="AU402" s="156" t="s">
        <v>82</v>
      </c>
      <c r="AV402" s="13" t="s">
        <v>80</v>
      </c>
      <c r="AW402" s="13" t="s">
        <v>29</v>
      </c>
      <c r="AX402" s="13" t="s">
        <v>72</v>
      </c>
      <c r="AY402" s="156" t="s">
        <v>131</v>
      </c>
    </row>
    <row r="403" spans="2:51" s="14" customFormat="1" ht="12">
      <c r="B403" s="161"/>
      <c r="D403" s="155" t="s">
        <v>140</v>
      </c>
      <c r="E403" s="162" t="s">
        <v>1</v>
      </c>
      <c r="F403" s="163" t="s">
        <v>524</v>
      </c>
      <c r="H403" s="164">
        <v>0.72</v>
      </c>
      <c r="L403" s="161"/>
      <c r="M403" s="165"/>
      <c r="N403" s="166"/>
      <c r="O403" s="166"/>
      <c r="P403" s="166"/>
      <c r="Q403" s="166"/>
      <c r="R403" s="166"/>
      <c r="S403" s="166"/>
      <c r="T403" s="167"/>
      <c r="AT403" s="162" t="s">
        <v>140</v>
      </c>
      <c r="AU403" s="162" t="s">
        <v>82</v>
      </c>
      <c r="AV403" s="14" t="s">
        <v>82</v>
      </c>
      <c r="AW403" s="14" t="s">
        <v>29</v>
      </c>
      <c r="AX403" s="14" t="s">
        <v>72</v>
      </c>
      <c r="AY403" s="162" t="s">
        <v>131</v>
      </c>
    </row>
    <row r="404" spans="2:51" s="15" customFormat="1" ht="12">
      <c r="B404" s="168"/>
      <c r="D404" s="155" t="s">
        <v>140</v>
      </c>
      <c r="E404" s="169" t="s">
        <v>1</v>
      </c>
      <c r="F404" s="170" t="s">
        <v>143</v>
      </c>
      <c r="H404" s="171">
        <v>0.72</v>
      </c>
      <c r="L404" s="168"/>
      <c r="M404" s="172"/>
      <c r="N404" s="173"/>
      <c r="O404" s="173"/>
      <c r="P404" s="173"/>
      <c r="Q404" s="173"/>
      <c r="R404" s="173"/>
      <c r="S404" s="173"/>
      <c r="T404" s="174"/>
      <c r="AT404" s="169" t="s">
        <v>140</v>
      </c>
      <c r="AU404" s="169" t="s">
        <v>82</v>
      </c>
      <c r="AV404" s="15" t="s">
        <v>139</v>
      </c>
      <c r="AW404" s="15" t="s">
        <v>29</v>
      </c>
      <c r="AX404" s="15" t="s">
        <v>80</v>
      </c>
      <c r="AY404" s="169" t="s">
        <v>131</v>
      </c>
    </row>
    <row r="405" spans="1:65" s="2" customFormat="1" ht="24.15" customHeight="1">
      <c r="A405" s="30"/>
      <c r="B405" s="141"/>
      <c r="C405" s="142" t="s">
        <v>202</v>
      </c>
      <c r="D405" s="142" t="s">
        <v>135</v>
      </c>
      <c r="E405" s="143" t="s">
        <v>203</v>
      </c>
      <c r="F405" s="144" t="s">
        <v>204</v>
      </c>
      <c r="G405" s="145" t="s">
        <v>147</v>
      </c>
      <c r="H405" s="146">
        <v>1.81</v>
      </c>
      <c r="I405" s="147"/>
      <c r="J405" s="147">
        <f>ROUND(I405*H405,2)</f>
        <v>0</v>
      </c>
      <c r="K405" s="144" t="s">
        <v>148</v>
      </c>
      <c r="L405" s="31"/>
      <c r="M405" s="148" t="s">
        <v>1</v>
      </c>
      <c r="N405" s="149" t="s">
        <v>37</v>
      </c>
      <c r="O405" s="150">
        <v>0</v>
      </c>
      <c r="P405" s="150">
        <f>O405*H405</f>
        <v>0</v>
      </c>
      <c r="Q405" s="150">
        <v>0</v>
      </c>
      <c r="R405" s="150">
        <f>Q405*H405</f>
        <v>0</v>
      </c>
      <c r="S405" s="150">
        <v>0</v>
      </c>
      <c r="T405" s="151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52" t="s">
        <v>139</v>
      </c>
      <c r="AT405" s="152" t="s">
        <v>135</v>
      </c>
      <c r="AU405" s="152" t="s">
        <v>82</v>
      </c>
      <c r="AY405" s="18" t="s">
        <v>131</v>
      </c>
      <c r="BE405" s="153">
        <f>IF(N405="základní",J405,0)</f>
        <v>0</v>
      </c>
      <c r="BF405" s="153">
        <f>IF(N405="snížená",J405,0)</f>
        <v>0</v>
      </c>
      <c r="BG405" s="153">
        <f>IF(N405="zákl. přenesená",J405,0)</f>
        <v>0</v>
      </c>
      <c r="BH405" s="153">
        <f>IF(N405="sníž. přenesená",J405,0)</f>
        <v>0</v>
      </c>
      <c r="BI405" s="153">
        <f>IF(N405="nulová",J405,0)</f>
        <v>0</v>
      </c>
      <c r="BJ405" s="18" t="s">
        <v>80</v>
      </c>
      <c r="BK405" s="153">
        <f>ROUND(I405*H405,2)</f>
        <v>0</v>
      </c>
      <c r="BL405" s="18" t="s">
        <v>139</v>
      </c>
      <c r="BM405" s="152" t="s">
        <v>223</v>
      </c>
    </row>
    <row r="406" spans="2:63" s="12" customFormat="1" ht="22.8" customHeight="1">
      <c r="B406" s="129"/>
      <c r="D406" s="130" t="s">
        <v>71</v>
      </c>
      <c r="E406" s="139" t="s">
        <v>525</v>
      </c>
      <c r="F406" s="139" t="s">
        <v>526</v>
      </c>
      <c r="J406" s="140">
        <f>BK406</f>
        <v>0</v>
      </c>
      <c r="L406" s="129"/>
      <c r="M406" s="133"/>
      <c r="N406" s="134"/>
      <c r="O406" s="134"/>
      <c r="P406" s="135">
        <f>SUM(P407:P428)</f>
        <v>0</v>
      </c>
      <c r="Q406" s="134"/>
      <c r="R406" s="135">
        <f>SUM(R407:R428)</f>
        <v>0</v>
      </c>
      <c r="S406" s="134"/>
      <c r="T406" s="136">
        <f>SUM(T407:T428)</f>
        <v>0</v>
      </c>
      <c r="AR406" s="130" t="s">
        <v>80</v>
      </c>
      <c r="AT406" s="137" t="s">
        <v>71</v>
      </c>
      <c r="AU406" s="137" t="s">
        <v>80</v>
      </c>
      <c r="AY406" s="130" t="s">
        <v>131</v>
      </c>
      <c r="BK406" s="138">
        <f>SUM(BK407:BK428)</f>
        <v>0</v>
      </c>
    </row>
    <row r="407" spans="1:65" s="2" customFormat="1" ht="21.75" customHeight="1">
      <c r="A407" s="30"/>
      <c r="B407" s="141"/>
      <c r="C407" s="142" t="s">
        <v>527</v>
      </c>
      <c r="D407" s="142" t="s">
        <v>135</v>
      </c>
      <c r="E407" s="143" t="s">
        <v>528</v>
      </c>
      <c r="F407" s="144" t="s">
        <v>529</v>
      </c>
      <c r="G407" s="145" t="s">
        <v>138</v>
      </c>
      <c r="H407" s="146">
        <v>411.254</v>
      </c>
      <c r="I407" s="147"/>
      <c r="J407" s="147">
        <f>ROUND(I407*H407,2)</f>
        <v>0</v>
      </c>
      <c r="K407" s="144" t="s">
        <v>148</v>
      </c>
      <c r="L407" s="31"/>
      <c r="M407" s="148" t="s">
        <v>1</v>
      </c>
      <c r="N407" s="149" t="s">
        <v>37</v>
      </c>
      <c r="O407" s="150">
        <v>0</v>
      </c>
      <c r="P407" s="150">
        <f>O407*H407</f>
        <v>0</v>
      </c>
      <c r="Q407" s="150">
        <v>0</v>
      </c>
      <c r="R407" s="150">
        <f>Q407*H407</f>
        <v>0</v>
      </c>
      <c r="S407" s="150">
        <v>0</v>
      </c>
      <c r="T407" s="151">
        <f>S407*H407</f>
        <v>0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R407" s="152" t="s">
        <v>139</v>
      </c>
      <c r="AT407" s="152" t="s">
        <v>135</v>
      </c>
      <c r="AU407" s="152" t="s">
        <v>82</v>
      </c>
      <c r="AY407" s="18" t="s">
        <v>131</v>
      </c>
      <c r="BE407" s="153">
        <f>IF(N407="základní",J407,0)</f>
        <v>0</v>
      </c>
      <c r="BF407" s="153">
        <f>IF(N407="snížená",J407,0)</f>
        <v>0</v>
      </c>
      <c r="BG407" s="153">
        <f>IF(N407="zákl. přenesená",J407,0)</f>
        <v>0</v>
      </c>
      <c r="BH407" s="153">
        <f>IF(N407="sníž. přenesená",J407,0)</f>
        <v>0</v>
      </c>
      <c r="BI407" s="153">
        <f>IF(N407="nulová",J407,0)</f>
        <v>0</v>
      </c>
      <c r="BJ407" s="18" t="s">
        <v>80</v>
      </c>
      <c r="BK407" s="153">
        <f>ROUND(I407*H407,2)</f>
        <v>0</v>
      </c>
      <c r="BL407" s="18" t="s">
        <v>139</v>
      </c>
      <c r="BM407" s="152" t="s">
        <v>233</v>
      </c>
    </row>
    <row r="408" spans="2:51" s="13" customFormat="1" ht="12">
      <c r="B408" s="154"/>
      <c r="D408" s="155" t="s">
        <v>140</v>
      </c>
      <c r="E408" s="156" t="s">
        <v>1</v>
      </c>
      <c r="F408" s="157" t="s">
        <v>530</v>
      </c>
      <c r="H408" s="156" t="s">
        <v>1</v>
      </c>
      <c r="L408" s="154"/>
      <c r="M408" s="158"/>
      <c r="N408" s="159"/>
      <c r="O408" s="159"/>
      <c r="P408" s="159"/>
      <c r="Q408" s="159"/>
      <c r="R408" s="159"/>
      <c r="S408" s="159"/>
      <c r="T408" s="160"/>
      <c r="AT408" s="156" t="s">
        <v>140</v>
      </c>
      <c r="AU408" s="156" t="s">
        <v>82</v>
      </c>
      <c r="AV408" s="13" t="s">
        <v>80</v>
      </c>
      <c r="AW408" s="13" t="s">
        <v>29</v>
      </c>
      <c r="AX408" s="13" t="s">
        <v>72</v>
      </c>
      <c r="AY408" s="156" t="s">
        <v>131</v>
      </c>
    </row>
    <row r="409" spans="2:51" s="13" customFormat="1" ht="30.6">
      <c r="B409" s="154"/>
      <c r="D409" s="155" t="s">
        <v>140</v>
      </c>
      <c r="E409" s="156" t="s">
        <v>1</v>
      </c>
      <c r="F409" s="157" t="s">
        <v>531</v>
      </c>
      <c r="H409" s="156" t="s">
        <v>1</v>
      </c>
      <c r="L409" s="154"/>
      <c r="M409" s="158"/>
      <c r="N409" s="159"/>
      <c r="O409" s="159"/>
      <c r="P409" s="159"/>
      <c r="Q409" s="159"/>
      <c r="R409" s="159"/>
      <c r="S409" s="159"/>
      <c r="T409" s="160"/>
      <c r="AT409" s="156" t="s">
        <v>140</v>
      </c>
      <c r="AU409" s="156" t="s">
        <v>82</v>
      </c>
      <c r="AV409" s="13" t="s">
        <v>80</v>
      </c>
      <c r="AW409" s="13" t="s">
        <v>29</v>
      </c>
      <c r="AX409" s="13" t="s">
        <v>72</v>
      </c>
      <c r="AY409" s="156" t="s">
        <v>131</v>
      </c>
    </row>
    <row r="410" spans="2:51" s="13" customFormat="1" ht="12">
      <c r="B410" s="154"/>
      <c r="D410" s="155" t="s">
        <v>140</v>
      </c>
      <c r="E410" s="156" t="s">
        <v>1</v>
      </c>
      <c r="F410" s="157" t="s">
        <v>532</v>
      </c>
      <c r="H410" s="156" t="s">
        <v>1</v>
      </c>
      <c r="L410" s="154"/>
      <c r="M410" s="158"/>
      <c r="N410" s="159"/>
      <c r="O410" s="159"/>
      <c r="P410" s="159"/>
      <c r="Q410" s="159"/>
      <c r="R410" s="159"/>
      <c r="S410" s="159"/>
      <c r="T410" s="160"/>
      <c r="AT410" s="156" t="s">
        <v>140</v>
      </c>
      <c r="AU410" s="156" t="s">
        <v>82</v>
      </c>
      <c r="AV410" s="13" t="s">
        <v>80</v>
      </c>
      <c r="AW410" s="13" t="s">
        <v>29</v>
      </c>
      <c r="AX410" s="13" t="s">
        <v>72</v>
      </c>
      <c r="AY410" s="156" t="s">
        <v>131</v>
      </c>
    </row>
    <row r="411" spans="2:51" s="14" customFormat="1" ht="12">
      <c r="B411" s="161"/>
      <c r="D411" s="155" t="s">
        <v>140</v>
      </c>
      <c r="E411" s="162" t="s">
        <v>1</v>
      </c>
      <c r="F411" s="163" t="s">
        <v>533</v>
      </c>
      <c r="H411" s="164">
        <v>411.254</v>
      </c>
      <c r="L411" s="161"/>
      <c r="M411" s="165"/>
      <c r="N411" s="166"/>
      <c r="O411" s="166"/>
      <c r="P411" s="166"/>
      <c r="Q411" s="166"/>
      <c r="R411" s="166"/>
      <c r="S411" s="166"/>
      <c r="T411" s="167"/>
      <c r="AT411" s="162" t="s">
        <v>140</v>
      </c>
      <c r="AU411" s="162" t="s">
        <v>82</v>
      </c>
      <c r="AV411" s="14" t="s">
        <v>82</v>
      </c>
      <c r="AW411" s="14" t="s">
        <v>29</v>
      </c>
      <c r="AX411" s="14" t="s">
        <v>72</v>
      </c>
      <c r="AY411" s="162" t="s">
        <v>131</v>
      </c>
    </row>
    <row r="412" spans="2:51" s="15" customFormat="1" ht="12">
      <c r="B412" s="168"/>
      <c r="D412" s="155" t="s">
        <v>140</v>
      </c>
      <c r="E412" s="169" t="s">
        <v>1</v>
      </c>
      <c r="F412" s="170" t="s">
        <v>143</v>
      </c>
      <c r="H412" s="171">
        <v>411.254</v>
      </c>
      <c r="L412" s="168"/>
      <c r="M412" s="172"/>
      <c r="N412" s="173"/>
      <c r="O412" s="173"/>
      <c r="P412" s="173"/>
      <c r="Q412" s="173"/>
      <c r="R412" s="173"/>
      <c r="S412" s="173"/>
      <c r="T412" s="174"/>
      <c r="AT412" s="169" t="s">
        <v>140</v>
      </c>
      <c r="AU412" s="169" t="s">
        <v>82</v>
      </c>
      <c r="AV412" s="15" t="s">
        <v>139</v>
      </c>
      <c r="AW412" s="15" t="s">
        <v>29</v>
      </c>
      <c r="AX412" s="15" t="s">
        <v>80</v>
      </c>
      <c r="AY412" s="169" t="s">
        <v>131</v>
      </c>
    </row>
    <row r="413" spans="1:65" s="2" customFormat="1" ht="24.15" customHeight="1">
      <c r="A413" s="30"/>
      <c r="B413" s="141"/>
      <c r="C413" s="142" t="s">
        <v>534</v>
      </c>
      <c r="D413" s="142" t="s">
        <v>135</v>
      </c>
      <c r="E413" s="143" t="s">
        <v>535</v>
      </c>
      <c r="F413" s="144" t="s">
        <v>536</v>
      </c>
      <c r="G413" s="145" t="s">
        <v>163</v>
      </c>
      <c r="H413" s="146">
        <v>7.46</v>
      </c>
      <c r="I413" s="147"/>
      <c r="J413" s="147">
        <f>ROUND(I413*H413,2)</f>
        <v>0</v>
      </c>
      <c r="K413" s="144" t="s">
        <v>148</v>
      </c>
      <c r="L413" s="31"/>
      <c r="M413" s="148" t="s">
        <v>1</v>
      </c>
      <c r="N413" s="149" t="s">
        <v>37</v>
      </c>
      <c r="O413" s="150">
        <v>0</v>
      </c>
      <c r="P413" s="150">
        <f>O413*H413</f>
        <v>0</v>
      </c>
      <c r="Q413" s="150">
        <v>0</v>
      </c>
      <c r="R413" s="150">
        <f>Q413*H413</f>
        <v>0</v>
      </c>
      <c r="S413" s="150">
        <v>0</v>
      </c>
      <c r="T413" s="151">
        <f>S413*H413</f>
        <v>0</v>
      </c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R413" s="152" t="s">
        <v>139</v>
      </c>
      <c r="AT413" s="152" t="s">
        <v>135</v>
      </c>
      <c r="AU413" s="152" t="s">
        <v>82</v>
      </c>
      <c r="AY413" s="18" t="s">
        <v>131</v>
      </c>
      <c r="BE413" s="153">
        <f>IF(N413="základní",J413,0)</f>
        <v>0</v>
      </c>
      <c r="BF413" s="153">
        <f>IF(N413="snížená",J413,0)</f>
        <v>0</v>
      </c>
      <c r="BG413" s="153">
        <f>IF(N413="zákl. přenesená",J413,0)</f>
        <v>0</v>
      </c>
      <c r="BH413" s="153">
        <f>IF(N413="sníž. přenesená",J413,0)</f>
        <v>0</v>
      </c>
      <c r="BI413" s="153">
        <f>IF(N413="nulová",J413,0)</f>
        <v>0</v>
      </c>
      <c r="BJ413" s="18" t="s">
        <v>80</v>
      </c>
      <c r="BK413" s="153">
        <f>ROUND(I413*H413,2)</f>
        <v>0</v>
      </c>
      <c r="BL413" s="18" t="s">
        <v>139</v>
      </c>
      <c r="BM413" s="152" t="s">
        <v>241</v>
      </c>
    </row>
    <row r="414" spans="2:51" s="13" customFormat="1" ht="12">
      <c r="B414" s="154"/>
      <c r="D414" s="155" t="s">
        <v>140</v>
      </c>
      <c r="E414" s="156" t="s">
        <v>1</v>
      </c>
      <c r="F414" s="157" t="s">
        <v>537</v>
      </c>
      <c r="H414" s="156" t="s">
        <v>1</v>
      </c>
      <c r="L414" s="154"/>
      <c r="M414" s="158"/>
      <c r="N414" s="159"/>
      <c r="O414" s="159"/>
      <c r="P414" s="159"/>
      <c r="Q414" s="159"/>
      <c r="R414" s="159"/>
      <c r="S414" s="159"/>
      <c r="T414" s="160"/>
      <c r="AT414" s="156" t="s">
        <v>140</v>
      </c>
      <c r="AU414" s="156" t="s">
        <v>82</v>
      </c>
      <c r="AV414" s="13" t="s">
        <v>80</v>
      </c>
      <c r="AW414" s="13" t="s">
        <v>29</v>
      </c>
      <c r="AX414" s="13" t="s">
        <v>72</v>
      </c>
      <c r="AY414" s="156" t="s">
        <v>131</v>
      </c>
    </row>
    <row r="415" spans="2:51" s="13" customFormat="1" ht="30.6">
      <c r="B415" s="154"/>
      <c r="D415" s="155" t="s">
        <v>140</v>
      </c>
      <c r="E415" s="156" t="s">
        <v>1</v>
      </c>
      <c r="F415" s="157" t="s">
        <v>538</v>
      </c>
      <c r="H415" s="156" t="s">
        <v>1</v>
      </c>
      <c r="L415" s="154"/>
      <c r="M415" s="158"/>
      <c r="N415" s="159"/>
      <c r="O415" s="159"/>
      <c r="P415" s="159"/>
      <c r="Q415" s="159"/>
      <c r="R415" s="159"/>
      <c r="S415" s="159"/>
      <c r="T415" s="160"/>
      <c r="AT415" s="156" t="s">
        <v>140</v>
      </c>
      <c r="AU415" s="156" t="s">
        <v>82</v>
      </c>
      <c r="AV415" s="13" t="s">
        <v>80</v>
      </c>
      <c r="AW415" s="13" t="s">
        <v>29</v>
      </c>
      <c r="AX415" s="13" t="s">
        <v>72</v>
      </c>
      <c r="AY415" s="156" t="s">
        <v>131</v>
      </c>
    </row>
    <row r="416" spans="2:51" s="13" customFormat="1" ht="12">
      <c r="B416" s="154"/>
      <c r="D416" s="155" t="s">
        <v>140</v>
      </c>
      <c r="E416" s="156" t="s">
        <v>1</v>
      </c>
      <c r="F416" s="157" t="s">
        <v>539</v>
      </c>
      <c r="H416" s="156" t="s">
        <v>1</v>
      </c>
      <c r="L416" s="154"/>
      <c r="M416" s="158"/>
      <c r="N416" s="159"/>
      <c r="O416" s="159"/>
      <c r="P416" s="159"/>
      <c r="Q416" s="159"/>
      <c r="R416" s="159"/>
      <c r="S416" s="159"/>
      <c r="T416" s="160"/>
      <c r="AT416" s="156" t="s">
        <v>140</v>
      </c>
      <c r="AU416" s="156" t="s">
        <v>82</v>
      </c>
      <c r="AV416" s="13" t="s">
        <v>80</v>
      </c>
      <c r="AW416" s="13" t="s">
        <v>29</v>
      </c>
      <c r="AX416" s="13" t="s">
        <v>72</v>
      </c>
      <c r="AY416" s="156" t="s">
        <v>131</v>
      </c>
    </row>
    <row r="417" spans="2:51" s="14" customFormat="1" ht="12">
      <c r="B417" s="161"/>
      <c r="D417" s="155" t="s">
        <v>140</v>
      </c>
      <c r="E417" s="162" t="s">
        <v>1</v>
      </c>
      <c r="F417" s="163" t="s">
        <v>540</v>
      </c>
      <c r="H417" s="164">
        <v>1.76</v>
      </c>
      <c r="L417" s="161"/>
      <c r="M417" s="165"/>
      <c r="N417" s="166"/>
      <c r="O417" s="166"/>
      <c r="P417" s="166"/>
      <c r="Q417" s="166"/>
      <c r="R417" s="166"/>
      <c r="S417" s="166"/>
      <c r="T417" s="167"/>
      <c r="AT417" s="162" t="s">
        <v>140</v>
      </c>
      <c r="AU417" s="162" t="s">
        <v>82</v>
      </c>
      <c r="AV417" s="14" t="s">
        <v>82</v>
      </c>
      <c r="AW417" s="14" t="s">
        <v>29</v>
      </c>
      <c r="AX417" s="14" t="s">
        <v>72</v>
      </c>
      <c r="AY417" s="162" t="s">
        <v>131</v>
      </c>
    </row>
    <row r="418" spans="2:51" s="13" customFormat="1" ht="12">
      <c r="B418" s="154"/>
      <c r="D418" s="155" t="s">
        <v>140</v>
      </c>
      <c r="E418" s="156" t="s">
        <v>1</v>
      </c>
      <c r="F418" s="157" t="s">
        <v>475</v>
      </c>
      <c r="H418" s="156" t="s">
        <v>1</v>
      </c>
      <c r="L418" s="154"/>
      <c r="M418" s="158"/>
      <c r="N418" s="159"/>
      <c r="O418" s="159"/>
      <c r="P418" s="159"/>
      <c r="Q418" s="159"/>
      <c r="R418" s="159"/>
      <c r="S418" s="159"/>
      <c r="T418" s="160"/>
      <c r="AT418" s="156" t="s">
        <v>140</v>
      </c>
      <c r="AU418" s="156" t="s">
        <v>82</v>
      </c>
      <c r="AV418" s="13" t="s">
        <v>80</v>
      </c>
      <c r="AW418" s="13" t="s">
        <v>29</v>
      </c>
      <c r="AX418" s="13" t="s">
        <v>72</v>
      </c>
      <c r="AY418" s="156" t="s">
        <v>131</v>
      </c>
    </row>
    <row r="419" spans="2:51" s="13" customFormat="1" ht="12">
      <c r="B419" s="154"/>
      <c r="D419" s="155" t="s">
        <v>140</v>
      </c>
      <c r="E419" s="156" t="s">
        <v>1</v>
      </c>
      <c r="F419" s="157" t="s">
        <v>541</v>
      </c>
      <c r="H419" s="156" t="s">
        <v>1</v>
      </c>
      <c r="L419" s="154"/>
      <c r="M419" s="158"/>
      <c r="N419" s="159"/>
      <c r="O419" s="159"/>
      <c r="P419" s="159"/>
      <c r="Q419" s="159"/>
      <c r="R419" s="159"/>
      <c r="S419" s="159"/>
      <c r="T419" s="160"/>
      <c r="AT419" s="156" t="s">
        <v>140</v>
      </c>
      <c r="AU419" s="156" t="s">
        <v>82</v>
      </c>
      <c r="AV419" s="13" t="s">
        <v>80</v>
      </c>
      <c r="AW419" s="13" t="s">
        <v>29</v>
      </c>
      <c r="AX419" s="13" t="s">
        <v>72</v>
      </c>
      <c r="AY419" s="156" t="s">
        <v>131</v>
      </c>
    </row>
    <row r="420" spans="2:51" s="14" customFormat="1" ht="12">
      <c r="B420" s="161"/>
      <c r="D420" s="155" t="s">
        <v>140</v>
      </c>
      <c r="E420" s="162" t="s">
        <v>1</v>
      </c>
      <c r="F420" s="163" t="s">
        <v>542</v>
      </c>
      <c r="H420" s="164">
        <v>5.7</v>
      </c>
      <c r="L420" s="161"/>
      <c r="M420" s="165"/>
      <c r="N420" s="166"/>
      <c r="O420" s="166"/>
      <c r="P420" s="166"/>
      <c r="Q420" s="166"/>
      <c r="R420" s="166"/>
      <c r="S420" s="166"/>
      <c r="T420" s="167"/>
      <c r="AT420" s="162" t="s">
        <v>140</v>
      </c>
      <c r="AU420" s="162" t="s">
        <v>82</v>
      </c>
      <c r="AV420" s="14" t="s">
        <v>82</v>
      </c>
      <c r="AW420" s="14" t="s">
        <v>29</v>
      </c>
      <c r="AX420" s="14" t="s">
        <v>72</v>
      </c>
      <c r="AY420" s="162" t="s">
        <v>131</v>
      </c>
    </row>
    <row r="421" spans="2:51" s="15" customFormat="1" ht="12">
      <c r="B421" s="168"/>
      <c r="D421" s="155" t="s">
        <v>140</v>
      </c>
      <c r="E421" s="169" t="s">
        <v>1</v>
      </c>
      <c r="F421" s="170" t="s">
        <v>143</v>
      </c>
      <c r="H421" s="171">
        <v>7.46</v>
      </c>
      <c r="L421" s="168"/>
      <c r="M421" s="172"/>
      <c r="N421" s="173"/>
      <c r="O421" s="173"/>
      <c r="P421" s="173"/>
      <c r="Q421" s="173"/>
      <c r="R421" s="173"/>
      <c r="S421" s="173"/>
      <c r="T421" s="174"/>
      <c r="AT421" s="169" t="s">
        <v>140</v>
      </c>
      <c r="AU421" s="169" t="s">
        <v>82</v>
      </c>
      <c r="AV421" s="15" t="s">
        <v>139</v>
      </c>
      <c r="AW421" s="15" t="s">
        <v>29</v>
      </c>
      <c r="AX421" s="15" t="s">
        <v>80</v>
      </c>
      <c r="AY421" s="169" t="s">
        <v>131</v>
      </c>
    </row>
    <row r="422" spans="1:65" s="2" customFormat="1" ht="33" customHeight="1">
      <c r="A422" s="30"/>
      <c r="B422" s="141"/>
      <c r="C422" s="142" t="s">
        <v>543</v>
      </c>
      <c r="D422" s="142" t="s">
        <v>135</v>
      </c>
      <c r="E422" s="143" t="s">
        <v>544</v>
      </c>
      <c r="F422" s="144" t="s">
        <v>545</v>
      </c>
      <c r="G422" s="145" t="s">
        <v>163</v>
      </c>
      <c r="H422" s="146">
        <v>8.1</v>
      </c>
      <c r="I422" s="147"/>
      <c r="J422" s="147">
        <f>ROUND(I422*H422,2)</f>
        <v>0</v>
      </c>
      <c r="K422" s="144" t="s">
        <v>148</v>
      </c>
      <c r="L422" s="31"/>
      <c r="M422" s="148" t="s">
        <v>1</v>
      </c>
      <c r="N422" s="149" t="s">
        <v>37</v>
      </c>
      <c r="O422" s="150">
        <v>0</v>
      </c>
      <c r="P422" s="150">
        <f>O422*H422</f>
        <v>0</v>
      </c>
      <c r="Q422" s="150">
        <v>0</v>
      </c>
      <c r="R422" s="150">
        <f>Q422*H422</f>
        <v>0</v>
      </c>
      <c r="S422" s="150">
        <v>0</v>
      </c>
      <c r="T422" s="151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52" t="s">
        <v>139</v>
      </c>
      <c r="AT422" s="152" t="s">
        <v>135</v>
      </c>
      <c r="AU422" s="152" t="s">
        <v>82</v>
      </c>
      <c r="AY422" s="18" t="s">
        <v>131</v>
      </c>
      <c r="BE422" s="153">
        <f>IF(N422="základní",J422,0)</f>
        <v>0</v>
      </c>
      <c r="BF422" s="153">
        <f>IF(N422="snížená",J422,0)</f>
        <v>0</v>
      </c>
      <c r="BG422" s="153">
        <f>IF(N422="zákl. přenesená",J422,0)</f>
        <v>0</v>
      </c>
      <c r="BH422" s="153">
        <f>IF(N422="sníž. přenesená",J422,0)</f>
        <v>0</v>
      </c>
      <c r="BI422" s="153">
        <f>IF(N422="nulová",J422,0)</f>
        <v>0</v>
      </c>
      <c r="BJ422" s="18" t="s">
        <v>80</v>
      </c>
      <c r="BK422" s="153">
        <f>ROUND(I422*H422,2)</f>
        <v>0</v>
      </c>
      <c r="BL422" s="18" t="s">
        <v>139</v>
      </c>
      <c r="BM422" s="152" t="s">
        <v>546</v>
      </c>
    </row>
    <row r="423" spans="2:51" s="13" customFormat="1" ht="12">
      <c r="B423" s="154"/>
      <c r="D423" s="155" t="s">
        <v>140</v>
      </c>
      <c r="E423" s="156" t="s">
        <v>1</v>
      </c>
      <c r="F423" s="157" t="s">
        <v>547</v>
      </c>
      <c r="H423" s="156" t="s">
        <v>1</v>
      </c>
      <c r="L423" s="154"/>
      <c r="M423" s="158"/>
      <c r="N423" s="159"/>
      <c r="O423" s="159"/>
      <c r="P423" s="159"/>
      <c r="Q423" s="159"/>
      <c r="R423" s="159"/>
      <c r="S423" s="159"/>
      <c r="T423" s="160"/>
      <c r="AT423" s="156" t="s">
        <v>140</v>
      </c>
      <c r="AU423" s="156" t="s">
        <v>82</v>
      </c>
      <c r="AV423" s="13" t="s">
        <v>80</v>
      </c>
      <c r="AW423" s="13" t="s">
        <v>29</v>
      </c>
      <c r="AX423" s="13" t="s">
        <v>72</v>
      </c>
      <c r="AY423" s="156" t="s">
        <v>131</v>
      </c>
    </row>
    <row r="424" spans="2:51" s="13" customFormat="1" ht="30.6">
      <c r="B424" s="154"/>
      <c r="D424" s="155" t="s">
        <v>140</v>
      </c>
      <c r="E424" s="156" t="s">
        <v>1</v>
      </c>
      <c r="F424" s="157" t="s">
        <v>548</v>
      </c>
      <c r="H424" s="156" t="s">
        <v>1</v>
      </c>
      <c r="L424" s="154"/>
      <c r="M424" s="158"/>
      <c r="N424" s="159"/>
      <c r="O424" s="159"/>
      <c r="P424" s="159"/>
      <c r="Q424" s="159"/>
      <c r="R424" s="159"/>
      <c r="S424" s="159"/>
      <c r="T424" s="160"/>
      <c r="AT424" s="156" t="s">
        <v>140</v>
      </c>
      <c r="AU424" s="156" t="s">
        <v>82</v>
      </c>
      <c r="AV424" s="13" t="s">
        <v>80</v>
      </c>
      <c r="AW424" s="13" t="s">
        <v>29</v>
      </c>
      <c r="AX424" s="13" t="s">
        <v>72</v>
      </c>
      <c r="AY424" s="156" t="s">
        <v>131</v>
      </c>
    </row>
    <row r="425" spans="2:51" s="13" customFormat="1" ht="12">
      <c r="B425" s="154"/>
      <c r="D425" s="155" t="s">
        <v>140</v>
      </c>
      <c r="E425" s="156" t="s">
        <v>1</v>
      </c>
      <c r="F425" s="157" t="s">
        <v>541</v>
      </c>
      <c r="H425" s="156" t="s">
        <v>1</v>
      </c>
      <c r="L425" s="154"/>
      <c r="M425" s="158"/>
      <c r="N425" s="159"/>
      <c r="O425" s="159"/>
      <c r="P425" s="159"/>
      <c r="Q425" s="159"/>
      <c r="R425" s="159"/>
      <c r="S425" s="159"/>
      <c r="T425" s="160"/>
      <c r="AT425" s="156" t="s">
        <v>140</v>
      </c>
      <c r="AU425" s="156" t="s">
        <v>82</v>
      </c>
      <c r="AV425" s="13" t="s">
        <v>80</v>
      </c>
      <c r="AW425" s="13" t="s">
        <v>29</v>
      </c>
      <c r="AX425" s="13" t="s">
        <v>72</v>
      </c>
      <c r="AY425" s="156" t="s">
        <v>131</v>
      </c>
    </row>
    <row r="426" spans="2:51" s="14" customFormat="1" ht="12">
      <c r="B426" s="161"/>
      <c r="D426" s="155" t="s">
        <v>140</v>
      </c>
      <c r="E426" s="162" t="s">
        <v>1</v>
      </c>
      <c r="F426" s="163" t="s">
        <v>549</v>
      </c>
      <c r="H426" s="164">
        <v>8.1</v>
      </c>
      <c r="L426" s="161"/>
      <c r="M426" s="165"/>
      <c r="N426" s="166"/>
      <c r="O426" s="166"/>
      <c r="P426" s="166"/>
      <c r="Q426" s="166"/>
      <c r="R426" s="166"/>
      <c r="S426" s="166"/>
      <c r="T426" s="167"/>
      <c r="AT426" s="162" t="s">
        <v>140</v>
      </c>
      <c r="AU426" s="162" t="s">
        <v>82</v>
      </c>
      <c r="AV426" s="14" t="s">
        <v>82</v>
      </c>
      <c r="AW426" s="14" t="s">
        <v>29</v>
      </c>
      <c r="AX426" s="14" t="s">
        <v>72</v>
      </c>
      <c r="AY426" s="162" t="s">
        <v>131</v>
      </c>
    </row>
    <row r="427" spans="2:51" s="15" customFormat="1" ht="12">
      <c r="B427" s="168"/>
      <c r="D427" s="155" t="s">
        <v>140</v>
      </c>
      <c r="E427" s="169" t="s">
        <v>1</v>
      </c>
      <c r="F427" s="170" t="s">
        <v>143</v>
      </c>
      <c r="H427" s="171">
        <v>8.1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140</v>
      </c>
      <c r="AU427" s="169" t="s">
        <v>82</v>
      </c>
      <c r="AV427" s="15" t="s">
        <v>139</v>
      </c>
      <c r="AW427" s="15" t="s">
        <v>29</v>
      </c>
      <c r="AX427" s="15" t="s">
        <v>80</v>
      </c>
      <c r="AY427" s="169" t="s">
        <v>131</v>
      </c>
    </row>
    <row r="428" spans="1:65" s="2" customFormat="1" ht="24.15" customHeight="1">
      <c r="A428" s="30"/>
      <c r="B428" s="141"/>
      <c r="C428" s="142" t="s">
        <v>550</v>
      </c>
      <c r="D428" s="142" t="s">
        <v>135</v>
      </c>
      <c r="E428" s="143" t="s">
        <v>551</v>
      </c>
      <c r="F428" s="144" t="s">
        <v>552</v>
      </c>
      <c r="G428" s="145" t="s">
        <v>147</v>
      </c>
      <c r="H428" s="146">
        <v>6.92</v>
      </c>
      <c r="I428" s="147"/>
      <c r="J428" s="147">
        <f>ROUND(I428*H428,2)</f>
        <v>0</v>
      </c>
      <c r="K428" s="144" t="s">
        <v>148</v>
      </c>
      <c r="L428" s="31"/>
      <c r="M428" s="148" t="s">
        <v>1</v>
      </c>
      <c r="N428" s="149" t="s">
        <v>37</v>
      </c>
      <c r="O428" s="150">
        <v>0</v>
      </c>
      <c r="P428" s="150">
        <f>O428*H428</f>
        <v>0</v>
      </c>
      <c r="Q428" s="150">
        <v>0</v>
      </c>
      <c r="R428" s="150">
        <f>Q428*H428</f>
        <v>0</v>
      </c>
      <c r="S428" s="150">
        <v>0</v>
      </c>
      <c r="T428" s="151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52" t="s">
        <v>139</v>
      </c>
      <c r="AT428" s="152" t="s">
        <v>135</v>
      </c>
      <c r="AU428" s="152" t="s">
        <v>82</v>
      </c>
      <c r="AY428" s="18" t="s">
        <v>131</v>
      </c>
      <c r="BE428" s="153">
        <f>IF(N428="základní",J428,0)</f>
        <v>0</v>
      </c>
      <c r="BF428" s="153">
        <f>IF(N428="snížená",J428,0)</f>
        <v>0</v>
      </c>
      <c r="BG428" s="153">
        <f>IF(N428="zákl. přenesená",J428,0)</f>
        <v>0</v>
      </c>
      <c r="BH428" s="153">
        <f>IF(N428="sníž. přenesená",J428,0)</f>
        <v>0</v>
      </c>
      <c r="BI428" s="153">
        <f>IF(N428="nulová",J428,0)</f>
        <v>0</v>
      </c>
      <c r="BJ428" s="18" t="s">
        <v>80</v>
      </c>
      <c r="BK428" s="153">
        <f>ROUND(I428*H428,2)</f>
        <v>0</v>
      </c>
      <c r="BL428" s="18" t="s">
        <v>139</v>
      </c>
      <c r="BM428" s="152" t="s">
        <v>553</v>
      </c>
    </row>
    <row r="429" spans="2:63" s="12" customFormat="1" ht="22.8" customHeight="1">
      <c r="B429" s="129"/>
      <c r="D429" s="130" t="s">
        <v>71</v>
      </c>
      <c r="E429" s="139" t="s">
        <v>554</v>
      </c>
      <c r="F429" s="139" t="s">
        <v>555</v>
      </c>
      <c r="J429" s="140">
        <f>BK429</f>
        <v>0</v>
      </c>
      <c r="L429" s="129"/>
      <c r="M429" s="133"/>
      <c r="N429" s="134"/>
      <c r="O429" s="134"/>
      <c r="P429" s="135">
        <f>SUM(P430:P482)</f>
        <v>0</v>
      </c>
      <c r="Q429" s="134"/>
      <c r="R429" s="135">
        <f>SUM(R430:R482)</f>
        <v>0</v>
      </c>
      <c r="S429" s="134"/>
      <c r="T429" s="136">
        <f>SUM(T430:T482)</f>
        <v>0</v>
      </c>
      <c r="AR429" s="130" t="s">
        <v>80</v>
      </c>
      <c r="AT429" s="137" t="s">
        <v>71</v>
      </c>
      <c r="AU429" s="137" t="s">
        <v>80</v>
      </c>
      <c r="AY429" s="130" t="s">
        <v>131</v>
      </c>
      <c r="BK429" s="138">
        <f>SUM(BK430:BK482)</f>
        <v>0</v>
      </c>
    </row>
    <row r="430" spans="1:65" s="2" customFormat="1" ht="37.8" customHeight="1">
      <c r="A430" s="30"/>
      <c r="B430" s="141"/>
      <c r="C430" s="142" t="s">
        <v>556</v>
      </c>
      <c r="D430" s="142" t="s">
        <v>135</v>
      </c>
      <c r="E430" s="143" t="s">
        <v>557</v>
      </c>
      <c r="F430" s="144" t="s">
        <v>558</v>
      </c>
      <c r="G430" s="145" t="s">
        <v>138</v>
      </c>
      <c r="H430" s="146">
        <v>85.14</v>
      </c>
      <c r="I430" s="147"/>
      <c r="J430" s="147">
        <f>ROUND(I430*H430,2)</f>
        <v>0</v>
      </c>
      <c r="K430" s="144" t="s">
        <v>1</v>
      </c>
      <c r="L430" s="31"/>
      <c r="M430" s="148" t="s">
        <v>1</v>
      </c>
      <c r="N430" s="149" t="s">
        <v>37</v>
      </c>
      <c r="O430" s="150">
        <v>0</v>
      </c>
      <c r="P430" s="150">
        <f>O430*H430</f>
        <v>0</v>
      </c>
      <c r="Q430" s="150">
        <v>0</v>
      </c>
      <c r="R430" s="150">
        <f>Q430*H430</f>
        <v>0</v>
      </c>
      <c r="S430" s="150">
        <v>0</v>
      </c>
      <c r="T430" s="151">
        <f>S430*H430</f>
        <v>0</v>
      </c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R430" s="152" t="s">
        <v>139</v>
      </c>
      <c r="AT430" s="152" t="s">
        <v>135</v>
      </c>
      <c r="AU430" s="152" t="s">
        <v>82</v>
      </c>
      <c r="AY430" s="18" t="s">
        <v>131</v>
      </c>
      <c r="BE430" s="153">
        <f>IF(N430="základní",J430,0)</f>
        <v>0</v>
      </c>
      <c r="BF430" s="153">
        <f>IF(N430="snížená",J430,0)</f>
        <v>0</v>
      </c>
      <c r="BG430" s="153">
        <f>IF(N430="zákl. přenesená",J430,0)</f>
        <v>0</v>
      </c>
      <c r="BH430" s="153">
        <f>IF(N430="sníž. přenesená",J430,0)</f>
        <v>0</v>
      </c>
      <c r="BI430" s="153">
        <f>IF(N430="nulová",J430,0)</f>
        <v>0</v>
      </c>
      <c r="BJ430" s="18" t="s">
        <v>80</v>
      </c>
      <c r="BK430" s="153">
        <f>ROUND(I430*H430,2)</f>
        <v>0</v>
      </c>
      <c r="BL430" s="18" t="s">
        <v>139</v>
      </c>
      <c r="BM430" s="152" t="s">
        <v>559</v>
      </c>
    </row>
    <row r="431" spans="2:51" s="13" customFormat="1" ht="12">
      <c r="B431" s="154"/>
      <c r="D431" s="155" t="s">
        <v>140</v>
      </c>
      <c r="E431" s="156" t="s">
        <v>1</v>
      </c>
      <c r="F431" s="157" t="s">
        <v>560</v>
      </c>
      <c r="H431" s="156" t="s">
        <v>1</v>
      </c>
      <c r="L431" s="154"/>
      <c r="M431" s="158"/>
      <c r="N431" s="159"/>
      <c r="O431" s="159"/>
      <c r="P431" s="159"/>
      <c r="Q431" s="159"/>
      <c r="R431" s="159"/>
      <c r="S431" s="159"/>
      <c r="T431" s="160"/>
      <c r="AT431" s="156" t="s">
        <v>140</v>
      </c>
      <c r="AU431" s="156" t="s">
        <v>82</v>
      </c>
      <c r="AV431" s="13" t="s">
        <v>80</v>
      </c>
      <c r="AW431" s="13" t="s">
        <v>29</v>
      </c>
      <c r="AX431" s="13" t="s">
        <v>72</v>
      </c>
      <c r="AY431" s="156" t="s">
        <v>131</v>
      </c>
    </row>
    <row r="432" spans="2:51" s="13" customFormat="1" ht="12">
      <c r="B432" s="154"/>
      <c r="D432" s="155" t="s">
        <v>140</v>
      </c>
      <c r="E432" s="156" t="s">
        <v>1</v>
      </c>
      <c r="F432" s="157" t="s">
        <v>561</v>
      </c>
      <c r="H432" s="156" t="s">
        <v>1</v>
      </c>
      <c r="L432" s="154"/>
      <c r="M432" s="158"/>
      <c r="N432" s="159"/>
      <c r="O432" s="159"/>
      <c r="P432" s="159"/>
      <c r="Q432" s="159"/>
      <c r="R432" s="159"/>
      <c r="S432" s="159"/>
      <c r="T432" s="160"/>
      <c r="AT432" s="156" t="s">
        <v>140</v>
      </c>
      <c r="AU432" s="156" t="s">
        <v>82</v>
      </c>
      <c r="AV432" s="13" t="s">
        <v>80</v>
      </c>
      <c r="AW432" s="13" t="s">
        <v>29</v>
      </c>
      <c r="AX432" s="13" t="s">
        <v>72</v>
      </c>
      <c r="AY432" s="156" t="s">
        <v>131</v>
      </c>
    </row>
    <row r="433" spans="2:51" s="14" customFormat="1" ht="12">
      <c r="B433" s="161"/>
      <c r="D433" s="155" t="s">
        <v>140</v>
      </c>
      <c r="E433" s="162" t="s">
        <v>1</v>
      </c>
      <c r="F433" s="163" t="s">
        <v>562</v>
      </c>
      <c r="H433" s="164">
        <v>85.14</v>
      </c>
      <c r="L433" s="161"/>
      <c r="M433" s="165"/>
      <c r="N433" s="166"/>
      <c r="O433" s="166"/>
      <c r="P433" s="166"/>
      <c r="Q433" s="166"/>
      <c r="R433" s="166"/>
      <c r="S433" s="166"/>
      <c r="T433" s="167"/>
      <c r="AT433" s="162" t="s">
        <v>140</v>
      </c>
      <c r="AU433" s="162" t="s">
        <v>82</v>
      </c>
      <c r="AV433" s="14" t="s">
        <v>82</v>
      </c>
      <c r="AW433" s="14" t="s">
        <v>29</v>
      </c>
      <c r="AX433" s="14" t="s">
        <v>72</v>
      </c>
      <c r="AY433" s="162" t="s">
        <v>131</v>
      </c>
    </row>
    <row r="434" spans="2:51" s="15" customFormat="1" ht="12">
      <c r="B434" s="168"/>
      <c r="D434" s="155" t="s">
        <v>140</v>
      </c>
      <c r="E434" s="169" t="s">
        <v>1</v>
      </c>
      <c r="F434" s="170" t="s">
        <v>143</v>
      </c>
      <c r="H434" s="171">
        <v>85.14</v>
      </c>
      <c r="L434" s="168"/>
      <c r="M434" s="172"/>
      <c r="N434" s="173"/>
      <c r="O434" s="173"/>
      <c r="P434" s="173"/>
      <c r="Q434" s="173"/>
      <c r="R434" s="173"/>
      <c r="S434" s="173"/>
      <c r="T434" s="174"/>
      <c r="AT434" s="169" t="s">
        <v>140</v>
      </c>
      <c r="AU434" s="169" t="s">
        <v>82</v>
      </c>
      <c r="AV434" s="15" t="s">
        <v>139</v>
      </c>
      <c r="AW434" s="15" t="s">
        <v>29</v>
      </c>
      <c r="AX434" s="15" t="s">
        <v>80</v>
      </c>
      <c r="AY434" s="169" t="s">
        <v>131</v>
      </c>
    </row>
    <row r="435" spans="1:65" s="2" customFormat="1" ht="16.5" customHeight="1" hidden="1">
      <c r="A435" s="30"/>
      <c r="B435" s="141"/>
      <c r="C435" s="198" t="s">
        <v>563</v>
      </c>
      <c r="D435" s="198" t="s">
        <v>135</v>
      </c>
      <c r="E435" s="199" t="s">
        <v>564</v>
      </c>
      <c r="F435" s="144" t="s">
        <v>565</v>
      </c>
      <c r="G435" s="145" t="s">
        <v>138</v>
      </c>
      <c r="H435" s="146">
        <v>0</v>
      </c>
      <c r="I435" s="147"/>
      <c r="J435" s="147">
        <f>ROUND(I435*H435,2)</f>
        <v>0</v>
      </c>
      <c r="K435" s="144" t="s">
        <v>1</v>
      </c>
      <c r="L435" s="31"/>
      <c r="M435" s="148" t="s">
        <v>1</v>
      </c>
      <c r="N435" s="149" t="s">
        <v>37</v>
      </c>
      <c r="O435" s="150">
        <v>0</v>
      </c>
      <c r="P435" s="150">
        <f>O435*H435</f>
        <v>0</v>
      </c>
      <c r="Q435" s="150">
        <v>0</v>
      </c>
      <c r="R435" s="150">
        <f>Q435*H435</f>
        <v>0</v>
      </c>
      <c r="S435" s="150">
        <v>0</v>
      </c>
      <c r="T435" s="151">
        <f>S435*H435</f>
        <v>0</v>
      </c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R435" s="152" t="s">
        <v>139</v>
      </c>
      <c r="AT435" s="152" t="s">
        <v>135</v>
      </c>
      <c r="AU435" s="152" t="s">
        <v>82</v>
      </c>
      <c r="AY435" s="18" t="s">
        <v>131</v>
      </c>
      <c r="BE435" s="153">
        <f>IF(N435="základní",J435,0)</f>
        <v>0</v>
      </c>
      <c r="BF435" s="153">
        <f>IF(N435="snížená",J435,0)</f>
        <v>0</v>
      </c>
      <c r="BG435" s="153">
        <f>IF(N435="zákl. přenesená",J435,0)</f>
        <v>0</v>
      </c>
      <c r="BH435" s="153">
        <f>IF(N435="sníž. přenesená",J435,0)</f>
        <v>0</v>
      </c>
      <c r="BI435" s="153">
        <f>IF(N435="nulová",J435,0)</f>
        <v>0</v>
      </c>
      <c r="BJ435" s="18" t="s">
        <v>80</v>
      </c>
      <c r="BK435" s="153">
        <f>ROUND(I435*H435,2)</f>
        <v>0</v>
      </c>
      <c r="BL435" s="18" t="s">
        <v>139</v>
      </c>
      <c r="BM435" s="152" t="s">
        <v>566</v>
      </c>
    </row>
    <row r="436" spans="2:51" s="13" customFormat="1" ht="12" hidden="1">
      <c r="B436" s="154"/>
      <c r="D436" s="155" t="s">
        <v>140</v>
      </c>
      <c r="E436" s="156" t="s">
        <v>1</v>
      </c>
      <c r="F436" s="157" t="s">
        <v>567</v>
      </c>
      <c r="H436" s="156" t="s">
        <v>1</v>
      </c>
      <c r="L436" s="154"/>
      <c r="M436" s="158"/>
      <c r="N436" s="159"/>
      <c r="O436" s="159"/>
      <c r="P436" s="159"/>
      <c r="Q436" s="159"/>
      <c r="R436" s="159"/>
      <c r="S436" s="159"/>
      <c r="T436" s="160"/>
      <c r="AT436" s="156" t="s">
        <v>140</v>
      </c>
      <c r="AU436" s="156" t="s">
        <v>82</v>
      </c>
      <c r="AV436" s="13" t="s">
        <v>80</v>
      </c>
      <c r="AW436" s="13" t="s">
        <v>29</v>
      </c>
      <c r="AX436" s="13" t="s">
        <v>72</v>
      </c>
      <c r="AY436" s="156" t="s">
        <v>131</v>
      </c>
    </row>
    <row r="437" spans="2:51" s="13" customFormat="1" ht="12" hidden="1">
      <c r="B437" s="154"/>
      <c r="D437" s="155" t="s">
        <v>140</v>
      </c>
      <c r="E437" s="156" t="s">
        <v>1</v>
      </c>
      <c r="F437" s="157" t="s">
        <v>568</v>
      </c>
      <c r="H437" s="156" t="s">
        <v>1</v>
      </c>
      <c r="L437" s="154"/>
      <c r="M437" s="158"/>
      <c r="N437" s="159"/>
      <c r="O437" s="159"/>
      <c r="P437" s="159"/>
      <c r="Q437" s="159"/>
      <c r="R437" s="159"/>
      <c r="S437" s="159"/>
      <c r="T437" s="160"/>
      <c r="AT437" s="156" t="s">
        <v>140</v>
      </c>
      <c r="AU437" s="156" t="s">
        <v>82</v>
      </c>
      <c r="AV437" s="13" t="s">
        <v>80</v>
      </c>
      <c r="AW437" s="13" t="s">
        <v>29</v>
      </c>
      <c r="AX437" s="13" t="s">
        <v>72</v>
      </c>
      <c r="AY437" s="156" t="s">
        <v>131</v>
      </c>
    </row>
    <row r="438" spans="2:51" s="14" customFormat="1" ht="12" hidden="1">
      <c r="B438" s="161"/>
      <c r="D438" s="155" t="s">
        <v>140</v>
      </c>
      <c r="E438" s="162" t="s">
        <v>1</v>
      </c>
      <c r="F438" s="163" t="s">
        <v>569</v>
      </c>
      <c r="H438" s="164">
        <v>333.96</v>
      </c>
      <c r="L438" s="161"/>
      <c r="M438" s="165"/>
      <c r="N438" s="166"/>
      <c r="O438" s="166"/>
      <c r="P438" s="166"/>
      <c r="Q438" s="166"/>
      <c r="R438" s="166"/>
      <c r="S438" s="166"/>
      <c r="T438" s="167"/>
      <c r="AT438" s="162" t="s">
        <v>140</v>
      </c>
      <c r="AU438" s="162" t="s">
        <v>82</v>
      </c>
      <c r="AV438" s="14" t="s">
        <v>82</v>
      </c>
      <c r="AW438" s="14" t="s">
        <v>29</v>
      </c>
      <c r="AX438" s="14" t="s">
        <v>72</v>
      </c>
      <c r="AY438" s="162" t="s">
        <v>131</v>
      </c>
    </row>
    <row r="439" spans="2:51" s="13" customFormat="1" ht="12" hidden="1">
      <c r="B439" s="154"/>
      <c r="D439" s="155" t="s">
        <v>140</v>
      </c>
      <c r="E439" s="156" t="s">
        <v>1</v>
      </c>
      <c r="F439" s="157" t="s">
        <v>570</v>
      </c>
      <c r="H439" s="156" t="s">
        <v>1</v>
      </c>
      <c r="L439" s="154"/>
      <c r="M439" s="158"/>
      <c r="N439" s="159"/>
      <c r="O439" s="159"/>
      <c r="P439" s="159"/>
      <c r="Q439" s="159"/>
      <c r="R439" s="159"/>
      <c r="S439" s="159"/>
      <c r="T439" s="160"/>
      <c r="AT439" s="156" t="s">
        <v>140</v>
      </c>
      <c r="AU439" s="156" t="s">
        <v>82</v>
      </c>
      <c r="AV439" s="13" t="s">
        <v>80</v>
      </c>
      <c r="AW439" s="13" t="s">
        <v>29</v>
      </c>
      <c r="AX439" s="13" t="s">
        <v>72</v>
      </c>
      <c r="AY439" s="156" t="s">
        <v>131</v>
      </c>
    </row>
    <row r="440" spans="2:51" s="14" customFormat="1" ht="12" hidden="1">
      <c r="B440" s="161"/>
      <c r="D440" s="155" t="s">
        <v>140</v>
      </c>
      <c r="E440" s="162" t="s">
        <v>1</v>
      </c>
      <c r="F440" s="163" t="s">
        <v>571</v>
      </c>
      <c r="H440" s="164">
        <v>3.159</v>
      </c>
      <c r="L440" s="161"/>
      <c r="M440" s="165"/>
      <c r="N440" s="166"/>
      <c r="O440" s="166"/>
      <c r="P440" s="166"/>
      <c r="Q440" s="166"/>
      <c r="R440" s="166"/>
      <c r="S440" s="166"/>
      <c r="T440" s="167"/>
      <c r="AT440" s="162" t="s">
        <v>140</v>
      </c>
      <c r="AU440" s="162" t="s">
        <v>82</v>
      </c>
      <c r="AV440" s="14" t="s">
        <v>82</v>
      </c>
      <c r="AW440" s="14" t="s">
        <v>29</v>
      </c>
      <c r="AX440" s="14" t="s">
        <v>72</v>
      </c>
      <c r="AY440" s="162" t="s">
        <v>131</v>
      </c>
    </row>
    <row r="441" spans="2:51" s="15" customFormat="1" ht="12" hidden="1">
      <c r="B441" s="168"/>
      <c r="D441" s="155" t="s">
        <v>140</v>
      </c>
      <c r="E441" s="169" t="s">
        <v>1</v>
      </c>
      <c r="F441" s="170" t="s">
        <v>143</v>
      </c>
      <c r="H441" s="171">
        <v>337.11899999999997</v>
      </c>
      <c r="L441" s="168"/>
      <c r="M441" s="172"/>
      <c r="N441" s="173"/>
      <c r="O441" s="173"/>
      <c r="P441" s="173"/>
      <c r="Q441" s="173"/>
      <c r="R441" s="173"/>
      <c r="S441" s="173"/>
      <c r="T441" s="174"/>
      <c r="AT441" s="169" t="s">
        <v>140</v>
      </c>
      <c r="AU441" s="169" t="s">
        <v>82</v>
      </c>
      <c r="AV441" s="15" t="s">
        <v>139</v>
      </c>
      <c r="AW441" s="15" t="s">
        <v>29</v>
      </c>
      <c r="AX441" s="15" t="s">
        <v>80</v>
      </c>
      <c r="AY441" s="169" t="s">
        <v>131</v>
      </c>
    </row>
    <row r="442" spans="1:65" s="2" customFormat="1" ht="16.5" customHeight="1" hidden="1">
      <c r="A442" s="30"/>
      <c r="B442" s="141"/>
      <c r="C442" s="198" t="s">
        <v>572</v>
      </c>
      <c r="D442" s="198" t="s">
        <v>135</v>
      </c>
      <c r="E442" s="199" t="s">
        <v>573</v>
      </c>
      <c r="F442" s="144" t="s">
        <v>574</v>
      </c>
      <c r="G442" s="145" t="s">
        <v>163</v>
      </c>
      <c r="H442" s="146">
        <v>0</v>
      </c>
      <c r="I442" s="147"/>
      <c r="J442" s="147">
        <f>ROUND(I442*H442,2)</f>
        <v>0</v>
      </c>
      <c r="K442" s="144" t="s">
        <v>1</v>
      </c>
      <c r="L442" s="31"/>
      <c r="M442" s="148" t="s">
        <v>1</v>
      </c>
      <c r="N442" s="149" t="s">
        <v>37</v>
      </c>
      <c r="O442" s="150">
        <v>0</v>
      </c>
      <c r="P442" s="150">
        <f>O442*H442</f>
        <v>0</v>
      </c>
      <c r="Q442" s="150">
        <v>0</v>
      </c>
      <c r="R442" s="150">
        <f>Q442*H442</f>
        <v>0</v>
      </c>
      <c r="S442" s="150">
        <v>0</v>
      </c>
      <c r="T442" s="151">
        <f>S442*H442</f>
        <v>0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R442" s="152" t="s">
        <v>139</v>
      </c>
      <c r="AT442" s="152" t="s">
        <v>135</v>
      </c>
      <c r="AU442" s="152" t="s">
        <v>82</v>
      </c>
      <c r="AY442" s="18" t="s">
        <v>131</v>
      </c>
      <c r="BE442" s="153">
        <f>IF(N442="základní",J442,0)</f>
        <v>0</v>
      </c>
      <c r="BF442" s="153">
        <f>IF(N442="snížená",J442,0)</f>
        <v>0</v>
      </c>
      <c r="BG442" s="153">
        <f>IF(N442="zákl. přenesená",J442,0)</f>
        <v>0</v>
      </c>
      <c r="BH442" s="153">
        <f>IF(N442="sníž. přenesená",J442,0)</f>
        <v>0</v>
      </c>
      <c r="BI442" s="153">
        <f>IF(N442="nulová",J442,0)</f>
        <v>0</v>
      </c>
      <c r="BJ442" s="18" t="s">
        <v>80</v>
      </c>
      <c r="BK442" s="153">
        <f>ROUND(I442*H442,2)</f>
        <v>0</v>
      </c>
      <c r="BL442" s="18" t="s">
        <v>139</v>
      </c>
      <c r="BM442" s="152" t="s">
        <v>575</v>
      </c>
    </row>
    <row r="443" spans="2:51" s="13" customFormat="1" ht="12" hidden="1">
      <c r="B443" s="154"/>
      <c r="D443" s="155" t="s">
        <v>140</v>
      </c>
      <c r="E443" s="156" t="s">
        <v>1</v>
      </c>
      <c r="F443" s="157" t="s">
        <v>576</v>
      </c>
      <c r="H443" s="156" t="s">
        <v>1</v>
      </c>
      <c r="L443" s="154"/>
      <c r="M443" s="158"/>
      <c r="N443" s="159"/>
      <c r="O443" s="159"/>
      <c r="P443" s="159"/>
      <c r="Q443" s="159"/>
      <c r="R443" s="159"/>
      <c r="S443" s="159"/>
      <c r="T443" s="160"/>
      <c r="AT443" s="156" t="s">
        <v>140</v>
      </c>
      <c r="AU443" s="156" t="s">
        <v>82</v>
      </c>
      <c r="AV443" s="13" t="s">
        <v>80</v>
      </c>
      <c r="AW443" s="13" t="s">
        <v>29</v>
      </c>
      <c r="AX443" s="13" t="s">
        <v>72</v>
      </c>
      <c r="AY443" s="156" t="s">
        <v>131</v>
      </c>
    </row>
    <row r="444" spans="2:51" s="13" customFormat="1" ht="12" hidden="1">
      <c r="B444" s="154"/>
      <c r="D444" s="155" t="s">
        <v>140</v>
      </c>
      <c r="E444" s="156" t="s">
        <v>1</v>
      </c>
      <c r="F444" s="157" t="s">
        <v>475</v>
      </c>
      <c r="H444" s="156" t="s">
        <v>1</v>
      </c>
      <c r="L444" s="154"/>
      <c r="M444" s="158"/>
      <c r="N444" s="159"/>
      <c r="O444" s="159"/>
      <c r="P444" s="159"/>
      <c r="Q444" s="159"/>
      <c r="R444" s="159"/>
      <c r="S444" s="159"/>
      <c r="T444" s="160"/>
      <c r="AT444" s="156" t="s">
        <v>140</v>
      </c>
      <c r="AU444" s="156" t="s">
        <v>82</v>
      </c>
      <c r="AV444" s="13" t="s">
        <v>80</v>
      </c>
      <c r="AW444" s="13" t="s">
        <v>29</v>
      </c>
      <c r="AX444" s="13" t="s">
        <v>72</v>
      </c>
      <c r="AY444" s="156" t="s">
        <v>131</v>
      </c>
    </row>
    <row r="445" spans="2:51" s="13" customFormat="1" ht="12" hidden="1">
      <c r="B445" s="154"/>
      <c r="D445" s="155" t="s">
        <v>140</v>
      </c>
      <c r="E445" s="156" t="s">
        <v>1</v>
      </c>
      <c r="F445" s="157" t="s">
        <v>577</v>
      </c>
      <c r="H445" s="156" t="s">
        <v>1</v>
      </c>
      <c r="L445" s="154"/>
      <c r="M445" s="158"/>
      <c r="N445" s="159"/>
      <c r="O445" s="159"/>
      <c r="P445" s="159"/>
      <c r="Q445" s="159"/>
      <c r="R445" s="159"/>
      <c r="S445" s="159"/>
      <c r="T445" s="160"/>
      <c r="AT445" s="156" t="s">
        <v>140</v>
      </c>
      <c r="AU445" s="156" t="s">
        <v>82</v>
      </c>
      <c r="AV445" s="13" t="s">
        <v>80</v>
      </c>
      <c r="AW445" s="13" t="s">
        <v>29</v>
      </c>
      <c r="AX445" s="13" t="s">
        <v>72</v>
      </c>
      <c r="AY445" s="156" t="s">
        <v>131</v>
      </c>
    </row>
    <row r="446" spans="2:51" s="14" customFormat="1" ht="12" hidden="1">
      <c r="B446" s="161"/>
      <c r="D446" s="155" t="s">
        <v>140</v>
      </c>
      <c r="E446" s="162" t="s">
        <v>1</v>
      </c>
      <c r="F446" s="163" t="s">
        <v>578</v>
      </c>
      <c r="H446" s="164">
        <v>33.14</v>
      </c>
      <c r="L446" s="161"/>
      <c r="M446" s="165"/>
      <c r="N446" s="166"/>
      <c r="O446" s="166"/>
      <c r="P446" s="166"/>
      <c r="Q446" s="166"/>
      <c r="R446" s="166"/>
      <c r="S446" s="166"/>
      <c r="T446" s="167"/>
      <c r="AT446" s="162" t="s">
        <v>140</v>
      </c>
      <c r="AU446" s="162" t="s">
        <v>82</v>
      </c>
      <c r="AV446" s="14" t="s">
        <v>82</v>
      </c>
      <c r="AW446" s="14" t="s">
        <v>29</v>
      </c>
      <c r="AX446" s="14" t="s">
        <v>72</v>
      </c>
      <c r="AY446" s="162" t="s">
        <v>131</v>
      </c>
    </row>
    <row r="447" spans="2:51" s="13" customFormat="1" ht="12" hidden="1">
      <c r="B447" s="154"/>
      <c r="D447" s="155" t="s">
        <v>140</v>
      </c>
      <c r="E447" s="156" t="s">
        <v>1</v>
      </c>
      <c r="F447" s="157" t="s">
        <v>579</v>
      </c>
      <c r="H447" s="156" t="s">
        <v>1</v>
      </c>
      <c r="L447" s="154"/>
      <c r="M447" s="158"/>
      <c r="N447" s="159"/>
      <c r="O447" s="159"/>
      <c r="P447" s="159"/>
      <c r="Q447" s="159"/>
      <c r="R447" s="159"/>
      <c r="S447" s="159"/>
      <c r="T447" s="160"/>
      <c r="AT447" s="156" t="s">
        <v>140</v>
      </c>
      <c r="AU447" s="156" t="s">
        <v>82</v>
      </c>
      <c r="AV447" s="13" t="s">
        <v>80</v>
      </c>
      <c r="AW447" s="13" t="s">
        <v>29</v>
      </c>
      <c r="AX447" s="13" t="s">
        <v>72</v>
      </c>
      <c r="AY447" s="156" t="s">
        <v>131</v>
      </c>
    </row>
    <row r="448" spans="2:51" s="14" customFormat="1" ht="12" hidden="1">
      <c r="B448" s="161"/>
      <c r="D448" s="155" t="s">
        <v>140</v>
      </c>
      <c r="E448" s="162" t="s">
        <v>1</v>
      </c>
      <c r="F448" s="163" t="s">
        <v>580</v>
      </c>
      <c r="H448" s="164">
        <v>32.38</v>
      </c>
      <c r="L448" s="161"/>
      <c r="M448" s="165"/>
      <c r="N448" s="166"/>
      <c r="O448" s="166"/>
      <c r="P448" s="166"/>
      <c r="Q448" s="166"/>
      <c r="R448" s="166"/>
      <c r="S448" s="166"/>
      <c r="T448" s="167"/>
      <c r="AT448" s="162" t="s">
        <v>140</v>
      </c>
      <c r="AU448" s="162" t="s">
        <v>82</v>
      </c>
      <c r="AV448" s="14" t="s">
        <v>82</v>
      </c>
      <c r="AW448" s="14" t="s">
        <v>29</v>
      </c>
      <c r="AX448" s="14" t="s">
        <v>72</v>
      </c>
      <c r="AY448" s="162" t="s">
        <v>131</v>
      </c>
    </row>
    <row r="449" spans="2:51" s="13" customFormat="1" ht="12" hidden="1">
      <c r="B449" s="154"/>
      <c r="D449" s="155" t="s">
        <v>140</v>
      </c>
      <c r="E449" s="156" t="s">
        <v>1</v>
      </c>
      <c r="F449" s="157" t="s">
        <v>581</v>
      </c>
      <c r="H449" s="156" t="s">
        <v>1</v>
      </c>
      <c r="L449" s="154"/>
      <c r="M449" s="158"/>
      <c r="N449" s="159"/>
      <c r="O449" s="159"/>
      <c r="P449" s="159"/>
      <c r="Q449" s="159"/>
      <c r="R449" s="159"/>
      <c r="S449" s="159"/>
      <c r="T449" s="160"/>
      <c r="AT449" s="156" t="s">
        <v>140</v>
      </c>
      <c r="AU449" s="156" t="s">
        <v>82</v>
      </c>
      <c r="AV449" s="13" t="s">
        <v>80</v>
      </c>
      <c r="AW449" s="13" t="s">
        <v>29</v>
      </c>
      <c r="AX449" s="13" t="s">
        <v>72</v>
      </c>
      <c r="AY449" s="156" t="s">
        <v>131</v>
      </c>
    </row>
    <row r="450" spans="2:51" s="14" customFormat="1" ht="12" hidden="1">
      <c r="B450" s="161"/>
      <c r="D450" s="155" t="s">
        <v>140</v>
      </c>
      <c r="E450" s="162" t="s">
        <v>1</v>
      </c>
      <c r="F450" s="163" t="s">
        <v>582</v>
      </c>
      <c r="H450" s="164">
        <v>23.74</v>
      </c>
      <c r="L450" s="161"/>
      <c r="M450" s="165"/>
      <c r="N450" s="166"/>
      <c r="O450" s="166"/>
      <c r="P450" s="166"/>
      <c r="Q450" s="166"/>
      <c r="R450" s="166"/>
      <c r="S450" s="166"/>
      <c r="T450" s="167"/>
      <c r="AT450" s="162" t="s">
        <v>140</v>
      </c>
      <c r="AU450" s="162" t="s">
        <v>82</v>
      </c>
      <c r="AV450" s="14" t="s">
        <v>82</v>
      </c>
      <c r="AW450" s="14" t="s">
        <v>29</v>
      </c>
      <c r="AX450" s="14" t="s">
        <v>72</v>
      </c>
      <c r="AY450" s="162" t="s">
        <v>131</v>
      </c>
    </row>
    <row r="451" spans="2:51" s="13" customFormat="1" ht="12" hidden="1">
      <c r="B451" s="154"/>
      <c r="D451" s="155" t="s">
        <v>140</v>
      </c>
      <c r="E451" s="156" t="s">
        <v>1</v>
      </c>
      <c r="F451" s="157" t="s">
        <v>583</v>
      </c>
      <c r="H451" s="156" t="s">
        <v>1</v>
      </c>
      <c r="L451" s="154"/>
      <c r="M451" s="158"/>
      <c r="N451" s="159"/>
      <c r="O451" s="159"/>
      <c r="P451" s="159"/>
      <c r="Q451" s="159"/>
      <c r="R451" s="159"/>
      <c r="S451" s="159"/>
      <c r="T451" s="160"/>
      <c r="AT451" s="156" t="s">
        <v>140</v>
      </c>
      <c r="AU451" s="156" t="s">
        <v>82</v>
      </c>
      <c r="AV451" s="13" t="s">
        <v>80</v>
      </c>
      <c r="AW451" s="13" t="s">
        <v>29</v>
      </c>
      <c r="AX451" s="13" t="s">
        <v>72</v>
      </c>
      <c r="AY451" s="156" t="s">
        <v>131</v>
      </c>
    </row>
    <row r="452" spans="2:51" s="14" customFormat="1" ht="12" hidden="1">
      <c r="B452" s="161"/>
      <c r="D452" s="155" t="s">
        <v>140</v>
      </c>
      <c r="E452" s="162" t="s">
        <v>1</v>
      </c>
      <c r="F452" s="163" t="s">
        <v>584</v>
      </c>
      <c r="H452" s="164">
        <v>20.4</v>
      </c>
      <c r="L452" s="161"/>
      <c r="M452" s="165"/>
      <c r="N452" s="166"/>
      <c r="O452" s="166"/>
      <c r="P452" s="166"/>
      <c r="Q452" s="166"/>
      <c r="R452" s="166"/>
      <c r="S452" s="166"/>
      <c r="T452" s="167"/>
      <c r="AT452" s="162" t="s">
        <v>140</v>
      </c>
      <c r="AU452" s="162" t="s">
        <v>82</v>
      </c>
      <c r="AV452" s="14" t="s">
        <v>82</v>
      </c>
      <c r="AW452" s="14" t="s">
        <v>29</v>
      </c>
      <c r="AX452" s="14" t="s">
        <v>72</v>
      </c>
      <c r="AY452" s="162" t="s">
        <v>131</v>
      </c>
    </row>
    <row r="453" spans="2:51" s="13" customFormat="1" ht="12" hidden="1">
      <c r="B453" s="154"/>
      <c r="D453" s="155" t="s">
        <v>140</v>
      </c>
      <c r="E453" s="156" t="s">
        <v>1</v>
      </c>
      <c r="F453" s="157" t="s">
        <v>585</v>
      </c>
      <c r="H453" s="156" t="s">
        <v>1</v>
      </c>
      <c r="L453" s="154"/>
      <c r="M453" s="158"/>
      <c r="N453" s="159"/>
      <c r="O453" s="159"/>
      <c r="P453" s="159"/>
      <c r="Q453" s="159"/>
      <c r="R453" s="159"/>
      <c r="S453" s="159"/>
      <c r="T453" s="160"/>
      <c r="AT453" s="156" t="s">
        <v>140</v>
      </c>
      <c r="AU453" s="156" t="s">
        <v>82</v>
      </c>
      <c r="AV453" s="13" t="s">
        <v>80</v>
      </c>
      <c r="AW453" s="13" t="s">
        <v>29</v>
      </c>
      <c r="AX453" s="13" t="s">
        <v>72</v>
      </c>
      <c r="AY453" s="156" t="s">
        <v>131</v>
      </c>
    </row>
    <row r="454" spans="2:51" s="14" customFormat="1" ht="12" hidden="1">
      <c r="B454" s="161"/>
      <c r="D454" s="155" t="s">
        <v>140</v>
      </c>
      <c r="E454" s="162" t="s">
        <v>1</v>
      </c>
      <c r="F454" s="163" t="s">
        <v>586</v>
      </c>
      <c r="H454" s="164">
        <v>30.82</v>
      </c>
      <c r="L454" s="161"/>
      <c r="M454" s="165"/>
      <c r="N454" s="166"/>
      <c r="O454" s="166"/>
      <c r="P454" s="166"/>
      <c r="Q454" s="166"/>
      <c r="R454" s="166"/>
      <c r="S454" s="166"/>
      <c r="T454" s="167"/>
      <c r="AT454" s="162" t="s">
        <v>140</v>
      </c>
      <c r="AU454" s="162" t="s">
        <v>82</v>
      </c>
      <c r="AV454" s="14" t="s">
        <v>82</v>
      </c>
      <c r="AW454" s="14" t="s">
        <v>29</v>
      </c>
      <c r="AX454" s="14" t="s">
        <v>72</v>
      </c>
      <c r="AY454" s="162" t="s">
        <v>131</v>
      </c>
    </row>
    <row r="455" spans="2:51" s="15" customFormat="1" ht="12" hidden="1">
      <c r="B455" s="168"/>
      <c r="D455" s="155" t="s">
        <v>140</v>
      </c>
      <c r="E455" s="169" t="s">
        <v>1</v>
      </c>
      <c r="F455" s="170" t="s">
        <v>143</v>
      </c>
      <c r="H455" s="171">
        <v>140.48</v>
      </c>
      <c r="L455" s="168"/>
      <c r="M455" s="172"/>
      <c r="N455" s="173"/>
      <c r="O455" s="173"/>
      <c r="P455" s="173"/>
      <c r="Q455" s="173"/>
      <c r="R455" s="173"/>
      <c r="S455" s="173"/>
      <c r="T455" s="174"/>
      <c r="AT455" s="169" t="s">
        <v>140</v>
      </c>
      <c r="AU455" s="169" t="s">
        <v>82</v>
      </c>
      <c r="AV455" s="15" t="s">
        <v>139</v>
      </c>
      <c r="AW455" s="15" t="s">
        <v>29</v>
      </c>
      <c r="AX455" s="15" t="s">
        <v>80</v>
      </c>
      <c r="AY455" s="169" t="s">
        <v>131</v>
      </c>
    </row>
    <row r="456" spans="1:65" s="2" customFormat="1" ht="16.5" customHeight="1">
      <c r="A456" s="30"/>
      <c r="B456" s="141"/>
      <c r="C456" s="142" t="s">
        <v>587</v>
      </c>
      <c r="D456" s="142" t="s">
        <v>135</v>
      </c>
      <c r="E456" s="143" t="s">
        <v>588</v>
      </c>
      <c r="F456" s="144" t="s">
        <v>589</v>
      </c>
      <c r="G456" s="145" t="s">
        <v>163</v>
      </c>
      <c r="H456" s="146">
        <v>75.32</v>
      </c>
      <c r="I456" s="147"/>
      <c r="J456" s="147">
        <f>ROUND(I456*H456,2)</f>
        <v>0</v>
      </c>
      <c r="K456" s="144" t="s">
        <v>1</v>
      </c>
      <c r="L456" s="31"/>
      <c r="M456" s="148" t="s">
        <v>1</v>
      </c>
      <c r="N456" s="149" t="s">
        <v>37</v>
      </c>
      <c r="O456" s="150">
        <v>0</v>
      </c>
      <c r="P456" s="150">
        <f>O456*H456</f>
        <v>0</v>
      </c>
      <c r="Q456" s="150">
        <v>0</v>
      </c>
      <c r="R456" s="150">
        <f>Q456*H456</f>
        <v>0</v>
      </c>
      <c r="S456" s="150">
        <v>0</v>
      </c>
      <c r="T456" s="151">
        <f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52" t="s">
        <v>139</v>
      </c>
      <c r="AT456" s="152" t="s">
        <v>135</v>
      </c>
      <c r="AU456" s="152" t="s">
        <v>82</v>
      </c>
      <c r="AY456" s="18" t="s">
        <v>131</v>
      </c>
      <c r="BE456" s="153">
        <f>IF(N456="základní",J456,0)</f>
        <v>0</v>
      </c>
      <c r="BF456" s="153">
        <f>IF(N456="snížená",J456,0)</f>
        <v>0</v>
      </c>
      <c r="BG456" s="153">
        <f>IF(N456="zákl. přenesená",J456,0)</f>
        <v>0</v>
      </c>
      <c r="BH456" s="153">
        <f>IF(N456="sníž. přenesená",J456,0)</f>
        <v>0</v>
      </c>
      <c r="BI456" s="153">
        <f>IF(N456="nulová",J456,0)</f>
        <v>0</v>
      </c>
      <c r="BJ456" s="18" t="s">
        <v>80</v>
      </c>
      <c r="BK456" s="153">
        <f>ROUND(I456*H456,2)</f>
        <v>0</v>
      </c>
      <c r="BL456" s="18" t="s">
        <v>139</v>
      </c>
      <c r="BM456" s="152" t="s">
        <v>590</v>
      </c>
    </row>
    <row r="457" spans="2:51" s="13" customFormat="1" ht="12">
      <c r="B457" s="154"/>
      <c r="D457" s="155" t="s">
        <v>140</v>
      </c>
      <c r="E457" s="156" t="s">
        <v>1</v>
      </c>
      <c r="F457" s="157" t="s">
        <v>591</v>
      </c>
      <c r="H457" s="156" t="s">
        <v>1</v>
      </c>
      <c r="L457" s="154"/>
      <c r="M457" s="158"/>
      <c r="N457" s="159"/>
      <c r="O457" s="159"/>
      <c r="P457" s="159"/>
      <c r="Q457" s="159"/>
      <c r="R457" s="159"/>
      <c r="S457" s="159"/>
      <c r="T457" s="160"/>
      <c r="AT457" s="156" t="s">
        <v>140</v>
      </c>
      <c r="AU457" s="156" t="s">
        <v>82</v>
      </c>
      <c r="AV457" s="13" t="s">
        <v>80</v>
      </c>
      <c r="AW457" s="13" t="s">
        <v>29</v>
      </c>
      <c r="AX457" s="13" t="s">
        <v>72</v>
      </c>
      <c r="AY457" s="156" t="s">
        <v>131</v>
      </c>
    </row>
    <row r="458" spans="2:51" s="13" customFormat="1" ht="12">
      <c r="B458" s="154"/>
      <c r="D458" s="155" t="s">
        <v>140</v>
      </c>
      <c r="E458" s="156" t="s">
        <v>1</v>
      </c>
      <c r="F458" s="157" t="s">
        <v>475</v>
      </c>
      <c r="H458" s="156" t="s">
        <v>1</v>
      </c>
      <c r="L458" s="154"/>
      <c r="M458" s="158"/>
      <c r="N458" s="159"/>
      <c r="O458" s="159"/>
      <c r="P458" s="159"/>
      <c r="Q458" s="159"/>
      <c r="R458" s="159"/>
      <c r="S458" s="159"/>
      <c r="T458" s="160"/>
      <c r="AT458" s="156" t="s">
        <v>140</v>
      </c>
      <c r="AU458" s="156" t="s">
        <v>82</v>
      </c>
      <c r="AV458" s="13" t="s">
        <v>80</v>
      </c>
      <c r="AW458" s="13" t="s">
        <v>29</v>
      </c>
      <c r="AX458" s="13" t="s">
        <v>72</v>
      </c>
      <c r="AY458" s="156" t="s">
        <v>131</v>
      </c>
    </row>
    <row r="459" spans="2:51" s="13" customFormat="1" ht="12">
      <c r="B459" s="154"/>
      <c r="D459" s="155" t="s">
        <v>140</v>
      </c>
      <c r="E459" s="156" t="s">
        <v>1</v>
      </c>
      <c r="F459" s="157" t="s">
        <v>592</v>
      </c>
      <c r="H459" s="156" t="s">
        <v>1</v>
      </c>
      <c r="L459" s="154"/>
      <c r="M459" s="158"/>
      <c r="N459" s="159"/>
      <c r="O459" s="159"/>
      <c r="P459" s="159"/>
      <c r="Q459" s="159"/>
      <c r="R459" s="159"/>
      <c r="S459" s="159"/>
      <c r="T459" s="160"/>
      <c r="AT459" s="156" t="s">
        <v>140</v>
      </c>
      <c r="AU459" s="156" t="s">
        <v>82</v>
      </c>
      <c r="AV459" s="13" t="s">
        <v>80</v>
      </c>
      <c r="AW459" s="13" t="s">
        <v>29</v>
      </c>
      <c r="AX459" s="13" t="s">
        <v>72</v>
      </c>
      <c r="AY459" s="156" t="s">
        <v>131</v>
      </c>
    </row>
    <row r="460" spans="2:51" s="14" customFormat="1" ht="12">
      <c r="B460" s="161"/>
      <c r="D460" s="155" t="s">
        <v>140</v>
      </c>
      <c r="E460" s="162" t="s">
        <v>1</v>
      </c>
      <c r="F460" s="163" t="s">
        <v>593</v>
      </c>
      <c r="H460" s="164">
        <v>22.14</v>
      </c>
      <c r="L460" s="161"/>
      <c r="M460" s="165"/>
      <c r="N460" s="166"/>
      <c r="O460" s="166"/>
      <c r="P460" s="166"/>
      <c r="Q460" s="166"/>
      <c r="R460" s="166"/>
      <c r="S460" s="166"/>
      <c r="T460" s="167"/>
      <c r="AT460" s="162" t="s">
        <v>140</v>
      </c>
      <c r="AU460" s="162" t="s">
        <v>82</v>
      </c>
      <c r="AV460" s="14" t="s">
        <v>82</v>
      </c>
      <c r="AW460" s="14" t="s">
        <v>29</v>
      </c>
      <c r="AX460" s="14" t="s">
        <v>72</v>
      </c>
      <c r="AY460" s="162" t="s">
        <v>131</v>
      </c>
    </row>
    <row r="461" spans="2:51" s="13" customFormat="1" ht="12">
      <c r="B461" s="154"/>
      <c r="D461" s="155" t="s">
        <v>140</v>
      </c>
      <c r="E461" s="156" t="s">
        <v>1</v>
      </c>
      <c r="F461" s="157" t="s">
        <v>594</v>
      </c>
      <c r="H461" s="156" t="s">
        <v>1</v>
      </c>
      <c r="L461" s="154"/>
      <c r="M461" s="158"/>
      <c r="N461" s="159"/>
      <c r="O461" s="159"/>
      <c r="P461" s="159"/>
      <c r="Q461" s="159"/>
      <c r="R461" s="159"/>
      <c r="S461" s="159"/>
      <c r="T461" s="160"/>
      <c r="AT461" s="156" t="s">
        <v>140</v>
      </c>
      <c r="AU461" s="156" t="s">
        <v>82</v>
      </c>
      <c r="AV461" s="13" t="s">
        <v>80</v>
      </c>
      <c r="AW461" s="13" t="s">
        <v>29</v>
      </c>
      <c r="AX461" s="13" t="s">
        <v>72</v>
      </c>
      <c r="AY461" s="156" t="s">
        <v>131</v>
      </c>
    </row>
    <row r="462" spans="2:51" s="14" customFormat="1" ht="12">
      <c r="B462" s="161"/>
      <c r="D462" s="155" t="s">
        <v>140</v>
      </c>
      <c r="E462" s="162" t="s">
        <v>1</v>
      </c>
      <c r="F462" s="163" t="s">
        <v>595</v>
      </c>
      <c r="H462" s="164">
        <v>21.9</v>
      </c>
      <c r="L462" s="161"/>
      <c r="M462" s="165"/>
      <c r="N462" s="166"/>
      <c r="O462" s="166"/>
      <c r="P462" s="166"/>
      <c r="Q462" s="166"/>
      <c r="R462" s="166"/>
      <c r="S462" s="166"/>
      <c r="T462" s="167"/>
      <c r="AT462" s="162" t="s">
        <v>140</v>
      </c>
      <c r="AU462" s="162" t="s">
        <v>82</v>
      </c>
      <c r="AV462" s="14" t="s">
        <v>82</v>
      </c>
      <c r="AW462" s="14" t="s">
        <v>29</v>
      </c>
      <c r="AX462" s="14" t="s">
        <v>72</v>
      </c>
      <c r="AY462" s="162" t="s">
        <v>131</v>
      </c>
    </row>
    <row r="463" spans="2:51" s="13" customFormat="1" ht="12">
      <c r="B463" s="154"/>
      <c r="D463" s="155" t="s">
        <v>140</v>
      </c>
      <c r="E463" s="156" t="s">
        <v>1</v>
      </c>
      <c r="F463" s="157" t="s">
        <v>596</v>
      </c>
      <c r="H463" s="156" t="s">
        <v>1</v>
      </c>
      <c r="L463" s="154"/>
      <c r="M463" s="158"/>
      <c r="N463" s="159"/>
      <c r="O463" s="159"/>
      <c r="P463" s="159"/>
      <c r="Q463" s="159"/>
      <c r="R463" s="159"/>
      <c r="S463" s="159"/>
      <c r="T463" s="160"/>
      <c r="AT463" s="156" t="s">
        <v>140</v>
      </c>
      <c r="AU463" s="156" t="s">
        <v>82</v>
      </c>
      <c r="AV463" s="13" t="s">
        <v>80</v>
      </c>
      <c r="AW463" s="13" t="s">
        <v>29</v>
      </c>
      <c r="AX463" s="13" t="s">
        <v>72</v>
      </c>
      <c r="AY463" s="156" t="s">
        <v>131</v>
      </c>
    </row>
    <row r="464" spans="2:51" s="14" customFormat="1" ht="12">
      <c r="B464" s="161"/>
      <c r="D464" s="155" t="s">
        <v>140</v>
      </c>
      <c r="E464" s="162" t="s">
        <v>1</v>
      </c>
      <c r="F464" s="163" t="s">
        <v>597</v>
      </c>
      <c r="H464" s="164">
        <v>31.28</v>
      </c>
      <c r="L464" s="161"/>
      <c r="M464" s="165"/>
      <c r="N464" s="166"/>
      <c r="O464" s="166"/>
      <c r="P464" s="166"/>
      <c r="Q464" s="166"/>
      <c r="R464" s="166"/>
      <c r="S464" s="166"/>
      <c r="T464" s="167"/>
      <c r="AT464" s="162" t="s">
        <v>140</v>
      </c>
      <c r="AU464" s="162" t="s">
        <v>82</v>
      </c>
      <c r="AV464" s="14" t="s">
        <v>82</v>
      </c>
      <c r="AW464" s="14" t="s">
        <v>29</v>
      </c>
      <c r="AX464" s="14" t="s">
        <v>72</v>
      </c>
      <c r="AY464" s="162" t="s">
        <v>131</v>
      </c>
    </row>
    <row r="465" spans="2:51" s="15" customFormat="1" ht="12">
      <c r="B465" s="168"/>
      <c r="D465" s="155" t="s">
        <v>140</v>
      </c>
      <c r="E465" s="169" t="s">
        <v>1</v>
      </c>
      <c r="F465" s="170" t="s">
        <v>143</v>
      </c>
      <c r="H465" s="171">
        <v>75.32</v>
      </c>
      <c r="L465" s="168"/>
      <c r="M465" s="172"/>
      <c r="N465" s="173"/>
      <c r="O465" s="173"/>
      <c r="P465" s="173"/>
      <c r="Q465" s="173"/>
      <c r="R465" s="173"/>
      <c r="S465" s="173"/>
      <c r="T465" s="174"/>
      <c r="AT465" s="169" t="s">
        <v>140</v>
      </c>
      <c r="AU465" s="169" t="s">
        <v>82</v>
      </c>
      <c r="AV465" s="15" t="s">
        <v>139</v>
      </c>
      <c r="AW465" s="15" t="s">
        <v>29</v>
      </c>
      <c r="AX465" s="15" t="s">
        <v>80</v>
      </c>
      <c r="AY465" s="169" t="s">
        <v>131</v>
      </c>
    </row>
    <row r="466" spans="1:65" s="2" customFormat="1" ht="24.15" customHeight="1" hidden="1">
      <c r="A466" s="30"/>
      <c r="B466" s="141"/>
      <c r="C466" s="198" t="s">
        <v>598</v>
      </c>
      <c r="D466" s="198" t="s">
        <v>135</v>
      </c>
      <c r="E466" s="199" t="s">
        <v>599</v>
      </c>
      <c r="F466" s="144" t="s">
        <v>600</v>
      </c>
      <c r="G466" s="145" t="s">
        <v>138</v>
      </c>
      <c r="H466" s="146">
        <v>0</v>
      </c>
      <c r="I466" s="147"/>
      <c r="J466" s="147">
        <f>ROUND(I466*H466,2)</f>
        <v>0</v>
      </c>
      <c r="K466" s="144" t="s">
        <v>148</v>
      </c>
      <c r="L466" s="31"/>
      <c r="M466" s="148" t="s">
        <v>1</v>
      </c>
      <c r="N466" s="149" t="s">
        <v>37</v>
      </c>
      <c r="O466" s="150">
        <v>0</v>
      </c>
      <c r="P466" s="150">
        <f>O466*H466</f>
        <v>0</v>
      </c>
      <c r="Q466" s="150">
        <v>0</v>
      </c>
      <c r="R466" s="150">
        <f>Q466*H466</f>
        <v>0</v>
      </c>
      <c r="S466" s="150">
        <v>0</v>
      </c>
      <c r="T466" s="151">
        <f>S466*H466</f>
        <v>0</v>
      </c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R466" s="152" t="s">
        <v>139</v>
      </c>
      <c r="AT466" s="152" t="s">
        <v>135</v>
      </c>
      <c r="AU466" s="152" t="s">
        <v>82</v>
      </c>
      <c r="AY466" s="18" t="s">
        <v>131</v>
      </c>
      <c r="BE466" s="153">
        <f>IF(N466="základní",J466,0)</f>
        <v>0</v>
      </c>
      <c r="BF466" s="153">
        <f>IF(N466="snížená",J466,0)</f>
        <v>0</v>
      </c>
      <c r="BG466" s="153">
        <f>IF(N466="zákl. přenesená",J466,0)</f>
        <v>0</v>
      </c>
      <c r="BH466" s="153">
        <f>IF(N466="sníž. přenesená",J466,0)</f>
        <v>0</v>
      </c>
      <c r="BI466" s="153">
        <f>IF(N466="nulová",J466,0)</f>
        <v>0</v>
      </c>
      <c r="BJ466" s="18" t="s">
        <v>80</v>
      </c>
      <c r="BK466" s="153">
        <f>ROUND(I466*H466,2)</f>
        <v>0</v>
      </c>
      <c r="BL466" s="18" t="s">
        <v>139</v>
      </c>
      <c r="BM466" s="152" t="s">
        <v>601</v>
      </c>
    </row>
    <row r="467" spans="2:51" s="13" customFormat="1" ht="12" hidden="1">
      <c r="B467" s="154"/>
      <c r="D467" s="155" t="s">
        <v>140</v>
      </c>
      <c r="E467" s="156" t="s">
        <v>1</v>
      </c>
      <c r="F467" s="157" t="s">
        <v>602</v>
      </c>
      <c r="H467" s="156" t="s">
        <v>1</v>
      </c>
      <c r="L467" s="154"/>
      <c r="M467" s="158"/>
      <c r="N467" s="159"/>
      <c r="O467" s="159"/>
      <c r="P467" s="159"/>
      <c r="Q467" s="159"/>
      <c r="R467" s="159"/>
      <c r="S467" s="159"/>
      <c r="T467" s="160"/>
      <c r="AT467" s="156" t="s">
        <v>140</v>
      </c>
      <c r="AU467" s="156" t="s">
        <v>82</v>
      </c>
      <c r="AV467" s="13" t="s">
        <v>80</v>
      </c>
      <c r="AW467" s="13" t="s">
        <v>29</v>
      </c>
      <c r="AX467" s="13" t="s">
        <v>72</v>
      </c>
      <c r="AY467" s="156" t="s">
        <v>131</v>
      </c>
    </row>
    <row r="468" spans="2:51" s="13" customFormat="1" ht="20.4" hidden="1">
      <c r="B468" s="154"/>
      <c r="D468" s="155" t="s">
        <v>140</v>
      </c>
      <c r="E468" s="156" t="s">
        <v>1</v>
      </c>
      <c r="F468" s="157" t="s">
        <v>603</v>
      </c>
      <c r="H468" s="156" t="s">
        <v>1</v>
      </c>
      <c r="L468" s="154"/>
      <c r="M468" s="158"/>
      <c r="N468" s="159"/>
      <c r="O468" s="159"/>
      <c r="P468" s="159"/>
      <c r="Q468" s="159"/>
      <c r="R468" s="159"/>
      <c r="S468" s="159"/>
      <c r="T468" s="160"/>
      <c r="AT468" s="156" t="s">
        <v>140</v>
      </c>
      <c r="AU468" s="156" t="s">
        <v>82</v>
      </c>
      <c r="AV468" s="13" t="s">
        <v>80</v>
      </c>
      <c r="AW468" s="13" t="s">
        <v>29</v>
      </c>
      <c r="AX468" s="13" t="s">
        <v>72</v>
      </c>
      <c r="AY468" s="156" t="s">
        <v>131</v>
      </c>
    </row>
    <row r="469" spans="2:51" s="13" customFormat="1" ht="12" hidden="1">
      <c r="B469" s="154"/>
      <c r="D469" s="155" t="s">
        <v>140</v>
      </c>
      <c r="E469" s="156" t="s">
        <v>1</v>
      </c>
      <c r="F469" s="157" t="s">
        <v>604</v>
      </c>
      <c r="H469" s="156" t="s">
        <v>1</v>
      </c>
      <c r="L469" s="154"/>
      <c r="M469" s="158"/>
      <c r="N469" s="159"/>
      <c r="O469" s="159"/>
      <c r="P469" s="159"/>
      <c r="Q469" s="159"/>
      <c r="R469" s="159"/>
      <c r="S469" s="159"/>
      <c r="T469" s="160"/>
      <c r="AT469" s="156" t="s">
        <v>140</v>
      </c>
      <c r="AU469" s="156" t="s">
        <v>82</v>
      </c>
      <c r="AV469" s="13" t="s">
        <v>80</v>
      </c>
      <c r="AW469" s="13" t="s">
        <v>29</v>
      </c>
      <c r="AX469" s="13" t="s">
        <v>72</v>
      </c>
      <c r="AY469" s="156" t="s">
        <v>131</v>
      </c>
    </row>
    <row r="470" spans="2:51" s="14" customFormat="1" ht="12" hidden="1">
      <c r="B470" s="161"/>
      <c r="D470" s="155" t="s">
        <v>140</v>
      </c>
      <c r="E470" s="162" t="s">
        <v>1</v>
      </c>
      <c r="F470" s="163" t="s">
        <v>605</v>
      </c>
      <c r="H470" s="164">
        <v>381</v>
      </c>
      <c r="L470" s="161"/>
      <c r="M470" s="165"/>
      <c r="N470" s="166"/>
      <c r="O470" s="166"/>
      <c r="P470" s="166"/>
      <c r="Q470" s="166"/>
      <c r="R470" s="166"/>
      <c r="S470" s="166"/>
      <c r="T470" s="167"/>
      <c r="AT470" s="162" t="s">
        <v>140</v>
      </c>
      <c r="AU470" s="162" t="s">
        <v>82</v>
      </c>
      <c r="AV470" s="14" t="s">
        <v>82</v>
      </c>
      <c r="AW470" s="14" t="s">
        <v>29</v>
      </c>
      <c r="AX470" s="14" t="s">
        <v>72</v>
      </c>
      <c r="AY470" s="162" t="s">
        <v>131</v>
      </c>
    </row>
    <row r="471" spans="2:51" s="13" customFormat="1" ht="12" hidden="1">
      <c r="B471" s="154"/>
      <c r="D471" s="155" t="s">
        <v>140</v>
      </c>
      <c r="E471" s="156" t="s">
        <v>1</v>
      </c>
      <c r="F471" s="157" t="s">
        <v>570</v>
      </c>
      <c r="H471" s="156" t="s">
        <v>1</v>
      </c>
      <c r="L471" s="154"/>
      <c r="M471" s="158"/>
      <c r="N471" s="159"/>
      <c r="O471" s="159"/>
      <c r="P471" s="159"/>
      <c r="Q471" s="159"/>
      <c r="R471" s="159"/>
      <c r="S471" s="159"/>
      <c r="T471" s="160"/>
      <c r="AT471" s="156" t="s">
        <v>140</v>
      </c>
      <c r="AU471" s="156" t="s">
        <v>82</v>
      </c>
      <c r="AV471" s="13" t="s">
        <v>80</v>
      </c>
      <c r="AW471" s="13" t="s">
        <v>29</v>
      </c>
      <c r="AX471" s="13" t="s">
        <v>72</v>
      </c>
      <c r="AY471" s="156" t="s">
        <v>131</v>
      </c>
    </row>
    <row r="472" spans="2:51" s="14" customFormat="1" ht="12" hidden="1">
      <c r="B472" s="161"/>
      <c r="D472" s="155" t="s">
        <v>140</v>
      </c>
      <c r="E472" s="162" t="s">
        <v>1</v>
      </c>
      <c r="F472" s="163" t="s">
        <v>606</v>
      </c>
      <c r="H472" s="164">
        <v>2.872</v>
      </c>
      <c r="L472" s="161"/>
      <c r="M472" s="165"/>
      <c r="N472" s="166"/>
      <c r="O472" s="166"/>
      <c r="P472" s="166"/>
      <c r="Q472" s="166"/>
      <c r="R472" s="166"/>
      <c r="S472" s="166"/>
      <c r="T472" s="167"/>
      <c r="AT472" s="162" t="s">
        <v>140</v>
      </c>
      <c r="AU472" s="162" t="s">
        <v>82</v>
      </c>
      <c r="AV472" s="14" t="s">
        <v>82</v>
      </c>
      <c r="AW472" s="14" t="s">
        <v>29</v>
      </c>
      <c r="AX472" s="14" t="s">
        <v>72</v>
      </c>
      <c r="AY472" s="162" t="s">
        <v>131</v>
      </c>
    </row>
    <row r="473" spans="2:51" s="15" customFormat="1" ht="12" hidden="1">
      <c r="B473" s="168"/>
      <c r="D473" s="155" t="s">
        <v>140</v>
      </c>
      <c r="E473" s="169" t="s">
        <v>1</v>
      </c>
      <c r="F473" s="170" t="s">
        <v>143</v>
      </c>
      <c r="H473" s="171">
        <v>383.872</v>
      </c>
      <c r="L473" s="168"/>
      <c r="M473" s="172"/>
      <c r="N473" s="173"/>
      <c r="O473" s="173"/>
      <c r="P473" s="173"/>
      <c r="Q473" s="173"/>
      <c r="R473" s="173"/>
      <c r="S473" s="173"/>
      <c r="T473" s="174"/>
      <c r="AT473" s="169" t="s">
        <v>140</v>
      </c>
      <c r="AU473" s="169" t="s">
        <v>82</v>
      </c>
      <c r="AV473" s="15" t="s">
        <v>139</v>
      </c>
      <c r="AW473" s="15" t="s">
        <v>29</v>
      </c>
      <c r="AX473" s="15" t="s">
        <v>80</v>
      </c>
      <c r="AY473" s="169" t="s">
        <v>131</v>
      </c>
    </row>
    <row r="474" spans="1:65" s="2" customFormat="1" ht="16.5" customHeight="1" hidden="1">
      <c r="A474" s="30"/>
      <c r="B474" s="141"/>
      <c r="C474" s="198" t="s">
        <v>607</v>
      </c>
      <c r="D474" s="198" t="s">
        <v>135</v>
      </c>
      <c r="E474" s="199" t="s">
        <v>608</v>
      </c>
      <c r="F474" s="144" t="s">
        <v>609</v>
      </c>
      <c r="G474" s="145" t="s">
        <v>138</v>
      </c>
      <c r="H474" s="146">
        <v>0</v>
      </c>
      <c r="I474" s="147"/>
      <c r="J474" s="147">
        <f>ROUND(I474*H474,2)</f>
        <v>0</v>
      </c>
      <c r="K474" s="144" t="s">
        <v>148</v>
      </c>
      <c r="L474" s="31"/>
      <c r="M474" s="148" t="s">
        <v>1</v>
      </c>
      <c r="N474" s="149" t="s">
        <v>37</v>
      </c>
      <c r="O474" s="150">
        <v>0</v>
      </c>
      <c r="P474" s="150">
        <f>O474*H474</f>
        <v>0</v>
      </c>
      <c r="Q474" s="150">
        <v>0</v>
      </c>
      <c r="R474" s="150">
        <f>Q474*H474</f>
        <v>0</v>
      </c>
      <c r="S474" s="150">
        <v>0</v>
      </c>
      <c r="T474" s="151">
        <f>S474*H474</f>
        <v>0</v>
      </c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R474" s="152" t="s">
        <v>139</v>
      </c>
      <c r="AT474" s="152" t="s">
        <v>135</v>
      </c>
      <c r="AU474" s="152" t="s">
        <v>82</v>
      </c>
      <c r="AY474" s="18" t="s">
        <v>131</v>
      </c>
      <c r="BE474" s="153">
        <f>IF(N474="základní",J474,0)</f>
        <v>0</v>
      </c>
      <c r="BF474" s="153">
        <f>IF(N474="snížená",J474,0)</f>
        <v>0</v>
      </c>
      <c r="BG474" s="153">
        <f>IF(N474="zákl. přenesená",J474,0)</f>
        <v>0</v>
      </c>
      <c r="BH474" s="153">
        <f>IF(N474="sníž. přenesená",J474,0)</f>
        <v>0</v>
      </c>
      <c r="BI474" s="153">
        <f>IF(N474="nulová",J474,0)</f>
        <v>0</v>
      </c>
      <c r="BJ474" s="18" t="s">
        <v>80</v>
      </c>
      <c r="BK474" s="153">
        <f>ROUND(I474*H474,2)</f>
        <v>0</v>
      </c>
      <c r="BL474" s="18" t="s">
        <v>139</v>
      </c>
      <c r="BM474" s="152" t="s">
        <v>610</v>
      </c>
    </row>
    <row r="475" spans="2:51" s="13" customFormat="1" ht="12" hidden="1">
      <c r="B475" s="154"/>
      <c r="D475" s="155" t="s">
        <v>140</v>
      </c>
      <c r="E475" s="156" t="s">
        <v>1</v>
      </c>
      <c r="F475" s="157" t="s">
        <v>602</v>
      </c>
      <c r="H475" s="156" t="s">
        <v>1</v>
      </c>
      <c r="L475" s="154"/>
      <c r="M475" s="158"/>
      <c r="N475" s="159"/>
      <c r="O475" s="159"/>
      <c r="P475" s="159"/>
      <c r="Q475" s="159"/>
      <c r="R475" s="159"/>
      <c r="S475" s="159"/>
      <c r="T475" s="160"/>
      <c r="AT475" s="156" t="s">
        <v>140</v>
      </c>
      <c r="AU475" s="156" t="s">
        <v>82</v>
      </c>
      <c r="AV475" s="13" t="s">
        <v>80</v>
      </c>
      <c r="AW475" s="13" t="s">
        <v>29</v>
      </c>
      <c r="AX475" s="13" t="s">
        <v>72</v>
      </c>
      <c r="AY475" s="156" t="s">
        <v>131</v>
      </c>
    </row>
    <row r="476" spans="2:51" s="13" customFormat="1" ht="20.4" hidden="1">
      <c r="B476" s="154"/>
      <c r="D476" s="155" t="s">
        <v>140</v>
      </c>
      <c r="E476" s="156" t="s">
        <v>1</v>
      </c>
      <c r="F476" s="157" t="s">
        <v>611</v>
      </c>
      <c r="H476" s="156" t="s">
        <v>1</v>
      </c>
      <c r="L476" s="154"/>
      <c r="M476" s="158"/>
      <c r="N476" s="159"/>
      <c r="O476" s="159"/>
      <c r="P476" s="159"/>
      <c r="Q476" s="159"/>
      <c r="R476" s="159"/>
      <c r="S476" s="159"/>
      <c r="T476" s="160"/>
      <c r="AT476" s="156" t="s">
        <v>140</v>
      </c>
      <c r="AU476" s="156" t="s">
        <v>82</v>
      </c>
      <c r="AV476" s="13" t="s">
        <v>80</v>
      </c>
      <c r="AW476" s="13" t="s">
        <v>29</v>
      </c>
      <c r="AX476" s="13" t="s">
        <v>72</v>
      </c>
      <c r="AY476" s="156" t="s">
        <v>131</v>
      </c>
    </row>
    <row r="477" spans="2:51" s="13" customFormat="1" ht="12" hidden="1">
      <c r="B477" s="154"/>
      <c r="D477" s="155" t="s">
        <v>140</v>
      </c>
      <c r="E477" s="156" t="s">
        <v>1</v>
      </c>
      <c r="F477" s="157" t="s">
        <v>604</v>
      </c>
      <c r="H477" s="156" t="s">
        <v>1</v>
      </c>
      <c r="L477" s="154"/>
      <c r="M477" s="158"/>
      <c r="N477" s="159"/>
      <c r="O477" s="159"/>
      <c r="P477" s="159"/>
      <c r="Q477" s="159"/>
      <c r="R477" s="159"/>
      <c r="S477" s="159"/>
      <c r="T477" s="160"/>
      <c r="AT477" s="156" t="s">
        <v>140</v>
      </c>
      <c r="AU477" s="156" t="s">
        <v>82</v>
      </c>
      <c r="AV477" s="13" t="s">
        <v>80</v>
      </c>
      <c r="AW477" s="13" t="s">
        <v>29</v>
      </c>
      <c r="AX477" s="13" t="s">
        <v>72</v>
      </c>
      <c r="AY477" s="156" t="s">
        <v>131</v>
      </c>
    </row>
    <row r="478" spans="2:51" s="14" customFormat="1" ht="12" hidden="1">
      <c r="B478" s="161"/>
      <c r="D478" s="155" t="s">
        <v>140</v>
      </c>
      <c r="E478" s="162" t="s">
        <v>1</v>
      </c>
      <c r="F478" s="163" t="s">
        <v>605</v>
      </c>
      <c r="H478" s="164">
        <v>381</v>
      </c>
      <c r="L478" s="161"/>
      <c r="M478" s="165"/>
      <c r="N478" s="166"/>
      <c r="O478" s="166"/>
      <c r="P478" s="166"/>
      <c r="Q478" s="166"/>
      <c r="R478" s="166"/>
      <c r="S478" s="166"/>
      <c r="T478" s="167"/>
      <c r="AT478" s="162" t="s">
        <v>140</v>
      </c>
      <c r="AU478" s="162" t="s">
        <v>82</v>
      </c>
      <c r="AV478" s="14" t="s">
        <v>82</v>
      </c>
      <c r="AW478" s="14" t="s">
        <v>29</v>
      </c>
      <c r="AX478" s="14" t="s">
        <v>72</v>
      </c>
      <c r="AY478" s="162" t="s">
        <v>131</v>
      </c>
    </row>
    <row r="479" spans="2:51" s="13" customFormat="1" ht="12" hidden="1">
      <c r="B479" s="154"/>
      <c r="D479" s="155" t="s">
        <v>140</v>
      </c>
      <c r="E479" s="156" t="s">
        <v>1</v>
      </c>
      <c r="F479" s="157" t="s">
        <v>570</v>
      </c>
      <c r="H479" s="156" t="s">
        <v>1</v>
      </c>
      <c r="L479" s="154"/>
      <c r="M479" s="158"/>
      <c r="N479" s="159"/>
      <c r="O479" s="159"/>
      <c r="P479" s="159"/>
      <c r="Q479" s="159"/>
      <c r="R479" s="159"/>
      <c r="S479" s="159"/>
      <c r="T479" s="160"/>
      <c r="AT479" s="156" t="s">
        <v>140</v>
      </c>
      <c r="AU479" s="156" t="s">
        <v>82</v>
      </c>
      <c r="AV479" s="13" t="s">
        <v>80</v>
      </c>
      <c r="AW479" s="13" t="s">
        <v>29</v>
      </c>
      <c r="AX479" s="13" t="s">
        <v>72</v>
      </c>
      <c r="AY479" s="156" t="s">
        <v>131</v>
      </c>
    </row>
    <row r="480" spans="2:51" s="14" customFormat="1" ht="12" hidden="1">
      <c r="B480" s="161"/>
      <c r="D480" s="155" t="s">
        <v>140</v>
      </c>
      <c r="E480" s="162" t="s">
        <v>1</v>
      </c>
      <c r="F480" s="163" t="s">
        <v>606</v>
      </c>
      <c r="H480" s="164">
        <v>2.872</v>
      </c>
      <c r="L480" s="161"/>
      <c r="M480" s="165"/>
      <c r="N480" s="166"/>
      <c r="O480" s="166"/>
      <c r="P480" s="166"/>
      <c r="Q480" s="166"/>
      <c r="R480" s="166"/>
      <c r="S480" s="166"/>
      <c r="T480" s="167"/>
      <c r="AT480" s="162" t="s">
        <v>140</v>
      </c>
      <c r="AU480" s="162" t="s">
        <v>82</v>
      </c>
      <c r="AV480" s="14" t="s">
        <v>82</v>
      </c>
      <c r="AW480" s="14" t="s">
        <v>29</v>
      </c>
      <c r="AX480" s="14" t="s">
        <v>72</v>
      </c>
      <c r="AY480" s="162" t="s">
        <v>131</v>
      </c>
    </row>
    <row r="481" spans="2:51" s="15" customFormat="1" ht="12" hidden="1">
      <c r="B481" s="168"/>
      <c r="D481" s="155" t="s">
        <v>140</v>
      </c>
      <c r="E481" s="169" t="s">
        <v>1</v>
      </c>
      <c r="F481" s="170" t="s">
        <v>143</v>
      </c>
      <c r="H481" s="171">
        <v>383.872</v>
      </c>
      <c r="L481" s="168"/>
      <c r="M481" s="172"/>
      <c r="N481" s="173"/>
      <c r="O481" s="173"/>
      <c r="P481" s="173"/>
      <c r="Q481" s="173"/>
      <c r="R481" s="173"/>
      <c r="S481" s="173"/>
      <c r="T481" s="174"/>
      <c r="AT481" s="169" t="s">
        <v>140</v>
      </c>
      <c r="AU481" s="169" t="s">
        <v>82</v>
      </c>
      <c r="AV481" s="15" t="s">
        <v>139</v>
      </c>
      <c r="AW481" s="15" t="s">
        <v>29</v>
      </c>
      <c r="AX481" s="15" t="s">
        <v>80</v>
      </c>
      <c r="AY481" s="169" t="s">
        <v>131</v>
      </c>
    </row>
    <row r="482" spans="1:65" s="2" customFormat="1" ht="24.15" customHeight="1" hidden="1">
      <c r="A482" s="30"/>
      <c r="B482" s="141"/>
      <c r="C482" s="198" t="s">
        <v>612</v>
      </c>
      <c r="D482" s="198" t="s">
        <v>135</v>
      </c>
      <c r="E482" s="199" t="s">
        <v>613</v>
      </c>
      <c r="F482" s="144" t="s">
        <v>614</v>
      </c>
      <c r="G482" s="145" t="s">
        <v>147</v>
      </c>
      <c r="H482" s="146">
        <v>0</v>
      </c>
      <c r="I482" s="147"/>
      <c r="J482" s="147">
        <f>ROUND(I482*H482,2)</f>
        <v>0</v>
      </c>
      <c r="K482" s="144" t="s">
        <v>148</v>
      </c>
      <c r="L482" s="31"/>
      <c r="M482" s="148" t="s">
        <v>1</v>
      </c>
      <c r="N482" s="149" t="s">
        <v>37</v>
      </c>
      <c r="O482" s="150">
        <v>0</v>
      </c>
      <c r="P482" s="150">
        <f>O482*H482</f>
        <v>0</v>
      </c>
      <c r="Q482" s="150">
        <v>0</v>
      </c>
      <c r="R482" s="150">
        <f>Q482*H482</f>
        <v>0</v>
      </c>
      <c r="S482" s="150">
        <v>0</v>
      </c>
      <c r="T482" s="151">
        <f>S482*H482</f>
        <v>0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R482" s="152" t="s">
        <v>139</v>
      </c>
      <c r="AT482" s="152" t="s">
        <v>135</v>
      </c>
      <c r="AU482" s="152" t="s">
        <v>82</v>
      </c>
      <c r="AY482" s="18" t="s">
        <v>131</v>
      </c>
      <c r="BE482" s="153">
        <f>IF(N482="základní",J482,0)</f>
        <v>0</v>
      </c>
      <c r="BF482" s="153">
        <f>IF(N482="snížená",J482,0)</f>
        <v>0</v>
      </c>
      <c r="BG482" s="153">
        <f>IF(N482="zákl. přenesená",J482,0)</f>
        <v>0</v>
      </c>
      <c r="BH482" s="153">
        <f>IF(N482="sníž. přenesená",J482,0)</f>
        <v>0</v>
      </c>
      <c r="BI482" s="153">
        <f>IF(N482="nulová",J482,0)</f>
        <v>0</v>
      </c>
      <c r="BJ482" s="18" t="s">
        <v>80</v>
      </c>
      <c r="BK482" s="153">
        <f>ROUND(I482*H482,2)</f>
        <v>0</v>
      </c>
      <c r="BL482" s="18" t="s">
        <v>139</v>
      </c>
      <c r="BM482" s="152" t="s">
        <v>615</v>
      </c>
    </row>
    <row r="483" spans="2:63" s="12" customFormat="1" ht="22.8" customHeight="1" hidden="1">
      <c r="B483" s="129"/>
      <c r="D483" s="130" t="s">
        <v>71</v>
      </c>
      <c r="E483" s="139" t="s">
        <v>616</v>
      </c>
      <c r="F483" s="139" t="s">
        <v>617</v>
      </c>
      <c r="J483" s="140">
        <f>BK483</f>
        <v>0</v>
      </c>
      <c r="L483" s="129"/>
      <c r="M483" s="133"/>
      <c r="N483" s="134"/>
      <c r="O483" s="134"/>
      <c r="P483" s="135">
        <f>SUM(P484:P494)</f>
        <v>0</v>
      </c>
      <c r="Q483" s="134"/>
      <c r="R483" s="135">
        <f>SUM(R484:R494)</f>
        <v>0</v>
      </c>
      <c r="S483" s="134"/>
      <c r="T483" s="136">
        <f>SUM(T484:T494)</f>
        <v>0</v>
      </c>
      <c r="AR483" s="130" t="s">
        <v>80</v>
      </c>
      <c r="AT483" s="137" t="s">
        <v>71</v>
      </c>
      <c r="AU483" s="137" t="s">
        <v>80</v>
      </c>
      <c r="AY483" s="130" t="s">
        <v>131</v>
      </c>
      <c r="BK483" s="138">
        <f>SUM(BK484:BK494)</f>
        <v>0</v>
      </c>
    </row>
    <row r="484" spans="1:65" s="2" customFormat="1" ht="24.15" customHeight="1" hidden="1">
      <c r="A484" s="30"/>
      <c r="B484" s="141"/>
      <c r="C484" s="198" t="s">
        <v>618</v>
      </c>
      <c r="D484" s="198" t="s">
        <v>135</v>
      </c>
      <c r="E484" s="199" t="s">
        <v>619</v>
      </c>
      <c r="F484" s="144" t="s">
        <v>620</v>
      </c>
      <c r="G484" s="145" t="s">
        <v>138</v>
      </c>
      <c r="H484" s="146">
        <v>0</v>
      </c>
      <c r="I484" s="147"/>
      <c r="J484" s="147">
        <f>ROUND(I484*H484,2)</f>
        <v>0</v>
      </c>
      <c r="K484" s="144" t="s">
        <v>1</v>
      </c>
      <c r="L484" s="31"/>
      <c r="M484" s="148" t="s">
        <v>1</v>
      </c>
      <c r="N484" s="149" t="s">
        <v>37</v>
      </c>
      <c r="O484" s="150">
        <v>0</v>
      </c>
      <c r="P484" s="150">
        <f>O484*H484</f>
        <v>0</v>
      </c>
      <c r="Q484" s="150">
        <v>0</v>
      </c>
      <c r="R484" s="150">
        <f>Q484*H484</f>
        <v>0</v>
      </c>
      <c r="S484" s="150">
        <v>0</v>
      </c>
      <c r="T484" s="151">
        <f>S484*H484</f>
        <v>0</v>
      </c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R484" s="152" t="s">
        <v>139</v>
      </c>
      <c r="AT484" s="152" t="s">
        <v>135</v>
      </c>
      <c r="AU484" s="152" t="s">
        <v>82</v>
      </c>
      <c r="AY484" s="18" t="s">
        <v>131</v>
      </c>
      <c r="BE484" s="153">
        <f>IF(N484="základní",J484,0)</f>
        <v>0</v>
      </c>
      <c r="BF484" s="153">
        <f>IF(N484="snížená",J484,0)</f>
        <v>0</v>
      </c>
      <c r="BG484" s="153">
        <f>IF(N484="zákl. přenesená",J484,0)</f>
        <v>0</v>
      </c>
      <c r="BH484" s="153">
        <f>IF(N484="sníž. přenesená",J484,0)</f>
        <v>0</v>
      </c>
      <c r="BI484" s="153">
        <f>IF(N484="nulová",J484,0)</f>
        <v>0</v>
      </c>
      <c r="BJ484" s="18" t="s">
        <v>80</v>
      </c>
      <c r="BK484" s="153">
        <f>ROUND(I484*H484,2)</f>
        <v>0</v>
      </c>
      <c r="BL484" s="18" t="s">
        <v>139</v>
      </c>
      <c r="BM484" s="152" t="s">
        <v>621</v>
      </c>
    </row>
    <row r="485" spans="2:51" s="13" customFormat="1" ht="12" hidden="1">
      <c r="B485" s="154"/>
      <c r="D485" s="155" t="s">
        <v>140</v>
      </c>
      <c r="E485" s="156" t="s">
        <v>1</v>
      </c>
      <c r="F485" s="157" t="s">
        <v>622</v>
      </c>
      <c r="H485" s="156" t="s">
        <v>1</v>
      </c>
      <c r="L485" s="154"/>
      <c r="M485" s="158"/>
      <c r="N485" s="159"/>
      <c r="O485" s="159"/>
      <c r="P485" s="159"/>
      <c r="Q485" s="159"/>
      <c r="R485" s="159"/>
      <c r="S485" s="159"/>
      <c r="T485" s="160"/>
      <c r="AT485" s="156" t="s">
        <v>140</v>
      </c>
      <c r="AU485" s="156" t="s">
        <v>82</v>
      </c>
      <c r="AV485" s="13" t="s">
        <v>80</v>
      </c>
      <c r="AW485" s="13" t="s">
        <v>29</v>
      </c>
      <c r="AX485" s="13" t="s">
        <v>72</v>
      </c>
      <c r="AY485" s="156" t="s">
        <v>131</v>
      </c>
    </row>
    <row r="486" spans="2:51" s="13" customFormat="1" ht="12" hidden="1">
      <c r="B486" s="154"/>
      <c r="D486" s="155" t="s">
        <v>140</v>
      </c>
      <c r="E486" s="156" t="s">
        <v>1</v>
      </c>
      <c r="F486" s="157" t="s">
        <v>623</v>
      </c>
      <c r="H486" s="156" t="s">
        <v>1</v>
      </c>
      <c r="L486" s="154"/>
      <c r="M486" s="158"/>
      <c r="N486" s="159"/>
      <c r="O486" s="159"/>
      <c r="P486" s="159"/>
      <c r="Q486" s="159"/>
      <c r="R486" s="159"/>
      <c r="S486" s="159"/>
      <c r="T486" s="160"/>
      <c r="AT486" s="156" t="s">
        <v>140</v>
      </c>
      <c r="AU486" s="156" t="s">
        <v>82</v>
      </c>
      <c r="AV486" s="13" t="s">
        <v>80</v>
      </c>
      <c r="AW486" s="13" t="s">
        <v>29</v>
      </c>
      <c r="AX486" s="13" t="s">
        <v>72</v>
      </c>
      <c r="AY486" s="156" t="s">
        <v>131</v>
      </c>
    </row>
    <row r="487" spans="2:51" s="14" customFormat="1" ht="12" hidden="1">
      <c r="B487" s="161"/>
      <c r="D487" s="155" t="s">
        <v>140</v>
      </c>
      <c r="E487" s="162" t="s">
        <v>1</v>
      </c>
      <c r="F487" s="163" t="s">
        <v>624</v>
      </c>
      <c r="H487" s="164">
        <v>30.254</v>
      </c>
      <c r="L487" s="161"/>
      <c r="M487" s="165"/>
      <c r="N487" s="166"/>
      <c r="O487" s="166"/>
      <c r="P487" s="166"/>
      <c r="Q487" s="166"/>
      <c r="R487" s="166"/>
      <c r="S487" s="166"/>
      <c r="T487" s="167"/>
      <c r="AT487" s="162" t="s">
        <v>140</v>
      </c>
      <c r="AU487" s="162" t="s">
        <v>82</v>
      </c>
      <c r="AV487" s="14" t="s">
        <v>82</v>
      </c>
      <c r="AW487" s="14" t="s">
        <v>29</v>
      </c>
      <c r="AX487" s="14" t="s">
        <v>72</v>
      </c>
      <c r="AY487" s="162" t="s">
        <v>131</v>
      </c>
    </row>
    <row r="488" spans="2:51" s="15" customFormat="1" ht="12" hidden="1">
      <c r="B488" s="168"/>
      <c r="D488" s="155" t="s">
        <v>140</v>
      </c>
      <c r="E488" s="169" t="s">
        <v>1</v>
      </c>
      <c r="F488" s="170" t="s">
        <v>143</v>
      </c>
      <c r="H488" s="171">
        <v>30.254</v>
      </c>
      <c r="L488" s="168"/>
      <c r="M488" s="172"/>
      <c r="N488" s="173"/>
      <c r="O488" s="173"/>
      <c r="P488" s="173"/>
      <c r="Q488" s="173"/>
      <c r="R488" s="173"/>
      <c r="S488" s="173"/>
      <c r="T488" s="174"/>
      <c r="AT488" s="169" t="s">
        <v>140</v>
      </c>
      <c r="AU488" s="169" t="s">
        <v>82</v>
      </c>
      <c r="AV488" s="15" t="s">
        <v>139</v>
      </c>
      <c r="AW488" s="15" t="s">
        <v>29</v>
      </c>
      <c r="AX488" s="15" t="s">
        <v>80</v>
      </c>
      <c r="AY488" s="169" t="s">
        <v>131</v>
      </c>
    </row>
    <row r="489" spans="1:65" s="2" customFormat="1" ht="24.15" customHeight="1" hidden="1">
      <c r="A489" s="30"/>
      <c r="B489" s="141"/>
      <c r="C489" s="198" t="s">
        <v>625</v>
      </c>
      <c r="D489" s="198" t="s">
        <v>135</v>
      </c>
      <c r="E489" s="199" t="s">
        <v>626</v>
      </c>
      <c r="F489" s="144" t="s">
        <v>627</v>
      </c>
      <c r="G489" s="145" t="s">
        <v>138</v>
      </c>
      <c r="H489" s="146">
        <v>0</v>
      </c>
      <c r="I489" s="147"/>
      <c r="J489" s="147">
        <f>ROUND(I489*H489,2)</f>
        <v>0</v>
      </c>
      <c r="K489" s="144" t="s">
        <v>1</v>
      </c>
      <c r="L489" s="31"/>
      <c r="M489" s="148" t="s">
        <v>1</v>
      </c>
      <c r="N489" s="149" t="s">
        <v>37</v>
      </c>
      <c r="O489" s="150">
        <v>0</v>
      </c>
      <c r="P489" s="150">
        <f>O489*H489</f>
        <v>0</v>
      </c>
      <c r="Q489" s="150">
        <v>0</v>
      </c>
      <c r="R489" s="150">
        <f>Q489*H489</f>
        <v>0</v>
      </c>
      <c r="S489" s="150">
        <v>0</v>
      </c>
      <c r="T489" s="151">
        <f>S489*H489</f>
        <v>0</v>
      </c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R489" s="152" t="s">
        <v>139</v>
      </c>
      <c r="AT489" s="152" t="s">
        <v>135</v>
      </c>
      <c r="AU489" s="152" t="s">
        <v>82</v>
      </c>
      <c r="AY489" s="18" t="s">
        <v>131</v>
      </c>
      <c r="BE489" s="153">
        <f>IF(N489="základní",J489,0)</f>
        <v>0</v>
      </c>
      <c r="BF489" s="153">
        <f>IF(N489="snížená",J489,0)</f>
        <v>0</v>
      </c>
      <c r="BG489" s="153">
        <f>IF(N489="zákl. přenesená",J489,0)</f>
        <v>0</v>
      </c>
      <c r="BH489" s="153">
        <f>IF(N489="sníž. přenesená",J489,0)</f>
        <v>0</v>
      </c>
      <c r="BI489" s="153">
        <f>IF(N489="nulová",J489,0)</f>
        <v>0</v>
      </c>
      <c r="BJ489" s="18" t="s">
        <v>80</v>
      </c>
      <c r="BK489" s="153">
        <f>ROUND(I489*H489,2)</f>
        <v>0</v>
      </c>
      <c r="BL489" s="18" t="s">
        <v>139</v>
      </c>
      <c r="BM489" s="152" t="s">
        <v>628</v>
      </c>
    </row>
    <row r="490" spans="2:51" s="13" customFormat="1" ht="12" hidden="1">
      <c r="B490" s="154"/>
      <c r="D490" s="155" t="s">
        <v>140</v>
      </c>
      <c r="E490" s="156" t="s">
        <v>1</v>
      </c>
      <c r="F490" s="157" t="s">
        <v>629</v>
      </c>
      <c r="H490" s="156" t="s">
        <v>1</v>
      </c>
      <c r="L490" s="154"/>
      <c r="M490" s="158"/>
      <c r="N490" s="159"/>
      <c r="O490" s="159"/>
      <c r="P490" s="159"/>
      <c r="Q490" s="159"/>
      <c r="R490" s="159"/>
      <c r="S490" s="159"/>
      <c r="T490" s="160"/>
      <c r="AT490" s="156" t="s">
        <v>140</v>
      </c>
      <c r="AU490" s="156" t="s">
        <v>82</v>
      </c>
      <c r="AV490" s="13" t="s">
        <v>80</v>
      </c>
      <c r="AW490" s="13" t="s">
        <v>29</v>
      </c>
      <c r="AX490" s="13" t="s">
        <v>72</v>
      </c>
      <c r="AY490" s="156" t="s">
        <v>131</v>
      </c>
    </row>
    <row r="491" spans="2:51" s="13" customFormat="1" ht="12" hidden="1">
      <c r="B491" s="154"/>
      <c r="D491" s="155" t="s">
        <v>140</v>
      </c>
      <c r="E491" s="156" t="s">
        <v>1</v>
      </c>
      <c r="F491" s="157" t="s">
        <v>630</v>
      </c>
      <c r="H491" s="156" t="s">
        <v>1</v>
      </c>
      <c r="L491" s="154"/>
      <c r="M491" s="158"/>
      <c r="N491" s="159"/>
      <c r="O491" s="159"/>
      <c r="P491" s="159"/>
      <c r="Q491" s="159"/>
      <c r="R491" s="159"/>
      <c r="S491" s="159"/>
      <c r="T491" s="160"/>
      <c r="AT491" s="156" t="s">
        <v>140</v>
      </c>
      <c r="AU491" s="156" t="s">
        <v>82</v>
      </c>
      <c r="AV491" s="13" t="s">
        <v>80</v>
      </c>
      <c r="AW491" s="13" t="s">
        <v>29</v>
      </c>
      <c r="AX491" s="13" t="s">
        <v>72</v>
      </c>
      <c r="AY491" s="156" t="s">
        <v>131</v>
      </c>
    </row>
    <row r="492" spans="2:51" s="14" customFormat="1" ht="12" hidden="1">
      <c r="B492" s="161"/>
      <c r="D492" s="155" t="s">
        <v>140</v>
      </c>
      <c r="E492" s="162" t="s">
        <v>1</v>
      </c>
      <c r="F492" s="163" t="s">
        <v>631</v>
      </c>
      <c r="H492" s="164">
        <v>10.305</v>
      </c>
      <c r="L492" s="161"/>
      <c r="M492" s="165"/>
      <c r="N492" s="166"/>
      <c r="O492" s="166"/>
      <c r="P492" s="166"/>
      <c r="Q492" s="166"/>
      <c r="R492" s="166"/>
      <c r="S492" s="166"/>
      <c r="T492" s="167"/>
      <c r="AT492" s="162" t="s">
        <v>140</v>
      </c>
      <c r="AU492" s="162" t="s">
        <v>82</v>
      </c>
      <c r="AV492" s="14" t="s">
        <v>82</v>
      </c>
      <c r="AW492" s="14" t="s">
        <v>29</v>
      </c>
      <c r="AX492" s="14" t="s">
        <v>72</v>
      </c>
      <c r="AY492" s="162" t="s">
        <v>131</v>
      </c>
    </row>
    <row r="493" spans="2:51" s="15" customFormat="1" ht="12" hidden="1">
      <c r="B493" s="168"/>
      <c r="D493" s="155" t="s">
        <v>140</v>
      </c>
      <c r="E493" s="169" t="s">
        <v>1</v>
      </c>
      <c r="F493" s="170" t="s">
        <v>143</v>
      </c>
      <c r="H493" s="171">
        <v>10.305</v>
      </c>
      <c r="L493" s="168"/>
      <c r="M493" s="172"/>
      <c r="N493" s="173"/>
      <c r="O493" s="173"/>
      <c r="P493" s="173"/>
      <c r="Q493" s="173"/>
      <c r="R493" s="173"/>
      <c r="S493" s="173"/>
      <c r="T493" s="174"/>
      <c r="AT493" s="169" t="s">
        <v>140</v>
      </c>
      <c r="AU493" s="169" t="s">
        <v>82</v>
      </c>
      <c r="AV493" s="15" t="s">
        <v>139</v>
      </c>
      <c r="AW493" s="15" t="s">
        <v>29</v>
      </c>
      <c r="AX493" s="15" t="s">
        <v>80</v>
      </c>
      <c r="AY493" s="169" t="s">
        <v>131</v>
      </c>
    </row>
    <row r="494" spans="1:65" s="2" customFormat="1" ht="24.15" customHeight="1" hidden="1">
      <c r="A494" s="30"/>
      <c r="B494" s="141"/>
      <c r="C494" s="198" t="s">
        <v>632</v>
      </c>
      <c r="D494" s="198" t="s">
        <v>135</v>
      </c>
      <c r="E494" s="199" t="s">
        <v>633</v>
      </c>
      <c r="F494" s="144" t="s">
        <v>634</v>
      </c>
      <c r="G494" s="145" t="s">
        <v>147</v>
      </c>
      <c r="H494" s="146">
        <v>0</v>
      </c>
      <c r="I494" s="147"/>
      <c r="J494" s="147">
        <f>ROUND(I494*H494,2)</f>
        <v>0</v>
      </c>
      <c r="K494" s="144" t="s">
        <v>148</v>
      </c>
      <c r="L494" s="31"/>
      <c r="M494" s="148" t="s">
        <v>1</v>
      </c>
      <c r="N494" s="149" t="s">
        <v>37</v>
      </c>
      <c r="O494" s="150">
        <v>0</v>
      </c>
      <c r="P494" s="150">
        <f>O494*H494</f>
        <v>0</v>
      </c>
      <c r="Q494" s="150">
        <v>0</v>
      </c>
      <c r="R494" s="150">
        <f>Q494*H494</f>
        <v>0</v>
      </c>
      <c r="S494" s="150">
        <v>0</v>
      </c>
      <c r="T494" s="151">
        <f>S494*H494</f>
        <v>0</v>
      </c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R494" s="152" t="s">
        <v>139</v>
      </c>
      <c r="AT494" s="152" t="s">
        <v>135</v>
      </c>
      <c r="AU494" s="152" t="s">
        <v>82</v>
      </c>
      <c r="AY494" s="18" t="s">
        <v>131</v>
      </c>
      <c r="BE494" s="153">
        <f>IF(N494="základní",J494,0)</f>
        <v>0</v>
      </c>
      <c r="BF494" s="153">
        <f>IF(N494="snížená",J494,0)</f>
        <v>0</v>
      </c>
      <c r="BG494" s="153">
        <f>IF(N494="zákl. přenesená",J494,0)</f>
        <v>0</v>
      </c>
      <c r="BH494" s="153">
        <f>IF(N494="sníž. přenesená",J494,0)</f>
        <v>0</v>
      </c>
      <c r="BI494" s="153">
        <f>IF(N494="nulová",J494,0)</f>
        <v>0</v>
      </c>
      <c r="BJ494" s="18" t="s">
        <v>80</v>
      </c>
      <c r="BK494" s="153">
        <f>ROUND(I494*H494,2)</f>
        <v>0</v>
      </c>
      <c r="BL494" s="18" t="s">
        <v>139</v>
      </c>
      <c r="BM494" s="152" t="s">
        <v>635</v>
      </c>
    </row>
    <row r="495" spans="2:63" s="12" customFormat="1" ht="22.8" customHeight="1">
      <c r="B495" s="129"/>
      <c r="D495" s="130" t="s">
        <v>71</v>
      </c>
      <c r="E495" s="139" t="s">
        <v>636</v>
      </c>
      <c r="F495" s="139" t="s">
        <v>637</v>
      </c>
      <c r="J495" s="140">
        <f>BK495</f>
        <v>0</v>
      </c>
      <c r="L495" s="129"/>
      <c r="M495" s="133"/>
      <c r="N495" s="134"/>
      <c r="O495" s="134"/>
      <c r="P495" s="135">
        <f>SUM(P496:P524)</f>
        <v>0</v>
      </c>
      <c r="Q495" s="134"/>
      <c r="R495" s="135">
        <f>SUM(R496:R524)</f>
        <v>0</v>
      </c>
      <c r="S495" s="134"/>
      <c r="T495" s="136">
        <f>SUM(T496:T524)</f>
        <v>0</v>
      </c>
      <c r="AR495" s="130" t="s">
        <v>80</v>
      </c>
      <c r="AT495" s="137" t="s">
        <v>71</v>
      </c>
      <c r="AU495" s="137" t="s">
        <v>80</v>
      </c>
      <c r="AY495" s="130" t="s">
        <v>131</v>
      </c>
      <c r="BK495" s="138">
        <f>SUM(BK496:BK524)</f>
        <v>0</v>
      </c>
    </row>
    <row r="496" spans="1:65" s="2" customFormat="1" ht="24.15" customHeight="1">
      <c r="A496" s="30"/>
      <c r="B496" s="141"/>
      <c r="C496" s="142" t="s">
        <v>638</v>
      </c>
      <c r="D496" s="142" t="s">
        <v>135</v>
      </c>
      <c r="E496" s="143" t="s">
        <v>639</v>
      </c>
      <c r="F496" s="144" t="s">
        <v>640</v>
      </c>
      <c r="G496" s="145" t="s">
        <v>138</v>
      </c>
      <c r="H496" s="146">
        <v>12.731</v>
      </c>
      <c r="I496" s="147"/>
      <c r="J496" s="147">
        <f>ROUND(I496*H496,2)</f>
        <v>0</v>
      </c>
      <c r="K496" s="144" t="s">
        <v>1</v>
      </c>
      <c r="L496" s="31"/>
      <c r="M496" s="148" t="s">
        <v>1</v>
      </c>
      <c r="N496" s="149" t="s">
        <v>37</v>
      </c>
      <c r="O496" s="150">
        <v>0</v>
      </c>
      <c r="P496" s="150">
        <f>O496*H496</f>
        <v>0</v>
      </c>
      <c r="Q496" s="150">
        <v>0</v>
      </c>
      <c r="R496" s="150">
        <f>Q496*H496</f>
        <v>0</v>
      </c>
      <c r="S496" s="150">
        <v>0</v>
      </c>
      <c r="T496" s="151">
        <f>S496*H496</f>
        <v>0</v>
      </c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R496" s="152" t="s">
        <v>139</v>
      </c>
      <c r="AT496" s="152" t="s">
        <v>135</v>
      </c>
      <c r="AU496" s="152" t="s">
        <v>82</v>
      </c>
      <c r="AY496" s="18" t="s">
        <v>131</v>
      </c>
      <c r="BE496" s="153">
        <f>IF(N496="základní",J496,0)</f>
        <v>0</v>
      </c>
      <c r="BF496" s="153">
        <f>IF(N496="snížená",J496,0)</f>
        <v>0</v>
      </c>
      <c r="BG496" s="153">
        <f>IF(N496="zákl. přenesená",J496,0)</f>
        <v>0</v>
      </c>
      <c r="BH496" s="153">
        <f>IF(N496="sníž. přenesená",J496,0)</f>
        <v>0</v>
      </c>
      <c r="BI496" s="153">
        <f>IF(N496="nulová",J496,0)</f>
        <v>0</v>
      </c>
      <c r="BJ496" s="18" t="s">
        <v>80</v>
      </c>
      <c r="BK496" s="153">
        <f>ROUND(I496*H496,2)</f>
        <v>0</v>
      </c>
      <c r="BL496" s="18" t="s">
        <v>139</v>
      </c>
      <c r="BM496" s="152" t="s">
        <v>641</v>
      </c>
    </row>
    <row r="497" spans="2:51" s="14" customFormat="1" ht="12">
      <c r="B497" s="161"/>
      <c r="D497" s="155" t="s">
        <v>140</v>
      </c>
      <c r="E497" s="162" t="s">
        <v>1</v>
      </c>
      <c r="F497" s="163" t="s">
        <v>642</v>
      </c>
      <c r="H497" s="164">
        <v>12.731</v>
      </c>
      <c r="L497" s="161"/>
      <c r="M497" s="165"/>
      <c r="N497" s="166"/>
      <c r="O497" s="166"/>
      <c r="P497" s="166"/>
      <c r="Q497" s="166"/>
      <c r="R497" s="166"/>
      <c r="S497" s="166"/>
      <c r="T497" s="167"/>
      <c r="AT497" s="162" t="s">
        <v>140</v>
      </c>
      <c r="AU497" s="162" t="s">
        <v>82</v>
      </c>
      <c r="AV497" s="14" t="s">
        <v>82</v>
      </c>
      <c r="AW497" s="14" t="s">
        <v>29</v>
      </c>
      <c r="AX497" s="14" t="s">
        <v>72</v>
      </c>
      <c r="AY497" s="162" t="s">
        <v>131</v>
      </c>
    </row>
    <row r="498" spans="2:51" s="15" customFormat="1" ht="12">
      <c r="B498" s="168"/>
      <c r="D498" s="155" t="s">
        <v>140</v>
      </c>
      <c r="E498" s="169" t="s">
        <v>1</v>
      </c>
      <c r="F498" s="170" t="s">
        <v>143</v>
      </c>
      <c r="H498" s="171">
        <v>12.731</v>
      </c>
      <c r="L498" s="168"/>
      <c r="M498" s="172"/>
      <c r="N498" s="173"/>
      <c r="O498" s="173"/>
      <c r="P498" s="173"/>
      <c r="Q498" s="173"/>
      <c r="R498" s="173"/>
      <c r="S498" s="173"/>
      <c r="T498" s="174"/>
      <c r="AT498" s="169" t="s">
        <v>140</v>
      </c>
      <c r="AU498" s="169" t="s">
        <v>82</v>
      </c>
      <c r="AV498" s="15" t="s">
        <v>139</v>
      </c>
      <c r="AW498" s="15" t="s">
        <v>29</v>
      </c>
      <c r="AX498" s="15" t="s">
        <v>80</v>
      </c>
      <c r="AY498" s="169" t="s">
        <v>131</v>
      </c>
    </row>
    <row r="499" spans="1:65" s="2" customFormat="1" ht="16.5" customHeight="1">
      <c r="A499" s="30"/>
      <c r="B499" s="141"/>
      <c r="C499" s="142" t="s">
        <v>643</v>
      </c>
      <c r="D499" s="142" t="s">
        <v>135</v>
      </c>
      <c r="E499" s="143" t="s">
        <v>644</v>
      </c>
      <c r="F499" s="144" t="s">
        <v>645</v>
      </c>
      <c r="G499" s="145" t="s">
        <v>200</v>
      </c>
      <c r="H499" s="146">
        <v>15</v>
      </c>
      <c r="I499" s="147"/>
      <c r="J499" s="147">
        <f>ROUND(I499*H499,2)</f>
        <v>0</v>
      </c>
      <c r="K499" s="144" t="s">
        <v>1</v>
      </c>
      <c r="L499" s="31"/>
      <c r="M499" s="148" t="s">
        <v>1</v>
      </c>
      <c r="N499" s="149" t="s">
        <v>37</v>
      </c>
      <c r="O499" s="150">
        <v>0</v>
      </c>
      <c r="P499" s="150">
        <f>O499*H499</f>
        <v>0</v>
      </c>
      <c r="Q499" s="150">
        <v>0</v>
      </c>
      <c r="R499" s="150">
        <f>Q499*H499</f>
        <v>0</v>
      </c>
      <c r="S499" s="150">
        <v>0</v>
      </c>
      <c r="T499" s="151">
        <f>S499*H499</f>
        <v>0</v>
      </c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R499" s="152" t="s">
        <v>139</v>
      </c>
      <c r="AT499" s="152" t="s">
        <v>135</v>
      </c>
      <c r="AU499" s="152" t="s">
        <v>82</v>
      </c>
      <c r="AY499" s="18" t="s">
        <v>131</v>
      </c>
      <c r="BE499" s="153">
        <f>IF(N499="základní",J499,0)</f>
        <v>0</v>
      </c>
      <c r="BF499" s="153">
        <f>IF(N499="snížená",J499,0)</f>
        <v>0</v>
      </c>
      <c r="BG499" s="153">
        <f>IF(N499="zákl. přenesená",J499,0)</f>
        <v>0</v>
      </c>
      <c r="BH499" s="153">
        <f>IF(N499="sníž. přenesená",J499,0)</f>
        <v>0</v>
      </c>
      <c r="BI499" s="153">
        <f>IF(N499="nulová",J499,0)</f>
        <v>0</v>
      </c>
      <c r="BJ499" s="18" t="s">
        <v>80</v>
      </c>
      <c r="BK499" s="153">
        <f>ROUND(I499*H499,2)</f>
        <v>0</v>
      </c>
      <c r="BL499" s="18" t="s">
        <v>139</v>
      </c>
      <c r="BM499" s="152" t="s">
        <v>646</v>
      </c>
    </row>
    <row r="500" spans="2:51" s="13" customFormat="1" ht="12">
      <c r="B500" s="154"/>
      <c r="D500" s="155" t="s">
        <v>140</v>
      </c>
      <c r="E500" s="156" t="s">
        <v>1</v>
      </c>
      <c r="F500" s="157" t="s">
        <v>647</v>
      </c>
      <c r="H500" s="156" t="s">
        <v>1</v>
      </c>
      <c r="L500" s="154"/>
      <c r="M500" s="158"/>
      <c r="N500" s="159"/>
      <c r="O500" s="159"/>
      <c r="P500" s="159"/>
      <c r="Q500" s="159"/>
      <c r="R500" s="159"/>
      <c r="S500" s="159"/>
      <c r="T500" s="160"/>
      <c r="AT500" s="156" t="s">
        <v>140</v>
      </c>
      <c r="AU500" s="156" t="s">
        <v>82</v>
      </c>
      <c r="AV500" s="13" t="s">
        <v>80</v>
      </c>
      <c r="AW500" s="13" t="s">
        <v>29</v>
      </c>
      <c r="AX500" s="13" t="s">
        <v>72</v>
      </c>
      <c r="AY500" s="156" t="s">
        <v>131</v>
      </c>
    </row>
    <row r="501" spans="2:51" s="14" customFormat="1" ht="12">
      <c r="B501" s="161"/>
      <c r="D501" s="155" t="s">
        <v>140</v>
      </c>
      <c r="E501" s="162" t="s">
        <v>1</v>
      </c>
      <c r="F501" s="163" t="s">
        <v>8</v>
      </c>
      <c r="H501" s="164">
        <v>15</v>
      </c>
      <c r="L501" s="161"/>
      <c r="M501" s="165"/>
      <c r="N501" s="166"/>
      <c r="O501" s="166"/>
      <c r="P501" s="166"/>
      <c r="Q501" s="166"/>
      <c r="R501" s="166"/>
      <c r="S501" s="166"/>
      <c r="T501" s="167"/>
      <c r="AT501" s="162" t="s">
        <v>140</v>
      </c>
      <c r="AU501" s="162" t="s">
        <v>82</v>
      </c>
      <c r="AV501" s="14" t="s">
        <v>82</v>
      </c>
      <c r="AW501" s="14" t="s">
        <v>29</v>
      </c>
      <c r="AX501" s="14" t="s">
        <v>72</v>
      </c>
      <c r="AY501" s="162" t="s">
        <v>131</v>
      </c>
    </row>
    <row r="502" spans="2:51" s="15" customFormat="1" ht="12">
      <c r="B502" s="168"/>
      <c r="D502" s="155" t="s">
        <v>140</v>
      </c>
      <c r="E502" s="169" t="s">
        <v>1</v>
      </c>
      <c r="F502" s="170" t="s">
        <v>143</v>
      </c>
      <c r="H502" s="171">
        <v>15</v>
      </c>
      <c r="L502" s="168"/>
      <c r="M502" s="172"/>
      <c r="N502" s="173"/>
      <c r="O502" s="173"/>
      <c r="P502" s="173"/>
      <c r="Q502" s="173"/>
      <c r="R502" s="173"/>
      <c r="S502" s="173"/>
      <c r="T502" s="174"/>
      <c r="AT502" s="169" t="s">
        <v>140</v>
      </c>
      <c r="AU502" s="169" t="s">
        <v>82</v>
      </c>
      <c r="AV502" s="15" t="s">
        <v>139</v>
      </c>
      <c r="AW502" s="15" t="s">
        <v>29</v>
      </c>
      <c r="AX502" s="15" t="s">
        <v>80</v>
      </c>
      <c r="AY502" s="169" t="s">
        <v>131</v>
      </c>
    </row>
    <row r="503" spans="1:65" s="2" customFormat="1" ht="24.15" customHeight="1">
      <c r="A503" s="30"/>
      <c r="B503" s="141"/>
      <c r="C503" s="142" t="s">
        <v>648</v>
      </c>
      <c r="D503" s="142" t="s">
        <v>135</v>
      </c>
      <c r="E503" s="143" t="s">
        <v>649</v>
      </c>
      <c r="F503" s="144" t="s">
        <v>650</v>
      </c>
      <c r="G503" s="145" t="s">
        <v>138</v>
      </c>
      <c r="H503" s="146">
        <v>11.574</v>
      </c>
      <c r="I503" s="147"/>
      <c r="J503" s="147">
        <f>ROUND(I503*H503,2)</f>
        <v>0</v>
      </c>
      <c r="K503" s="144" t="s">
        <v>148</v>
      </c>
      <c r="L503" s="31"/>
      <c r="M503" s="148" t="s">
        <v>1</v>
      </c>
      <c r="N503" s="149" t="s">
        <v>37</v>
      </c>
      <c r="O503" s="150">
        <v>0</v>
      </c>
      <c r="P503" s="150">
        <f>O503*H503</f>
        <v>0</v>
      </c>
      <c r="Q503" s="150">
        <v>0</v>
      </c>
      <c r="R503" s="150">
        <f>Q503*H503</f>
        <v>0</v>
      </c>
      <c r="S503" s="150">
        <v>0</v>
      </c>
      <c r="T503" s="151">
        <f>S503*H503</f>
        <v>0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52" t="s">
        <v>139</v>
      </c>
      <c r="AT503" s="152" t="s">
        <v>135</v>
      </c>
      <c r="AU503" s="152" t="s">
        <v>82</v>
      </c>
      <c r="AY503" s="18" t="s">
        <v>131</v>
      </c>
      <c r="BE503" s="153">
        <f>IF(N503="základní",J503,0)</f>
        <v>0</v>
      </c>
      <c r="BF503" s="153">
        <f>IF(N503="snížená",J503,0)</f>
        <v>0</v>
      </c>
      <c r="BG503" s="153">
        <f>IF(N503="zákl. přenesená",J503,0)</f>
        <v>0</v>
      </c>
      <c r="BH503" s="153">
        <f>IF(N503="sníž. přenesená",J503,0)</f>
        <v>0</v>
      </c>
      <c r="BI503" s="153">
        <f>IF(N503="nulová",J503,0)</f>
        <v>0</v>
      </c>
      <c r="BJ503" s="18" t="s">
        <v>80</v>
      </c>
      <c r="BK503" s="153">
        <f>ROUND(I503*H503,2)</f>
        <v>0</v>
      </c>
      <c r="BL503" s="18" t="s">
        <v>139</v>
      </c>
      <c r="BM503" s="152" t="s">
        <v>651</v>
      </c>
    </row>
    <row r="504" spans="2:51" s="13" customFormat="1" ht="12">
      <c r="B504" s="154"/>
      <c r="D504" s="155" t="s">
        <v>140</v>
      </c>
      <c r="E504" s="156" t="s">
        <v>1</v>
      </c>
      <c r="F504" s="157" t="s">
        <v>652</v>
      </c>
      <c r="H504" s="156" t="s">
        <v>1</v>
      </c>
      <c r="L504" s="154"/>
      <c r="M504" s="158"/>
      <c r="N504" s="159"/>
      <c r="O504" s="159"/>
      <c r="P504" s="159"/>
      <c r="Q504" s="159"/>
      <c r="R504" s="159"/>
      <c r="S504" s="159"/>
      <c r="T504" s="160"/>
      <c r="AT504" s="156" t="s">
        <v>140</v>
      </c>
      <c r="AU504" s="156" t="s">
        <v>82</v>
      </c>
      <c r="AV504" s="13" t="s">
        <v>80</v>
      </c>
      <c r="AW504" s="13" t="s">
        <v>29</v>
      </c>
      <c r="AX504" s="13" t="s">
        <v>72</v>
      </c>
      <c r="AY504" s="156" t="s">
        <v>131</v>
      </c>
    </row>
    <row r="505" spans="2:51" s="13" customFormat="1" ht="20.4">
      <c r="B505" s="154"/>
      <c r="D505" s="155" t="s">
        <v>140</v>
      </c>
      <c r="E505" s="156" t="s">
        <v>1</v>
      </c>
      <c r="F505" s="157" t="s">
        <v>653</v>
      </c>
      <c r="H505" s="156" t="s">
        <v>1</v>
      </c>
      <c r="L505" s="154"/>
      <c r="M505" s="158"/>
      <c r="N505" s="159"/>
      <c r="O505" s="159"/>
      <c r="P505" s="159"/>
      <c r="Q505" s="159"/>
      <c r="R505" s="159"/>
      <c r="S505" s="159"/>
      <c r="T505" s="160"/>
      <c r="AT505" s="156" t="s">
        <v>140</v>
      </c>
      <c r="AU505" s="156" t="s">
        <v>82</v>
      </c>
      <c r="AV505" s="13" t="s">
        <v>80</v>
      </c>
      <c r="AW505" s="13" t="s">
        <v>29</v>
      </c>
      <c r="AX505" s="13" t="s">
        <v>72</v>
      </c>
      <c r="AY505" s="156" t="s">
        <v>131</v>
      </c>
    </row>
    <row r="506" spans="2:51" s="13" customFormat="1" ht="12">
      <c r="B506" s="154"/>
      <c r="D506" s="155" t="s">
        <v>140</v>
      </c>
      <c r="E506" s="156" t="s">
        <v>1</v>
      </c>
      <c r="F506" s="157" t="s">
        <v>471</v>
      </c>
      <c r="H506" s="156" t="s">
        <v>1</v>
      </c>
      <c r="L506" s="154"/>
      <c r="M506" s="158"/>
      <c r="N506" s="159"/>
      <c r="O506" s="159"/>
      <c r="P506" s="159"/>
      <c r="Q506" s="159"/>
      <c r="R506" s="159"/>
      <c r="S506" s="159"/>
      <c r="T506" s="160"/>
      <c r="AT506" s="156" t="s">
        <v>140</v>
      </c>
      <c r="AU506" s="156" t="s">
        <v>82</v>
      </c>
      <c r="AV506" s="13" t="s">
        <v>80</v>
      </c>
      <c r="AW506" s="13" t="s">
        <v>29</v>
      </c>
      <c r="AX506" s="13" t="s">
        <v>72</v>
      </c>
      <c r="AY506" s="156" t="s">
        <v>131</v>
      </c>
    </row>
    <row r="507" spans="2:51" s="13" customFormat="1" ht="12">
      <c r="B507" s="154"/>
      <c r="D507" s="155" t="s">
        <v>140</v>
      </c>
      <c r="E507" s="156" t="s">
        <v>1</v>
      </c>
      <c r="F507" s="157" t="s">
        <v>654</v>
      </c>
      <c r="H507" s="156" t="s">
        <v>1</v>
      </c>
      <c r="L507" s="154"/>
      <c r="M507" s="158"/>
      <c r="N507" s="159"/>
      <c r="O507" s="159"/>
      <c r="P507" s="159"/>
      <c r="Q507" s="159"/>
      <c r="R507" s="159"/>
      <c r="S507" s="159"/>
      <c r="T507" s="160"/>
      <c r="AT507" s="156" t="s">
        <v>140</v>
      </c>
      <c r="AU507" s="156" t="s">
        <v>82</v>
      </c>
      <c r="AV507" s="13" t="s">
        <v>80</v>
      </c>
      <c r="AW507" s="13" t="s">
        <v>29</v>
      </c>
      <c r="AX507" s="13" t="s">
        <v>72</v>
      </c>
      <c r="AY507" s="156" t="s">
        <v>131</v>
      </c>
    </row>
    <row r="508" spans="2:51" s="14" customFormat="1" ht="12">
      <c r="B508" s="161"/>
      <c r="D508" s="155" t="s">
        <v>140</v>
      </c>
      <c r="E508" s="162" t="s">
        <v>1</v>
      </c>
      <c r="F508" s="163" t="s">
        <v>655</v>
      </c>
      <c r="H508" s="164">
        <v>1.138</v>
      </c>
      <c r="L508" s="161"/>
      <c r="M508" s="165"/>
      <c r="N508" s="166"/>
      <c r="O508" s="166"/>
      <c r="P508" s="166"/>
      <c r="Q508" s="166"/>
      <c r="R508" s="166"/>
      <c r="S508" s="166"/>
      <c r="T508" s="167"/>
      <c r="AT508" s="162" t="s">
        <v>140</v>
      </c>
      <c r="AU508" s="162" t="s">
        <v>82</v>
      </c>
      <c r="AV508" s="14" t="s">
        <v>82</v>
      </c>
      <c r="AW508" s="14" t="s">
        <v>29</v>
      </c>
      <c r="AX508" s="14" t="s">
        <v>72</v>
      </c>
      <c r="AY508" s="162" t="s">
        <v>131</v>
      </c>
    </row>
    <row r="509" spans="2:51" s="13" customFormat="1" ht="12">
      <c r="B509" s="154"/>
      <c r="D509" s="155" t="s">
        <v>140</v>
      </c>
      <c r="E509" s="156" t="s">
        <v>1</v>
      </c>
      <c r="F509" s="157" t="s">
        <v>656</v>
      </c>
      <c r="H509" s="156" t="s">
        <v>1</v>
      </c>
      <c r="L509" s="154"/>
      <c r="M509" s="158"/>
      <c r="N509" s="159"/>
      <c r="O509" s="159"/>
      <c r="P509" s="159"/>
      <c r="Q509" s="159"/>
      <c r="R509" s="159"/>
      <c r="S509" s="159"/>
      <c r="T509" s="160"/>
      <c r="AT509" s="156" t="s">
        <v>140</v>
      </c>
      <c r="AU509" s="156" t="s">
        <v>82</v>
      </c>
      <c r="AV509" s="13" t="s">
        <v>80</v>
      </c>
      <c r="AW509" s="13" t="s">
        <v>29</v>
      </c>
      <c r="AX509" s="13" t="s">
        <v>72</v>
      </c>
      <c r="AY509" s="156" t="s">
        <v>131</v>
      </c>
    </row>
    <row r="510" spans="2:51" s="14" customFormat="1" ht="12">
      <c r="B510" s="161"/>
      <c r="D510" s="155" t="s">
        <v>140</v>
      </c>
      <c r="E510" s="162" t="s">
        <v>1</v>
      </c>
      <c r="F510" s="163" t="s">
        <v>657</v>
      </c>
      <c r="H510" s="164">
        <v>1.008</v>
      </c>
      <c r="L510" s="161"/>
      <c r="M510" s="165"/>
      <c r="N510" s="166"/>
      <c r="O510" s="166"/>
      <c r="P510" s="166"/>
      <c r="Q510" s="166"/>
      <c r="R510" s="166"/>
      <c r="S510" s="166"/>
      <c r="T510" s="167"/>
      <c r="AT510" s="162" t="s">
        <v>140</v>
      </c>
      <c r="AU510" s="162" t="s">
        <v>82</v>
      </c>
      <c r="AV510" s="14" t="s">
        <v>82</v>
      </c>
      <c r="AW510" s="14" t="s">
        <v>29</v>
      </c>
      <c r="AX510" s="14" t="s">
        <v>72</v>
      </c>
      <c r="AY510" s="162" t="s">
        <v>131</v>
      </c>
    </row>
    <row r="511" spans="2:51" s="13" customFormat="1" ht="12">
      <c r="B511" s="154"/>
      <c r="D511" s="155" t="s">
        <v>140</v>
      </c>
      <c r="E511" s="156" t="s">
        <v>1</v>
      </c>
      <c r="F511" s="157" t="s">
        <v>473</v>
      </c>
      <c r="H511" s="156" t="s">
        <v>1</v>
      </c>
      <c r="L511" s="154"/>
      <c r="M511" s="158"/>
      <c r="N511" s="159"/>
      <c r="O511" s="159"/>
      <c r="P511" s="159"/>
      <c r="Q511" s="159"/>
      <c r="R511" s="159"/>
      <c r="S511" s="159"/>
      <c r="T511" s="160"/>
      <c r="AT511" s="156" t="s">
        <v>140</v>
      </c>
      <c r="AU511" s="156" t="s">
        <v>82</v>
      </c>
      <c r="AV511" s="13" t="s">
        <v>80</v>
      </c>
      <c r="AW511" s="13" t="s">
        <v>29</v>
      </c>
      <c r="AX511" s="13" t="s">
        <v>72</v>
      </c>
      <c r="AY511" s="156" t="s">
        <v>131</v>
      </c>
    </row>
    <row r="512" spans="2:51" s="13" customFormat="1" ht="12">
      <c r="B512" s="154"/>
      <c r="D512" s="155" t="s">
        <v>140</v>
      </c>
      <c r="E512" s="156" t="s">
        <v>1</v>
      </c>
      <c r="F512" s="157" t="s">
        <v>658</v>
      </c>
      <c r="H512" s="156" t="s">
        <v>1</v>
      </c>
      <c r="L512" s="154"/>
      <c r="M512" s="158"/>
      <c r="N512" s="159"/>
      <c r="O512" s="159"/>
      <c r="P512" s="159"/>
      <c r="Q512" s="159"/>
      <c r="R512" s="159"/>
      <c r="S512" s="159"/>
      <c r="T512" s="160"/>
      <c r="AT512" s="156" t="s">
        <v>140</v>
      </c>
      <c r="AU512" s="156" t="s">
        <v>82</v>
      </c>
      <c r="AV512" s="13" t="s">
        <v>80</v>
      </c>
      <c r="AW512" s="13" t="s">
        <v>29</v>
      </c>
      <c r="AX512" s="13" t="s">
        <v>72</v>
      </c>
      <c r="AY512" s="156" t="s">
        <v>131</v>
      </c>
    </row>
    <row r="513" spans="2:51" s="14" customFormat="1" ht="12">
      <c r="B513" s="161"/>
      <c r="D513" s="155" t="s">
        <v>140</v>
      </c>
      <c r="E513" s="162" t="s">
        <v>1</v>
      </c>
      <c r="F513" s="163" t="s">
        <v>659</v>
      </c>
      <c r="H513" s="164">
        <v>1.398</v>
      </c>
      <c r="L513" s="161"/>
      <c r="M513" s="165"/>
      <c r="N513" s="166"/>
      <c r="O513" s="166"/>
      <c r="P513" s="166"/>
      <c r="Q513" s="166"/>
      <c r="R513" s="166"/>
      <c r="S513" s="166"/>
      <c r="T513" s="167"/>
      <c r="AT513" s="162" t="s">
        <v>140</v>
      </c>
      <c r="AU513" s="162" t="s">
        <v>82</v>
      </c>
      <c r="AV513" s="14" t="s">
        <v>82</v>
      </c>
      <c r="AW513" s="14" t="s">
        <v>29</v>
      </c>
      <c r="AX513" s="14" t="s">
        <v>72</v>
      </c>
      <c r="AY513" s="162" t="s">
        <v>131</v>
      </c>
    </row>
    <row r="514" spans="2:51" s="13" customFormat="1" ht="12">
      <c r="B514" s="154"/>
      <c r="D514" s="155" t="s">
        <v>140</v>
      </c>
      <c r="E514" s="156" t="s">
        <v>1</v>
      </c>
      <c r="F514" s="157" t="s">
        <v>660</v>
      </c>
      <c r="H514" s="156" t="s">
        <v>1</v>
      </c>
      <c r="L514" s="154"/>
      <c r="M514" s="158"/>
      <c r="N514" s="159"/>
      <c r="O514" s="159"/>
      <c r="P514" s="159"/>
      <c r="Q514" s="159"/>
      <c r="R514" s="159"/>
      <c r="S514" s="159"/>
      <c r="T514" s="160"/>
      <c r="AT514" s="156" t="s">
        <v>140</v>
      </c>
      <c r="AU514" s="156" t="s">
        <v>82</v>
      </c>
      <c r="AV514" s="13" t="s">
        <v>80</v>
      </c>
      <c r="AW514" s="13" t="s">
        <v>29</v>
      </c>
      <c r="AX514" s="13" t="s">
        <v>72</v>
      </c>
      <c r="AY514" s="156" t="s">
        <v>131</v>
      </c>
    </row>
    <row r="515" spans="2:51" s="14" customFormat="1" ht="12">
      <c r="B515" s="161"/>
      <c r="D515" s="155" t="s">
        <v>140</v>
      </c>
      <c r="E515" s="162" t="s">
        <v>1</v>
      </c>
      <c r="F515" s="163" t="s">
        <v>661</v>
      </c>
      <c r="H515" s="164">
        <v>1.365</v>
      </c>
      <c r="L515" s="161"/>
      <c r="M515" s="165"/>
      <c r="N515" s="166"/>
      <c r="O515" s="166"/>
      <c r="P515" s="166"/>
      <c r="Q515" s="166"/>
      <c r="R515" s="166"/>
      <c r="S515" s="166"/>
      <c r="T515" s="167"/>
      <c r="AT515" s="162" t="s">
        <v>140</v>
      </c>
      <c r="AU515" s="162" t="s">
        <v>82</v>
      </c>
      <c r="AV515" s="14" t="s">
        <v>82</v>
      </c>
      <c r="AW515" s="14" t="s">
        <v>29</v>
      </c>
      <c r="AX515" s="14" t="s">
        <v>72</v>
      </c>
      <c r="AY515" s="162" t="s">
        <v>131</v>
      </c>
    </row>
    <row r="516" spans="2:51" s="13" customFormat="1" ht="12">
      <c r="B516" s="154"/>
      <c r="D516" s="155" t="s">
        <v>140</v>
      </c>
      <c r="E516" s="156" t="s">
        <v>1</v>
      </c>
      <c r="F516" s="157" t="s">
        <v>475</v>
      </c>
      <c r="H516" s="156" t="s">
        <v>1</v>
      </c>
      <c r="L516" s="154"/>
      <c r="M516" s="158"/>
      <c r="N516" s="159"/>
      <c r="O516" s="159"/>
      <c r="P516" s="159"/>
      <c r="Q516" s="159"/>
      <c r="R516" s="159"/>
      <c r="S516" s="159"/>
      <c r="T516" s="160"/>
      <c r="AT516" s="156" t="s">
        <v>140</v>
      </c>
      <c r="AU516" s="156" t="s">
        <v>82</v>
      </c>
      <c r="AV516" s="13" t="s">
        <v>80</v>
      </c>
      <c r="AW516" s="13" t="s">
        <v>29</v>
      </c>
      <c r="AX516" s="13" t="s">
        <v>72</v>
      </c>
      <c r="AY516" s="156" t="s">
        <v>131</v>
      </c>
    </row>
    <row r="517" spans="2:51" s="13" customFormat="1" ht="12">
      <c r="B517" s="154"/>
      <c r="D517" s="155" t="s">
        <v>140</v>
      </c>
      <c r="E517" s="156" t="s">
        <v>1</v>
      </c>
      <c r="F517" s="157" t="s">
        <v>662</v>
      </c>
      <c r="H517" s="156" t="s">
        <v>1</v>
      </c>
      <c r="L517" s="154"/>
      <c r="M517" s="158"/>
      <c r="N517" s="159"/>
      <c r="O517" s="159"/>
      <c r="P517" s="159"/>
      <c r="Q517" s="159"/>
      <c r="R517" s="159"/>
      <c r="S517" s="159"/>
      <c r="T517" s="160"/>
      <c r="AT517" s="156" t="s">
        <v>140</v>
      </c>
      <c r="AU517" s="156" t="s">
        <v>82</v>
      </c>
      <c r="AV517" s="13" t="s">
        <v>80</v>
      </c>
      <c r="AW517" s="13" t="s">
        <v>29</v>
      </c>
      <c r="AX517" s="13" t="s">
        <v>72</v>
      </c>
      <c r="AY517" s="156" t="s">
        <v>131</v>
      </c>
    </row>
    <row r="518" spans="2:51" s="14" customFormat="1" ht="12">
      <c r="B518" s="161"/>
      <c r="D518" s="155" t="s">
        <v>140</v>
      </c>
      <c r="E518" s="162" t="s">
        <v>1</v>
      </c>
      <c r="F518" s="163" t="s">
        <v>661</v>
      </c>
      <c r="H518" s="164">
        <v>1.365</v>
      </c>
      <c r="L518" s="161"/>
      <c r="M518" s="165"/>
      <c r="N518" s="166"/>
      <c r="O518" s="166"/>
      <c r="P518" s="166"/>
      <c r="Q518" s="166"/>
      <c r="R518" s="166"/>
      <c r="S518" s="166"/>
      <c r="T518" s="167"/>
      <c r="AT518" s="162" t="s">
        <v>140</v>
      </c>
      <c r="AU518" s="162" t="s">
        <v>82</v>
      </c>
      <c r="AV518" s="14" t="s">
        <v>82</v>
      </c>
      <c r="AW518" s="14" t="s">
        <v>29</v>
      </c>
      <c r="AX518" s="14" t="s">
        <v>72</v>
      </c>
      <c r="AY518" s="162" t="s">
        <v>131</v>
      </c>
    </row>
    <row r="519" spans="2:51" s="13" customFormat="1" ht="12">
      <c r="B519" s="154"/>
      <c r="D519" s="155" t="s">
        <v>140</v>
      </c>
      <c r="E519" s="156" t="s">
        <v>1</v>
      </c>
      <c r="F519" s="157" t="s">
        <v>663</v>
      </c>
      <c r="H519" s="156" t="s">
        <v>1</v>
      </c>
      <c r="L519" s="154"/>
      <c r="M519" s="158"/>
      <c r="N519" s="159"/>
      <c r="O519" s="159"/>
      <c r="P519" s="159"/>
      <c r="Q519" s="159"/>
      <c r="R519" s="159"/>
      <c r="S519" s="159"/>
      <c r="T519" s="160"/>
      <c r="AT519" s="156" t="s">
        <v>140</v>
      </c>
      <c r="AU519" s="156" t="s">
        <v>82</v>
      </c>
      <c r="AV519" s="13" t="s">
        <v>80</v>
      </c>
      <c r="AW519" s="13" t="s">
        <v>29</v>
      </c>
      <c r="AX519" s="13" t="s">
        <v>72</v>
      </c>
      <c r="AY519" s="156" t="s">
        <v>131</v>
      </c>
    </row>
    <row r="520" spans="2:51" s="14" customFormat="1" ht="12">
      <c r="B520" s="161"/>
      <c r="D520" s="155" t="s">
        <v>140</v>
      </c>
      <c r="E520" s="162" t="s">
        <v>1</v>
      </c>
      <c r="F520" s="163" t="s">
        <v>661</v>
      </c>
      <c r="H520" s="164">
        <v>1.365</v>
      </c>
      <c r="L520" s="161"/>
      <c r="M520" s="165"/>
      <c r="N520" s="166"/>
      <c r="O520" s="166"/>
      <c r="P520" s="166"/>
      <c r="Q520" s="166"/>
      <c r="R520" s="166"/>
      <c r="S520" s="166"/>
      <c r="T520" s="167"/>
      <c r="AT520" s="162" t="s">
        <v>140</v>
      </c>
      <c r="AU520" s="162" t="s">
        <v>82</v>
      </c>
      <c r="AV520" s="14" t="s">
        <v>82</v>
      </c>
      <c r="AW520" s="14" t="s">
        <v>29</v>
      </c>
      <c r="AX520" s="14" t="s">
        <v>72</v>
      </c>
      <c r="AY520" s="162" t="s">
        <v>131</v>
      </c>
    </row>
    <row r="521" spans="2:51" s="13" customFormat="1" ht="12">
      <c r="B521" s="154"/>
      <c r="D521" s="155" t="s">
        <v>140</v>
      </c>
      <c r="E521" s="156" t="s">
        <v>1</v>
      </c>
      <c r="F521" s="157" t="s">
        <v>596</v>
      </c>
      <c r="H521" s="156" t="s">
        <v>1</v>
      </c>
      <c r="L521" s="154"/>
      <c r="M521" s="158"/>
      <c r="N521" s="159"/>
      <c r="O521" s="159"/>
      <c r="P521" s="159"/>
      <c r="Q521" s="159"/>
      <c r="R521" s="159"/>
      <c r="S521" s="159"/>
      <c r="T521" s="160"/>
      <c r="AT521" s="156" t="s">
        <v>140</v>
      </c>
      <c r="AU521" s="156" t="s">
        <v>82</v>
      </c>
      <c r="AV521" s="13" t="s">
        <v>80</v>
      </c>
      <c r="AW521" s="13" t="s">
        <v>29</v>
      </c>
      <c r="AX521" s="13" t="s">
        <v>72</v>
      </c>
      <c r="AY521" s="156" t="s">
        <v>131</v>
      </c>
    </row>
    <row r="522" spans="2:51" s="14" customFormat="1" ht="12">
      <c r="B522" s="161"/>
      <c r="D522" s="155" t="s">
        <v>140</v>
      </c>
      <c r="E522" s="162" t="s">
        <v>1</v>
      </c>
      <c r="F522" s="163" t="s">
        <v>664</v>
      </c>
      <c r="H522" s="164">
        <v>3.935</v>
      </c>
      <c r="L522" s="161"/>
      <c r="M522" s="165"/>
      <c r="N522" s="166"/>
      <c r="O522" s="166"/>
      <c r="P522" s="166"/>
      <c r="Q522" s="166"/>
      <c r="R522" s="166"/>
      <c r="S522" s="166"/>
      <c r="T522" s="167"/>
      <c r="AT522" s="162" t="s">
        <v>140</v>
      </c>
      <c r="AU522" s="162" t="s">
        <v>82</v>
      </c>
      <c r="AV522" s="14" t="s">
        <v>82</v>
      </c>
      <c r="AW522" s="14" t="s">
        <v>29</v>
      </c>
      <c r="AX522" s="14" t="s">
        <v>72</v>
      </c>
      <c r="AY522" s="162" t="s">
        <v>131</v>
      </c>
    </row>
    <row r="523" spans="2:51" s="15" customFormat="1" ht="12">
      <c r="B523" s="168"/>
      <c r="D523" s="155" t="s">
        <v>140</v>
      </c>
      <c r="E523" s="169" t="s">
        <v>1</v>
      </c>
      <c r="F523" s="170" t="s">
        <v>143</v>
      </c>
      <c r="H523" s="171">
        <v>11.574</v>
      </c>
      <c r="L523" s="168"/>
      <c r="M523" s="172"/>
      <c r="N523" s="173"/>
      <c r="O523" s="173"/>
      <c r="P523" s="173"/>
      <c r="Q523" s="173"/>
      <c r="R523" s="173"/>
      <c r="S523" s="173"/>
      <c r="T523" s="174"/>
      <c r="AT523" s="169" t="s">
        <v>140</v>
      </c>
      <c r="AU523" s="169" t="s">
        <v>82</v>
      </c>
      <c r="AV523" s="15" t="s">
        <v>139</v>
      </c>
      <c r="AW523" s="15" t="s">
        <v>29</v>
      </c>
      <c r="AX523" s="15" t="s">
        <v>80</v>
      </c>
      <c r="AY523" s="169" t="s">
        <v>131</v>
      </c>
    </row>
    <row r="524" spans="1:65" s="2" customFormat="1" ht="24.15" customHeight="1">
      <c r="A524" s="30"/>
      <c r="B524" s="141"/>
      <c r="C524" s="142" t="s">
        <v>665</v>
      </c>
      <c r="D524" s="142" t="s">
        <v>135</v>
      </c>
      <c r="E524" s="143" t="s">
        <v>666</v>
      </c>
      <c r="F524" s="144" t="s">
        <v>667</v>
      </c>
      <c r="G524" s="145" t="s">
        <v>147</v>
      </c>
      <c r="H524" s="146">
        <v>3.54</v>
      </c>
      <c r="I524" s="147"/>
      <c r="J524" s="147">
        <f>ROUND(I524*H524,2)</f>
        <v>0</v>
      </c>
      <c r="K524" s="144" t="s">
        <v>148</v>
      </c>
      <c r="L524" s="31"/>
      <c r="M524" s="148" t="s">
        <v>1</v>
      </c>
      <c r="N524" s="149" t="s">
        <v>37</v>
      </c>
      <c r="O524" s="150">
        <v>0</v>
      </c>
      <c r="P524" s="150">
        <f>O524*H524</f>
        <v>0</v>
      </c>
      <c r="Q524" s="150">
        <v>0</v>
      </c>
      <c r="R524" s="150">
        <f>Q524*H524</f>
        <v>0</v>
      </c>
      <c r="S524" s="150">
        <v>0</v>
      </c>
      <c r="T524" s="151">
        <f>S524*H524</f>
        <v>0</v>
      </c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R524" s="152" t="s">
        <v>139</v>
      </c>
      <c r="AT524" s="152" t="s">
        <v>135</v>
      </c>
      <c r="AU524" s="152" t="s">
        <v>82</v>
      </c>
      <c r="AY524" s="18" t="s">
        <v>131</v>
      </c>
      <c r="BE524" s="153">
        <f>IF(N524="základní",J524,0)</f>
        <v>0</v>
      </c>
      <c r="BF524" s="153">
        <f>IF(N524="snížená",J524,0)</f>
        <v>0</v>
      </c>
      <c r="BG524" s="153">
        <f>IF(N524="zákl. přenesená",J524,0)</f>
        <v>0</v>
      </c>
      <c r="BH524" s="153">
        <f>IF(N524="sníž. přenesená",J524,0)</f>
        <v>0</v>
      </c>
      <c r="BI524" s="153">
        <f>IF(N524="nulová",J524,0)</f>
        <v>0</v>
      </c>
      <c r="BJ524" s="18" t="s">
        <v>80</v>
      </c>
      <c r="BK524" s="153">
        <f>ROUND(I524*H524,2)</f>
        <v>0</v>
      </c>
      <c r="BL524" s="18" t="s">
        <v>139</v>
      </c>
      <c r="BM524" s="152" t="s">
        <v>668</v>
      </c>
    </row>
    <row r="525" spans="2:63" s="12" customFormat="1" ht="22.8" customHeight="1">
      <c r="B525" s="129"/>
      <c r="D525" s="130" t="s">
        <v>71</v>
      </c>
      <c r="E525" s="139" t="s">
        <v>669</v>
      </c>
      <c r="F525" s="139" t="s">
        <v>670</v>
      </c>
      <c r="J525" s="140">
        <f>BK525</f>
        <v>0</v>
      </c>
      <c r="L525" s="129"/>
      <c r="M525" s="133"/>
      <c r="N525" s="134"/>
      <c r="O525" s="134"/>
      <c r="P525" s="135">
        <f>SUM(P526:P541)</f>
        <v>0</v>
      </c>
      <c r="Q525" s="134"/>
      <c r="R525" s="135">
        <f>SUM(R526:R541)</f>
        <v>0</v>
      </c>
      <c r="S525" s="134"/>
      <c r="T525" s="136">
        <f>SUM(T526:T541)</f>
        <v>0</v>
      </c>
      <c r="AR525" s="130" t="s">
        <v>80</v>
      </c>
      <c r="AT525" s="137" t="s">
        <v>71</v>
      </c>
      <c r="AU525" s="137" t="s">
        <v>80</v>
      </c>
      <c r="AY525" s="130" t="s">
        <v>131</v>
      </c>
      <c r="BK525" s="138">
        <f>SUM(BK526:BK541)</f>
        <v>0</v>
      </c>
    </row>
    <row r="526" spans="1:65" s="2" customFormat="1" ht="16.5" customHeight="1">
      <c r="A526" s="30"/>
      <c r="B526" s="141"/>
      <c r="C526" s="142" t="s">
        <v>671</v>
      </c>
      <c r="D526" s="142" t="s">
        <v>135</v>
      </c>
      <c r="E526" s="143" t="s">
        <v>672</v>
      </c>
      <c r="F526" s="144" t="s">
        <v>673</v>
      </c>
      <c r="G526" s="145" t="s">
        <v>251</v>
      </c>
      <c r="H526" s="146">
        <v>1</v>
      </c>
      <c r="I526" s="147"/>
      <c r="J526" s="147">
        <f>ROUND(I526*H526,2)</f>
        <v>0</v>
      </c>
      <c r="K526" s="144" t="s">
        <v>1</v>
      </c>
      <c r="L526" s="31"/>
      <c r="M526" s="148" t="s">
        <v>1</v>
      </c>
      <c r="N526" s="149" t="s">
        <v>37</v>
      </c>
      <c r="O526" s="150">
        <v>0</v>
      </c>
      <c r="P526" s="150">
        <f>O526*H526</f>
        <v>0</v>
      </c>
      <c r="Q526" s="150">
        <v>0</v>
      </c>
      <c r="R526" s="150">
        <f>Q526*H526</f>
        <v>0</v>
      </c>
      <c r="S526" s="150">
        <v>0</v>
      </c>
      <c r="T526" s="151">
        <f>S526*H526</f>
        <v>0</v>
      </c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R526" s="152" t="s">
        <v>139</v>
      </c>
      <c r="AT526" s="152" t="s">
        <v>135</v>
      </c>
      <c r="AU526" s="152" t="s">
        <v>82</v>
      </c>
      <c r="AY526" s="18" t="s">
        <v>131</v>
      </c>
      <c r="BE526" s="153">
        <f>IF(N526="základní",J526,0)</f>
        <v>0</v>
      </c>
      <c r="BF526" s="153">
        <f>IF(N526="snížená",J526,0)</f>
        <v>0</v>
      </c>
      <c r="BG526" s="153">
        <f>IF(N526="zákl. přenesená",J526,0)</f>
        <v>0</v>
      </c>
      <c r="BH526" s="153">
        <f>IF(N526="sníž. přenesená",J526,0)</f>
        <v>0</v>
      </c>
      <c r="BI526" s="153">
        <f>IF(N526="nulová",J526,0)</f>
        <v>0</v>
      </c>
      <c r="BJ526" s="18" t="s">
        <v>80</v>
      </c>
      <c r="BK526" s="153">
        <f>ROUND(I526*H526,2)</f>
        <v>0</v>
      </c>
      <c r="BL526" s="18" t="s">
        <v>139</v>
      </c>
      <c r="BM526" s="152" t="s">
        <v>674</v>
      </c>
    </row>
    <row r="527" spans="2:51" s="13" customFormat="1" ht="12">
      <c r="B527" s="154"/>
      <c r="D527" s="155" t="s">
        <v>140</v>
      </c>
      <c r="E527" s="156" t="s">
        <v>1</v>
      </c>
      <c r="F527" s="157" t="s">
        <v>252</v>
      </c>
      <c r="H527" s="156" t="s">
        <v>1</v>
      </c>
      <c r="L527" s="154"/>
      <c r="M527" s="158"/>
      <c r="N527" s="159"/>
      <c r="O527" s="159"/>
      <c r="P527" s="159"/>
      <c r="Q527" s="159"/>
      <c r="R527" s="159"/>
      <c r="S527" s="159"/>
      <c r="T527" s="160"/>
      <c r="AT527" s="156" t="s">
        <v>140</v>
      </c>
      <c r="AU527" s="156" t="s">
        <v>82</v>
      </c>
      <c r="AV527" s="13" t="s">
        <v>80</v>
      </c>
      <c r="AW527" s="13" t="s">
        <v>29</v>
      </c>
      <c r="AX527" s="13" t="s">
        <v>72</v>
      </c>
      <c r="AY527" s="156" t="s">
        <v>131</v>
      </c>
    </row>
    <row r="528" spans="2:51" s="14" customFormat="1" ht="12">
      <c r="B528" s="161"/>
      <c r="D528" s="155" t="s">
        <v>140</v>
      </c>
      <c r="E528" s="162" t="s">
        <v>1</v>
      </c>
      <c r="F528" s="163" t="s">
        <v>80</v>
      </c>
      <c r="H528" s="164">
        <v>1</v>
      </c>
      <c r="L528" s="161"/>
      <c r="M528" s="165"/>
      <c r="N528" s="166"/>
      <c r="O528" s="166"/>
      <c r="P528" s="166"/>
      <c r="Q528" s="166"/>
      <c r="R528" s="166"/>
      <c r="S528" s="166"/>
      <c r="T528" s="167"/>
      <c r="AT528" s="162" t="s">
        <v>140</v>
      </c>
      <c r="AU528" s="162" t="s">
        <v>82</v>
      </c>
      <c r="AV528" s="14" t="s">
        <v>82</v>
      </c>
      <c r="AW528" s="14" t="s">
        <v>29</v>
      </c>
      <c r="AX528" s="14" t="s">
        <v>72</v>
      </c>
      <c r="AY528" s="162" t="s">
        <v>131</v>
      </c>
    </row>
    <row r="529" spans="2:51" s="15" customFormat="1" ht="12">
      <c r="B529" s="168"/>
      <c r="D529" s="155" t="s">
        <v>140</v>
      </c>
      <c r="E529" s="169" t="s">
        <v>1</v>
      </c>
      <c r="F529" s="170" t="s">
        <v>143</v>
      </c>
      <c r="H529" s="171">
        <v>1</v>
      </c>
      <c r="L529" s="168"/>
      <c r="M529" s="172"/>
      <c r="N529" s="173"/>
      <c r="O529" s="173"/>
      <c r="P529" s="173"/>
      <c r="Q529" s="173"/>
      <c r="R529" s="173"/>
      <c r="S529" s="173"/>
      <c r="T529" s="174"/>
      <c r="AT529" s="169" t="s">
        <v>140</v>
      </c>
      <c r="AU529" s="169" t="s">
        <v>82</v>
      </c>
      <c r="AV529" s="15" t="s">
        <v>139</v>
      </c>
      <c r="AW529" s="15" t="s">
        <v>29</v>
      </c>
      <c r="AX529" s="15" t="s">
        <v>80</v>
      </c>
      <c r="AY529" s="169" t="s">
        <v>131</v>
      </c>
    </row>
    <row r="530" spans="1:65" s="2" customFormat="1" ht="24.15" customHeight="1">
      <c r="A530" s="30"/>
      <c r="B530" s="141"/>
      <c r="C530" s="142" t="s">
        <v>675</v>
      </c>
      <c r="D530" s="142" t="s">
        <v>135</v>
      </c>
      <c r="E530" s="143" t="s">
        <v>676</v>
      </c>
      <c r="F530" s="144" t="s">
        <v>677</v>
      </c>
      <c r="G530" s="145" t="s">
        <v>138</v>
      </c>
      <c r="H530" s="146">
        <v>30</v>
      </c>
      <c r="I530" s="147"/>
      <c r="J530" s="147">
        <f>ROUND(I530*H530,2)</f>
        <v>0</v>
      </c>
      <c r="K530" s="144" t="s">
        <v>148</v>
      </c>
      <c r="L530" s="31"/>
      <c r="M530" s="148" t="s">
        <v>1</v>
      </c>
      <c r="N530" s="149" t="s">
        <v>37</v>
      </c>
      <c r="O530" s="150">
        <v>0</v>
      </c>
      <c r="P530" s="150">
        <f>O530*H530</f>
        <v>0</v>
      </c>
      <c r="Q530" s="150">
        <v>0</v>
      </c>
      <c r="R530" s="150">
        <f>Q530*H530</f>
        <v>0</v>
      </c>
      <c r="S530" s="150">
        <v>0</v>
      </c>
      <c r="T530" s="151">
        <f>S530*H530</f>
        <v>0</v>
      </c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R530" s="152" t="s">
        <v>139</v>
      </c>
      <c r="AT530" s="152" t="s">
        <v>135</v>
      </c>
      <c r="AU530" s="152" t="s">
        <v>82</v>
      </c>
      <c r="AY530" s="18" t="s">
        <v>131</v>
      </c>
      <c r="BE530" s="153">
        <f>IF(N530="základní",J530,0)</f>
        <v>0</v>
      </c>
      <c r="BF530" s="153">
        <f>IF(N530="snížená",J530,0)</f>
        <v>0</v>
      </c>
      <c r="BG530" s="153">
        <f>IF(N530="zákl. přenesená",J530,0)</f>
        <v>0</v>
      </c>
      <c r="BH530" s="153">
        <f>IF(N530="sníž. přenesená",J530,0)</f>
        <v>0</v>
      </c>
      <c r="BI530" s="153">
        <f>IF(N530="nulová",J530,0)</f>
        <v>0</v>
      </c>
      <c r="BJ530" s="18" t="s">
        <v>80</v>
      </c>
      <c r="BK530" s="153">
        <f>ROUND(I530*H530,2)</f>
        <v>0</v>
      </c>
      <c r="BL530" s="18" t="s">
        <v>139</v>
      </c>
      <c r="BM530" s="152" t="s">
        <v>678</v>
      </c>
    </row>
    <row r="531" spans="2:51" s="13" customFormat="1" ht="12">
      <c r="B531" s="154"/>
      <c r="D531" s="155" t="s">
        <v>140</v>
      </c>
      <c r="E531" s="156" t="s">
        <v>1</v>
      </c>
      <c r="F531" s="157" t="s">
        <v>679</v>
      </c>
      <c r="H531" s="156" t="s">
        <v>1</v>
      </c>
      <c r="L531" s="154"/>
      <c r="M531" s="158"/>
      <c r="N531" s="159"/>
      <c r="O531" s="159"/>
      <c r="P531" s="159"/>
      <c r="Q531" s="159"/>
      <c r="R531" s="159"/>
      <c r="S531" s="159"/>
      <c r="T531" s="160"/>
      <c r="AT531" s="156" t="s">
        <v>140</v>
      </c>
      <c r="AU531" s="156" t="s">
        <v>82</v>
      </c>
      <c r="AV531" s="13" t="s">
        <v>80</v>
      </c>
      <c r="AW531" s="13" t="s">
        <v>29</v>
      </c>
      <c r="AX531" s="13" t="s">
        <v>72</v>
      </c>
      <c r="AY531" s="156" t="s">
        <v>131</v>
      </c>
    </row>
    <row r="532" spans="2:51" s="13" customFormat="1" ht="20.4">
      <c r="B532" s="154"/>
      <c r="D532" s="155" t="s">
        <v>140</v>
      </c>
      <c r="E532" s="156" t="s">
        <v>1</v>
      </c>
      <c r="F532" s="157" t="s">
        <v>680</v>
      </c>
      <c r="H532" s="156" t="s">
        <v>1</v>
      </c>
      <c r="L532" s="154"/>
      <c r="M532" s="158"/>
      <c r="N532" s="159"/>
      <c r="O532" s="159"/>
      <c r="P532" s="159"/>
      <c r="Q532" s="159"/>
      <c r="R532" s="159"/>
      <c r="S532" s="159"/>
      <c r="T532" s="160"/>
      <c r="AT532" s="156" t="s">
        <v>140</v>
      </c>
      <c r="AU532" s="156" t="s">
        <v>82</v>
      </c>
      <c r="AV532" s="13" t="s">
        <v>80</v>
      </c>
      <c r="AW532" s="13" t="s">
        <v>29</v>
      </c>
      <c r="AX532" s="13" t="s">
        <v>72</v>
      </c>
      <c r="AY532" s="156" t="s">
        <v>131</v>
      </c>
    </row>
    <row r="533" spans="2:51" s="13" customFormat="1" ht="12">
      <c r="B533" s="154"/>
      <c r="D533" s="155" t="s">
        <v>140</v>
      </c>
      <c r="E533" s="156" t="s">
        <v>1</v>
      </c>
      <c r="F533" s="157" t="s">
        <v>681</v>
      </c>
      <c r="H533" s="156" t="s">
        <v>1</v>
      </c>
      <c r="L533" s="154"/>
      <c r="M533" s="158"/>
      <c r="N533" s="159"/>
      <c r="O533" s="159"/>
      <c r="P533" s="159"/>
      <c r="Q533" s="159"/>
      <c r="R533" s="159"/>
      <c r="S533" s="159"/>
      <c r="T533" s="160"/>
      <c r="AT533" s="156" t="s">
        <v>140</v>
      </c>
      <c r="AU533" s="156" t="s">
        <v>82</v>
      </c>
      <c r="AV533" s="13" t="s">
        <v>80</v>
      </c>
      <c r="AW533" s="13" t="s">
        <v>29</v>
      </c>
      <c r="AX533" s="13" t="s">
        <v>72</v>
      </c>
      <c r="AY533" s="156" t="s">
        <v>131</v>
      </c>
    </row>
    <row r="534" spans="2:51" s="14" customFormat="1" ht="12">
      <c r="B534" s="161"/>
      <c r="D534" s="155" t="s">
        <v>140</v>
      </c>
      <c r="E534" s="162" t="s">
        <v>1</v>
      </c>
      <c r="F534" s="163" t="s">
        <v>201</v>
      </c>
      <c r="H534" s="164">
        <v>30</v>
      </c>
      <c r="L534" s="161"/>
      <c r="M534" s="165"/>
      <c r="N534" s="166"/>
      <c r="O534" s="166"/>
      <c r="P534" s="166"/>
      <c r="Q534" s="166"/>
      <c r="R534" s="166"/>
      <c r="S534" s="166"/>
      <c r="T534" s="167"/>
      <c r="AT534" s="162" t="s">
        <v>140</v>
      </c>
      <c r="AU534" s="162" t="s">
        <v>82</v>
      </c>
      <c r="AV534" s="14" t="s">
        <v>82</v>
      </c>
      <c r="AW534" s="14" t="s">
        <v>29</v>
      </c>
      <c r="AX534" s="14" t="s">
        <v>72</v>
      </c>
      <c r="AY534" s="162" t="s">
        <v>131</v>
      </c>
    </row>
    <row r="535" spans="2:51" s="15" customFormat="1" ht="12">
      <c r="B535" s="168"/>
      <c r="D535" s="155" t="s">
        <v>140</v>
      </c>
      <c r="E535" s="169" t="s">
        <v>1</v>
      </c>
      <c r="F535" s="170" t="s">
        <v>143</v>
      </c>
      <c r="H535" s="171">
        <v>30</v>
      </c>
      <c r="L535" s="168"/>
      <c r="M535" s="172"/>
      <c r="N535" s="173"/>
      <c r="O535" s="173"/>
      <c r="P535" s="173"/>
      <c r="Q535" s="173"/>
      <c r="R535" s="173"/>
      <c r="S535" s="173"/>
      <c r="T535" s="174"/>
      <c r="AT535" s="169" t="s">
        <v>140</v>
      </c>
      <c r="AU535" s="169" t="s">
        <v>82</v>
      </c>
      <c r="AV535" s="15" t="s">
        <v>139</v>
      </c>
      <c r="AW535" s="15" t="s">
        <v>29</v>
      </c>
      <c r="AX535" s="15" t="s">
        <v>80</v>
      </c>
      <c r="AY535" s="169" t="s">
        <v>131</v>
      </c>
    </row>
    <row r="536" spans="1:65" s="2" customFormat="1" ht="24.15" customHeight="1">
      <c r="A536" s="30"/>
      <c r="B536" s="141"/>
      <c r="C536" s="142" t="s">
        <v>682</v>
      </c>
      <c r="D536" s="142" t="s">
        <v>135</v>
      </c>
      <c r="E536" s="143" t="s">
        <v>683</v>
      </c>
      <c r="F536" s="144" t="s">
        <v>684</v>
      </c>
      <c r="G536" s="145" t="s">
        <v>138</v>
      </c>
      <c r="H536" s="146">
        <v>40</v>
      </c>
      <c r="I536" s="147"/>
      <c r="J536" s="147">
        <f>ROUND(I536*H536,2)</f>
        <v>0</v>
      </c>
      <c r="K536" s="144" t="s">
        <v>148</v>
      </c>
      <c r="L536" s="31"/>
      <c r="M536" s="148" t="s">
        <v>1</v>
      </c>
      <c r="N536" s="149" t="s">
        <v>37</v>
      </c>
      <c r="O536" s="150">
        <v>0</v>
      </c>
      <c r="P536" s="150">
        <f>O536*H536</f>
        <v>0</v>
      </c>
      <c r="Q536" s="150">
        <v>0</v>
      </c>
      <c r="R536" s="150">
        <f>Q536*H536</f>
        <v>0</v>
      </c>
      <c r="S536" s="150">
        <v>0</v>
      </c>
      <c r="T536" s="151">
        <f>S536*H536</f>
        <v>0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152" t="s">
        <v>139</v>
      </c>
      <c r="AT536" s="152" t="s">
        <v>135</v>
      </c>
      <c r="AU536" s="152" t="s">
        <v>82</v>
      </c>
      <c r="AY536" s="18" t="s">
        <v>131</v>
      </c>
      <c r="BE536" s="153">
        <f>IF(N536="základní",J536,0)</f>
        <v>0</v>
      </c>
      <c r="BF536" s="153">
        <f>IF(N536="snížená",J536,0)</f>
        <v>0</v>
      </c>
      <c r="BG536" s="153">
        <f>IF(N536="zákl. přenesená",J536,0)</f>
        <v>0</v>
      </c>
      <c r="BH536" s="153">
        <f>IF(N536="sníž. přenesená",J536,0)</f>
        <v>0</v>
      </c>
      <c r="BI536" s="153">
        <f>IF(N536="nulová",J536,0)</f>
        <v>0</v>
      </c>
      <c r="BJ536" s="18" t="s">
        <v>80</v>
      </c>
      <c r="BK536" s="153">
        <f>ROUND(I536*H536,2)</f>
        <v>0</v>
      </c>
      <c r="BL536" s="18" t="s">
        <v>139</v>
      </c>
      <c r="BM536" s="152" t="s">
        <v>685</v>
      </c>
    </row>
    <row r="537" spans="2:51" s="13" customFormat="1" ht="12">
      <c r="B537" s="154"/>
      <c r="D537" s="155" t="s">
        <v>140</v>
      </c>
      <c r="E537" s="156" t="s">
        <v>1</v>
      </c>
      <c r="F537" s="157" t="s">
        <v>686</v>
      </c>
      <c r="H537" s="156" t="s">
        <v>1</v>
      </c>
      <c r="L537" s="154"/>
      <c r="M537" s="158"/>
      <c r="N537" s="159"/>
      <c r="O537" s="159"/>
      <c r="P537" s="159"/>
      <c r="Q537" s="159"/>
      <c r="R537" s="159"/>
      <c r="S537" s="159"/>
      <c r="T537" s="160"/>
      <c r="AT537" s="156" t="s">
        <v>140</v>
      </c>
      <c r="AU537" s="156" t="s">
        <v>82</v>
      </c>
      <c r="AV537" s="13" t="s">
        <v>80</v>
      </c>
      <c r="AW537" s="13" t="s">
        <v>29</v>
      </c>
      <c r="AX537" s="13" t="s">
        <v>72</v>
      </c>
      <c r="AY537" s="156" t="s">
        <v>131</v>
      </c>
    </row>
    <row r="538" spans="2:51" s="13" customFormat="1" ht="20.4">
      <c r="B538" s="154"/>
      <c r="D538" s="155" t="s">
        <v>140</v>
      </c>
      <c r="E538" s="156" t="s">
        <v>1</v>
      </c>
      <c r="F538" s="157" t="s">
        <v>687</v>
      </c>
      <c r="H538" s="156" t="s">
        <v>1</v>
      </c>
      <c r="L538" s="154"/>
      <c r="M538" s="158"/>
      <c r="N538" s="159"/>
      <c r="O538" s="159"/>
      <c r="P538" s="159"/>
      <c r="Q538" s="159"/>
      <c r="R538" s="159"/>
      <c r="S538" s="159"/>
      <c r="T538" s="160"/>
      <c r="AT538" s="156" t="s">
        <v>140</v>
      </c>
      <c r="AU538" s="156" t="s">
        <v>82</v>
      </c>
      <c r="AV538" s="13" t="s">
        <v>80</v>
      </c>
      <c r="AW538" s="13" t="s">
        <v>29</v>
      </c>
      <c r="AX538" s="13" t="s">
        <v>72</v>
      </c>
      <c r="AY538" s="156" t="s">
        <v>131</v>
      </c>
    </row>
    <row r="539" spans="2:51" s="13" customFormat="1" ht="12">
      <c r="B539" s="154"/>
      <c r="D539" s="155" t="s">
        <v>140</v>
      </c>
      <c r="E539" s="156" t="s">
        <v>1</v>
      </c>
      <c r="F539" s="157" t="s">
        <v>688</v>
      </c>
      <c r="H539" s="156" t="s">
        <v>1</v>
      </c>
      <c r="L539" s="154"/>
      <c r="M539" s="158"/>
      <c r="N539" s="159"/>
      <c r="O539" s="159"/>
      <c r="P539" s="159"/>
      <c r="Q539" s="159"/>
      <c r="R539" s="159"/>
      <c r="S539" s="159"/>
      <c r="T539" s="160"/>
      <c r="AT539" s="156" t="s">
        <v>140</v>
      </c>
      <c r="AU539" s="156" t="s">
        <v>82</v>
      </c>
      <c r="AV539" s="13" t="s">
        <v>80</v>
      </c>
      <c r="AW539" s="13" t="s">
        <v>29</v>
      </c>
      <c r="AX539" s="13" t="s">
        <v>72</v>
      </c>
      <c r="AY539" s="156" t="s">
        <v>131</v>
      </c>
    </row>
    <row r="540" spans="2:51" s="14" customFormat="1" ht="12">
      <c r="B540" s="161"/>
      <c r="D540" s="155" t="s">
        <v>140</v>
      </c>
      <c r="E540" s="162" t="s">
        <v>1</v>
      </c>
      <c r="F540" s="163" t="s">
        <v>689</v>
      </c>
      <c r="H540" s="164">
        <v>40</v>
      </c>
      <c r="L540" s="161"/>
      <c r="M540" s="165"/>
      <c r="N540" s="166"/>
      <c r="O540" s="166"/>
      <c r="P540" s="166"/>
      <c r="Q540" s="166"/>
      <c r="R540" s="166"/>
      <c r="S540" s="166"/>
      <c r="T540" s="167"/>
      <c r="AT540" s="162" t="s">
        <v>140</v>
      </c>
      <c r="AU540" s="162" t="s">
        <v>82</v>
      </c>
      <c r="AV540" s="14" t="s">
        <v>82</v>
      </c>
      <c r="AW540" s="14" t="s">
        <v>29</v>
      </c>
      <c r="AX540" s="14" t="s">
        <v>72</v>
      </c>
      <c r="AY540" s="162" t="s">
        <v>131</v>
      </c>
    </row>
    <row r="541" spans="2:51" s="15" customFormat="1" ht="12">
      <c r="B541" s="168"/>
      <c r="D541" s="155" t="s">
        <v>140</v>
      </c>
      <c r="E541" s="169" t="s">
        <v>1</v>
      </c>
      <c r="F541" s="170" t="s">
        <v>143</v>
      </c>
      <c r="H541" s="171">
        <v>40</v>
      </c>
      <c r="L541" s="168"/>
      <c r="M541" s="172"/>
      <c r="N541" s="173"/>
      <c r="O541" s="173"/>
      <c r="P541" s="173"/>
      <c r="Q541" s="173"/>
      <c r="R541" s="173"/>
      <c r="S541" s="173"/>
      <c r="T541" s="174"/>
      <c r="AT541" s="169" t="s">
        <v>140</v>
      </c>
      <c r="AU541" s="169" t="s">
        <v>82</v>
      </c>
      <c r="AV541" s="15" t="s">
        <v>139</v>
      </c>
      <c r="AW541" s="15" t="s">
        <v>29</v>
      </c>
      <c r="AX541" s="15" t="s">
        <v>80</v>
      </c>
      <c r="AY541" s="169" t="s">
        <v>131</v>
      </c>
    </row>
    <row r="542" spans="2:63" s="12" customFormat="1" ht="22.8" customHeight="1">
      <c r="B542" s="129"/>
      <c r="D542" s="130" t="s">
        <v>71</v>
      </c>
      <c r="E542" s="139" t="s">
        <v>690</v>
      </c>
      <c r="F542" s="139" t="s">
        <v>691</v>
      </c>
      <c r="J542" s="140">
        <f>BK542</f>
        <v>0</v>
      </c>
      <c r="L542" s="129"/>
      <c r="M542" s="133"/>
      <c r="N542" s="134"/>
      <c r="O542" s="134"/>
      <c r="P542" s="135">
        <f>SUM(P543:P552)</f>
        <v>0</v>
      </c>
      <c r="Q542" s="134"/>
      <c r="R542" s="135">
        <f>SUM(R543:R552)</f>
        <v>0</v>
      </c>
      <c r="S542" s="134"/>
      <c r="T542" s="136">
        <f>SUM(T543:T552)</f>
        <v>0</v>
      </c>
      <c r="AR542" s="130" t="s">
        <v>80</v>
      </c>
      <c r="AT542" s="137" t="s">
        <v>71</v>
      </c>
      <c r="AU542" s="137" t="s">
        <v>80</v>
      </c>
      <c r="AY542" s="130" t="s">
        <v>131</v>
      </c>
      <c r="BK542" s="138">
        <f>SUM(BK543:BK552)</f>
        <v>0</v>
      </c>
    </row>
    <row r="543" spans="1:65" s="2" customFormat="1" ht="37.8" customHeight="1">
      <c r="A543" s="30"/>
      <c r="B543" s="141"/>
      <c r="C543" s="142" t="s">
        <v>692</v>
      </c>
      <c r="D543" s="142" t="s">
        <v>135</v>
      </c>
      <c r="E543" s="143" t="s">
        <v>693</v>
      </c>
      <c r="F543" s="144" t="s">
        <v>694</v>
      </c>
      <c r="G543" s="145" t="s">
        <v>138</v>
      </c>
      <c r="H543" s="146">
        <v>1205.089</v>
      </c>
      <c r="I543" s="147"/>
      <c r="J543" s="147">
        <f>ROUND(I543*H543,2)</f>
        <v>0</v>
      </c>
      <c r="K543" s="144" t="s">
        <v>148</v>
      </c>
      <c r="L543" s="31"/>
      <c r="M543" s="148" t="s">
        <v>1</v>
      </c>
      <c r="N543" s="149" t="s">
        <v>37</v>
      </c>
      <c r="O543" s="150">
        <v>0</v>
      </c>
      <c r="P543" s="150">
        <f>O543*H543</f>
        <v>0</v>
      </c>
      <c r="Q543" s="150">
        <v>0</v>
      </c>
      <c r="R543" s="150">
        <f>Q543*H543</f>
        <v>0</v>
      </c>
      <c r="S543" s="150">
        <v>0</v>
      </c>
      <c r="T543" s="151">
        <f>S543*H543</f>
        <v>0</v>
      </c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R543" s="152" t="s">
        <v>139</v>
      </c>
      <c r="AT543" s="152" t="s">
        <v>135</v>
      </c>
      <c r="AU543" s="152" t="s">
        <v>82</v>
      </c>
      <c r="AY543" s="18" t="s">
        <v>131</v>
      </c>
      <c r="BE543" s="153">
        <f>IF(N543="základní",J543,0)</f>
        <v>0</v>
      </c>
      <c r="BF543" s="153">
        <f>IF(N543="snížená",J543,0)</f>
        <v>0</v>
      </c>
      <c r="BG543" s="153">
        <f>IF(N543="zákl. přenesená",J543,0)</f>
        <v>0</v>
      </c>
      <c r="BH543" s="153">
        <f>IF(N543="sníž. přenesená",J543,0)</f>
        <v>0</v>
      </c>
      <c r="BI543" s="153">
        <f>IF(N543="nulová",J543,0)</f>
        <v>0</v>
      </c>
      <c r="BJ543" s="18" t="s">
        <v>80</v>
      </c>
      <c r="BK543" s="153">
        <f>ROUND(I543*H543,2)</f>
        <v>0</v>
      </c>
      <c r="BL543" s="18" t="s">
        <v>139</v>
      </c>
      <c r="BM543" s="152" t="s">
        <v>695</v>
      </c>
    </row>
    <row r="544" spans="2:51" s="13" customFormat="1" ht="12">
      <c r="B544" s="154"/>
      <c r="D544" s="155" t="s">
        <v>140</v>
      </c>
      <c r="E544" s="156" t="s">
        <v>1</v>
      </c>
      <c r="F544" s="157" t="s">
        <v>696</v>
      </c>
      <c r="H544" s="156" t="s">
        <v>1</v>
      </c>
      <c r="L544" s="154"/>
      <c r="M544" s="158"/>
      <c r="N544" s="159"/>
      <c r="O544" s="159"/>
      <c r="P544" s="159"/>
      <c r="Q544" s="159"/>
      <c r="R544" s="159"/>
      <c r="S544" s="159"/>
      <c r="T544" s="160"/>
      <c r="AT544" s="156" t="s">
        <v>140</v>
      </c>
      <c r="AU544" s="156" t="s">
        <v>82</v>
      </c>
      <c r="AV544" s="13" t="s">
        <v>80</v>
      </c>
      <c r="AW544" s="13" t="s">
        <v>29</v>
      </c>
      <c r="AX544" s="13" t="s">
        <v>72</v>
      </c>
      <c r="AY544" s="156" t="s">
        <v>131</v>
      </c>
    </row>
    <row r="545" spans="2:51" s="13" customFormat="1" ht="30.6">
      <c r="B545" s="154"/>
      <c r="D545" s="155" t="s">
        <v>140</v>
      </c>
      <c r="E545" s="156" t="s">
        <v>1</v>
      </c>
      <c r="F545" s="157" t="s">
        <v>697</v>
      </c>
      <c r="H545" s="156" t="s">
        <v>1</v>
      </c>
      <c r="L545" s="154"/>
      <c r="M545" s="158"/>
      <c r="N545" s="159"/>
      <c r="O545" s="159"/>
      <c r="P545" s="159"/>
      <c r="Q545" s="159"/>
      <c r="R545" s="159"/>
      <c r="S545" s="159"/>
      <c r="T545" s="160"/>
      <c r="AT545" s="156" t="s">
        <v>140</v>
      </c>
      <c r="AU545" s="156" t="s">
        <v>82</v>
      </c>
      <c r="AV545" s="13" t="s">
        <v>80</v>
      </c>
      <c r="AW545" s="13" t="s">
        <v>29</v>
      </c>
      <c r="AX545" s="13" t="s">
        <v>72</v>
      </c>
      <c r="AY545" s="156" t="s">
        <v>131</v>
      </c>
    </row>
    <row r="546" spans="2:51" s="14" customFormat="1" ht="12">
      <c r="B546" s="161"/>
      <c r="D546" s="155" t="s">
        <v>140</v>
      </c>
      <c r="E546" s="162" t="s">
        <v>1</v>
      </c>
      <c r="F546" s="163" t="s">
        <v>698</v>
      </c>
      <c r="H546" s="164">
        <v>1205.089</v>
      </c>
      <c r="L546" s="161"/>
      <c r="M546" s="165"/>
      <c r="N546" s="166"/>
      <c r="O546" s="166"/>
      <c r="P546" s="166"/>
      <c r="Q546" s="166"/>
      <c r="R546" s="166"/>
      <c r="S546" s="166"/>
      <c r="T546" s="167"/>
      <c r="AT546" s="162" t="s">
        <v>140</v>
      </c>
      <c r="AU546" s="162" t="s">
        <v>82</v>
      </c>
      <c r="AV546" s="14" t="s">
        <v>82</v>
      </c>
      <c r="AW546" s="14" t="s">
        <v>29</v>
      </c>
      <c r="AX546" s="14" t="s">
        <v>72</v>
      </c>
      <c r="AY546" s="162" t="s">
        <v>131</v>
      </c>
    </row>
    <row r="547" spans="2:51" s="15" customFormat="1" ht="12">
      <c r="B547" s="168"/>
      <c r="D547" s="155" t="s">
        <v>140</v>
      </c>
      <c r="E547" s="169" t="s">
        <v>1</v>
      </c>
      <c r="F547" s="170" t="s">
        <v>143</v>
      </c>
      <c r="H547" s="171">
        <v>1205.089</v>
      </c>
      <c r="L547" s="168"/>
      <c r="M547" s="172"/>
      <c r="N547" s="173"/>
      <c r="O547" s="173"/>
      <c r="P547" s="173"/>
      <c r="Q547" s="173"/>
      <c r="R547" s="173"/>
      <c r="S547" s="173"/>
      <c r="T547" s="174"/>
      <c r="AT547" s="169" t="s">
        <v>140</v>
      </c>
      <c r="AU547" s="169" t="s">
        <v>82</v>
      </c>
      <c r="AV547" s="15" t="s">
        <v>139</v>
      </c>
      <c r="AW547" s="15" t="s">
        <v>29</v>
      </c>
      <c r="AX547" s="15" t="s">
        <v>80</v>
      </c>
      <c r="AY547" s="169" t="s">
        <v>131</v>
      </c>
    </row>
    <row r="548" spans="1:65" s="2" customFormat="1" ht="16.5" customHeight="1">
      <c r="A548" s="30"/>
      <c r="B548" s="141"/>
      <c r="C548" s="142" t="s">
        <v>699</v>
      </c>
      <c r="D548" s="142" t="s">
        <v>135</v>
      </c>
      <c r="E548" s="143" t="s">
        <v>700</v>
      </c>
      <c r="F548" s="144" t="s">
        <v>701</v>
      </c>
      <c r="G548" s="145" t="s">
        <v>138</v>
      </c>
      <c r="H548" s="146">
        <v>32.23</v>
      </c>
      <c r="I548" s="147"/>
      <c r="J548" s="147">
        <f>ROUND(I548*H548,2)</f>
        <v>0</v>
      </c>
      <c r="K548" s="144" t="s">
        <v>148</v>
      </c>
      <c r="L548" s="31"/>
      <c r="M548" s="148" t="s">
        <v>1</v>
      </c>
      <c r="N548" s="149" t="s">
        <v>37</v>
      </c>
      <c r="O548" s="150">
        <v>0</v>
      </c>
      <c r="P548" s="150">
        <f>O548*H548</f>
        <v>0</v>
      </c>
      <c r="Q548" s="150">
        <v>0</v>
      </c>
      <c r="R548" s="150">
        <f>Q548*H548</f>
        <v>0</v>
      </c>
      <c r="S548" s="150">
        <v>0</v>
      </c>
      <c r="T548" s="151">
        <f>S548*H548</f>
        <v>0</v>
      </c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R548" s="152" t="s">
        <v>139</v>
      </c>
      <c r="AT548" s="152" t="s">
        <v>135</v>
      </c>
      <c r="AU548" s="152" t="s">
        <v>82</v>
      </c>
      <c r="AY548" s="18" t="s">
        <v>131</v>
      </c>
      <c r="BE548" s="153">
        <f>IF(N548="základní",J548,0)</f>
        <v>0</v>
      </c>
      <c r="BF548" s="153">
        <f>IF(N548="snížená",J548,0)</f>
        <v>0</v>
      </c>
      <c r="BG548" s="153">
        <f>IF(N548="zákl. přenesená",J548,0)</f>
        <v>0</v>
      </c>
      <c r="BH548" s="153">
        <f>IF(N548="sníž. přenesená",J548,0)</f>
        <v>0</v>
      </c>
      <c r="BI548" s="153">
        <f>IF(N548="nulová",J548,0)</f>
        <v>0</v>
      </c>
      <c r="BJ548" s="18" t="s">
        <v>80</v>
      </c>
      <c r="BK548" s="153">
        <f>ROUND(I548*H548,2)</f>
        <v>0</v>
      </c>
      <c r="BL548" s="18" t="s">
        <v>139</v>
      </c>
      <c r="BM548" s="152" t="s">
        <v>702</v>
      </c>
    </row>
    <row r="549" spans="2:51" s="13" customFormat="1" ht="12">
      <c r="B549" s="154"/>
      <c r="D549" s="155" t="s">
        <v>140</v>
      </c>
      <c r="E549" s="156" t="s">
        <v>1</v>
      </c>
      <c r="F549" s="157" t="s">
        <v>703</v>
      </c>
      <c r="H549" s="156" t="s">
        <v>1</v>
      </c>
      <c r="L549" s="154"/>
      <c r="M549" s="158"/>
      <c r="N549" s="159"/>
      <c r="O549" s="159"/>
      <c r="P549" s="159"/>
      <c r="Q549" s="159"/>
      <c r="R549" s="159"/>
      <c r="S549" s="159"/>
      <c r="T549" s="160"/>
      <c r="AT549" s="156" t="s">
        <v>140</v>
      </c>
      <c r="AU549" s="156" t="s">
        <v>82</v>
      </c>
      <c r="AV549" s="13" t="s">
        <v>80</v>
      </c>
      <c r="AW549" s="13" t="s">
        <v>29</v>
      </c>
      <c r="AX549" s="13" t="s">
        <v>72</v>
      </c>
      <c r="AY549" s="156" t="s">
        <v>131</v>
      </c>
    </row>
    <row r="550" spans="2:51" s="13" customFormat="1" ht="12">
      <c r="B550" s="154"/>
      <c r="D550" s="155" t="s">
        <v>140</v>
      </c>
      <c r="E550" s="156" t="s">
        <v>1</v>
      </c>
      <c r="F550" s="157" t="s">
        <v>704</v>
      </c>
      <c r="H550" s="156" t="s">
        <v>1</v>
      </c>
      <c r="L550" s="154"/>
      <c r="M550" s="158"/>
      <c r="N550" s="159"/>
      <c r="O550" s="159"/>
      <c r="P550" s="159"/>
      <c r="Q550" s="159"/>
      <c r="R550" s="159"/>
      <c r="S550" s="159"/>
      <c r="T550" s="160"/>
      <c r="AT550" s="156" t="s">
        <v>140</v>
      </c>
      <c r="AU550" s="156" t="s">
        <v>82</v>
      </c>
      <c r="AV550" s="13" t="s">
        <v>80</v>
      </c>
      <c r="AW550" s="13" t="s">
        <v>29</v>
      </c>
      <c r="AX550" s="13" t="s">
        <v>72</v>
      </c>
      <c r="AY550" s="156" t="s">
        <v>131</v>
      </c>
    </row>
    <row r="551" spans="2:51" s="14" customFormat="1" ht="12">
      <c r="B551" s="161"/>
      <c r="D551" s="155" t="s">
        <v>140</v>
      </c>
      <c r="E551" s="162" t="s">
        <v>1</v>
      </c>
      <c r="F551" s="163" t="s">
        <v>705</v>
      </c>
      <c r="H551" s="164">
        <v>32.23</v>
      </c>
      <c r="L551" s="161"/>
      <c r="M551" s="165"/>
      <c r="N551" s="166"/>
      <c r="O551" s="166"/>
      <c r="P551" s="166"/>
      <c r="Q551" s="166"/>
      <c r="R551" s="166"/>
      <c r="S551" s="166"/>
      <c r="T551" s="167"/>
      <c r="AT551" s="162" t="s">
        <v>140</v>
      </c>
      <c r="AU551" s="162" t="s">
        <v>82</v>
      </c>
      <c r="AV551" s="14" t="s">
        <v>82</v>
      </c>
      <c r="AW551" s="14" t="s">
        <v>29</v>
      </c>
      <c r="AX551" s="14" t="s">
        <v>72</v>
      </c>
      <c r="AY551" s="162" t="s">
        <v>131</v>
      </c>
    </row>
    <row r="552" spans="2:51" s="15" customFormat="1" ht="12">
      <c r="B552" s="168"/>
      <c r="D552" s="155" t="s">
        <v>140</v>
      </c>
      <c r="E552" s="169" t="s">
        <v>1</v>
      </c>
      <c r="F552" s="170" t="s">
        <v>143</v>
      </c>
      <c r="H552" s="171">
        <v>32.23</v>
      </c>
      <c r="L552" s="168"/>
      <c r="M552" s="172"/>
      <c r="N552" s="173"/>
      <c r="O552" s="173"/>
      <c r="P552" s="173"/>
      <c r="Q552" s="173"/>
      <c r="R552" s="173"/>
      <c r="S552" s="173"/>
      <c r="T552" s="174"/>
      <c r="AT552" s="169" t="s">
        <v>140</v>
      </c>
      <c r="AU552" s="169" t="s">
        <v>82</v>
      </c>
      <c r="AV552" s="15" t="s">
        <v>139</v>
      </c>
      <c r="AW552" s="15" t="s">
        <v>29</v>
      </c>
      <c r="AX552" s="15" t="s">
        <v>80</v>
      </c>
      <c r="AY552" s="169" t="s">
        <v>131</v>
      </c>
    </row>
    <row r="553" spans="2:63" s="12" customFormat="1" ht="25.95" customHeight="1">
      <c r="B553" s="129"/>
      <c r="D553" s="130" t="s">
        <v>71</v>
      </c>
      <c r="E553" s="131" t="s">
        <v>706</v>
      </c>
      <c r="F553" s="131" t="s">
        <v>707</v>
      </c>
      <c r="J553" s="132">
        <f>BK553</f>
        <v>0</v>
      </c>
      <c r="L553" s="129"/>
      <c r="M553" s="133"/>
      <c r="N553" s="134"/>
      <c r="O553" s="134"/>
      <c r="P553" s="135">
        <f>P554</f>
        <v>0</v>
      </c>
      <c r="Q553" s="134"/>
      <c r="R553" s="135">
        <f>R554</f>
        <v>0</v>
      </c>
      <c r="S553" s="134"/>
      <c r="T553" s="136">
        <f>T554</f>
        <v>0</v>
      </c>
      <c r="AR553" s="130" t="s">
        <v>80</v>
      </c>
      <c r="AT553" s="137" t="s">
        <v>71</v>
      </c>
      <c r="AU553" s="137" t="s">
        <v>72</v>
      </c>
      <c r="AY553" s="130" t="s">
        <v>131</v>
      </c>
      <c r="BK553" s="138">
        <f>BK554</f>
        <v>0</v>
      </c>
    </row>
    <row r="554" spans="2:63" s="12" customFormat="1" ht="22.8" customHeight="1">
      <c r="B554" s="129"/>
      <c r="D554" s="130" t="s">
        <v>71</v>
      </c>
      <c r="E554" s="139" t="s">
        <v>708</v>
      </c>
      <c r="F554" s="139" t="s">
        <v>709</v>
      </c>
      <c r="J554" s="140">
        <f>BK554</f>
        <v>0</v>
      </c>
      <c r="L554" s="129"/>
      <c r="M554" s="133"/>
      <c r="N554" s="134"/>
      <c r="O554" s="134"/>
      <c r="P554" s="135">
        <f>SUM(P555:P556)</f>
        <v>0</v>
      </c>
      <c r="Q554" s="134"/>
      <c r="R554" s="135">
        <f>SUM(R555:R556)</f>
        <v>0</v>
      </c>
      <c r="S554" s="134"/>
      <c r="T554" s="136">
        <f>SUM(T555:T556)</f>
        <v>0</v>
      </c>
      <c r="AR554" s="130" t="s">
        <v>80</v>
      </c>
      <c r="AT554" s="137" t="s">
        <v>71</v>
      </c>
      <c r="AU554" s="137" t="s">
        <v>80</v>
      </c>
      <c r="AY554" s="130" t="s">
        <v>131</v>
      </c>
      <c r="BK554" s="138">
        <f>SUM(BK555:BK556)</f>
        <v>0</v>
      </c>
    </row>
    <row r="555" spans="1:65" s="2" customFormat="1" ht="16.5" customHeight="1">
      <c r="A555" s="30"/>
      <c r="B555" s="141"/>
      <c r="C555" s="142" t="s">
        <v>710</v>
      </c>
      <c r="D555" s="142" t="s">
        <v>135</v>
      </c>
      <c r="E555" s="143" t="s">
        <v>711</v>
      </c>
      <c r="F555" s="144" t="s">
        <v>712</v>
      </c>
      <c r="G555" s="145" t="s">
        <v>251</v>
      </c>
      <c r="H555" s="146">
        <v>1</v>
      </c>
      <c r="I555" s="147"/>
      <c r="J555" s="147">
        <f>ROUND(I555*H555,2)</f>
        <v>0</v>
      </c>
      <c r="K555" s="144" t="s">
        <v>148</v>
      </c>
      <c r="L555" s="31"/>
      <c r="M555" s="148" t="s">
        <v>1</v>
      </c>
      <c r="N555" s="149" t="s">
        <v>37</v>
      </c>
      <c r="O555" s="150">
        <v>0</v>
      </c>
      <c r="P555" s="150">
        <f>O555*H555</f>
        <v>0</v>
      </c>
      <c r="Q555" s="150">
        <v>0</v>
      </c>
      <c r="R555" s="150">
        <f>Q555*H555</f>
        <v>0</v>
      </c>
      <c r="S555" s="150">
        <v>0</v>
      </c>
      <c r="T555" s="151">
        <f>S555*H555</f>
        <v>0</v>
      </c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R555" s="152" t="s">
        <v>139</v>
      </c>
      <c r="AT555" s="152" t="s">
        <v>135</v>
      </c>
      <c r="AU555" s="152" t="s">
        <v>82</v>
      </c>
      <c r="AY555" s="18" t="s">
        <v>131</v>
      </c>
      <c r="BE555" s="153">
        <f>IF(N555="základní",J555,0)</f>
        <v>0</v>
      </c>
      <c r="BF555" s="153">
        <f>IF(N555="snížená",J555,0)</f>
        <v>0</v>
      </c>
      <c r="BG555" s="153">
        <f>IF(N555="zákl. přenesená",J555,0)</f>
        <v>0</v>
      </c>
      <c r="BH555" s="153">
        <f>IF(N555="sníž. přenesená",J555,0)</f>
        <v>0</v>
      </c>
      <c r="BI555" s="153">
        <f>IF(N555="nulová",J555,0)</f>
        <v>0</v>
      </c>
      <c r="BJ555" s="18" t="s">
        <v>80</v>
      </c>
      <c r="BK555" s="153">
        <f>ROUND(I555*H555,2)</f>
        <v>0</v>
      </c>
      <c r="BL555" s="18" t="s">
        <v>139</v>
      </c>
      <c r="BM555" s="152" t="s">
        <v>713</v>
      </c>
    </row>
    <row r="556" spans="1:65" s="2" customFormat="1" ht="16.5" customHeight="1">
      <c r="A556" s="30"/>
      <c r="B556" s="141"/>
      <c r="C556" s="142" t="s">
        <v>714</v>
      </c>
      <c r="D556" s="142" t="s">
        <v>135</v>
      </c>
      <c r="E556" s="143" t="s">
        <v>715</v>
      </c>
      <c r="F556" s="144" t="s">
        <v>716</v>
      </c>
      <c r="G556" s="145" t="s">
        <v>251</v>
      </c>
      <c r="H556" s="146">
        <v>1</v>
      </c>
      <c r="I556" s="147"/>
      <c r="J556" s="147">
        <f>ROUND(I556*H556,2)</f>
        <v>0</v>
      </c>
      <c r="K556" s="144" t="s">
        <v>148</v>
      </c>
      <c r="L556" s="31"/>
      <c r="M556" s="184" t="s">
        <v>1</v>
      </c>
      <c r="N556" s="185" t="s">
        <v>37</v>
      </c>
      <c r="O556" s="186">
        <v>0</v>
      </c>
      <c r="P556" s="186">
        <f>O556*H556</f>
        <v>0</v>
      </c>
      <c r="Q556" s="186">
        <v>0</v>
      </c>
      <c r="R556" s="186">
        <f>Q556*H556</f>
        <v>0</v>
      </c>
      <c r="S556" s="186">
        <v>0</v>
      </c>
      <c r="T556" s="187">
        <f>S556*H556</f>
        <v>0</v>
      </c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R556" s="152" t="s">
        <v>139</v>
      </c>
      <c r="AT556" s="152" t="s">
        <v>135</v>
      </c>
      <c r="AU556" s="152" t="s">
        <v>82</v>
      </c>
      <c r="AY556" s="18" t="s">
        <v>131</v>
      </c>
      <c r="BE556" s="153">
        <f>IF(N556="základní",J556,0)</f>
        <v>0</v>
      </c>
      <c r="BF556" s="153">
        <f>IF(N556="snížená",J556,0)</f>
        <v>0</v>
      </c>
      <c r="BG556" s="153">
        <f>IF(N556="zákl. přenesená",J556,0)</f>
        <v>0</v>
      </c>
      <c r="BH556" s="153">
        <f>IF(N556="sníž. přenesená",J556,0)</f>
        <v>0</v>
      </c>
      <c r="BI556" s="153">
        <f>IF(N556="nulová",J556,0)</f>
        <v>0</v>
      </c>
      <c r="BJ556" s="18" t="s">
        <v>80</v>
      </c>
      <c r="BK556" s="153">
        <f>ROUND(I556*H556,2)</f>
        <v>0</v>
      </c>
      <c r="BL556" s="18" t="s">
        <v>139</v>
      </c>
      <c r="BM556" s="152" t="s">
        <v>717</v>
      </c>
    </row>
    <row r="557" spans="1:31" s="2" customFormat="1" ht="6.9" customHeight="1">
      <c r="A557" s="30"/>
      <c r="B557" s="45"/>
      <c r="C557" s="46"/>
      <c r="D557" s="46"/>
      <c r="E557" s="46"/>
      <c r="F557" s="46"/>
      <c r="G557" s="46"/>
      <c r="H557" s="46"/>
      <c r="I557" s="46"/>
      <c r="J557" s="46"/>
      <c r="K557" s="46"/>
      <c r="L557" s="31"/>
      <c r="M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</row>
  </sheetData>
  <autoFilter ref="C133:K556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251"/>
  <sheetViews>
    <sheetView showGridLines="0" workbookViewId="0" topLeftCell="A239">
      <selection activeCell="I260" sqref="I26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88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718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ROUND((SUM(BE120:BE250)),2)</f>
        <v>0</v>
      </c>
      <c r="G33" s="30"/>
      <c r="H33" s="30"/>
      <c r="I33" s="99">
        <v>0.21</v>
      </c>
      <c r="J33" s="98">
        <f>ROUND(((SUM(BE120:BE250))*I33),2)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ROUND((SUM(BF120:BF250)),2)</f>
        <v>0</v>
      </c>
      <c r="G34" s="30"/>
      <c r="H34" s="30"/>
      <c r="I34" s="99">
        <v>0.15</v>
      </c>
      <c r="J34" s="98">
        <f>ROUND(((SUM(BF120:BF250))*I34),2)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ROUND((SUM(BG120:BG250)),2)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ROUND((SUM(BH120:BH250)),2)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ROUND((SUM(BI120:BI250)),2)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 xml:space="preserve">01-3 - Podlahy 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719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5" customHeight="1">
      <c r="B98" s="115"/>
      <c r="D98" s="116" t="s">
        <v>720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10" customFormat="1" ht="19.95" customHeight="1">
      <c r="B99" s="115"/>
      <c r="D99" s="116" t="s">
        <v>721</v>
      </c>
      <c r="E99" s="117"/>
      <c r="F99" s="117"/>
      <c r="G99" s="117"/>
      <c r="H99" s="117"/>
      <c r="I99" s="117"/>
      <c r="J99" s="118">
        <f>J149</f>
        <v>0</v>
      </c>
      <c r="L99" s="115"/>
    </row>
    <row r="100" spans="2:12" s="10" customFormat="1" ht="19.95" customHeight="1">
      <c r="B100" s="115"/>
      <c r="D100" s="116" t="s">
        <v>722</v>
      </c>
      <c r="E100" s="117"/>
      <c r="F100" s="117"/>
      <c r="G100" s="117"/>
      <c r="H100" s="117"/>
      <c r="I100" s="117"/>
      <c r="J100" s="118">
        <f>J239</f>
        <v>0</v>
      </c>
      <c r="L100" s="115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" customHeight="1">
      <c r="A107" s="30"/>
      <c r="B107" s="31"/>
      <c r="C107" s="22" t="s">
        <v>116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14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6.25" customHeight="1">
      <c r="A110" s="30"/>
      <c r="B110" s="31"/>
      <c r="C110" s="30"/>
      <c r="D110" s="30"/>
      <c r="E110" s="235" t="str">
        <f>E7</f>
        <v>Vybudování odborných učeben v ZŠ Košetice, Reg.č.projektu CZ.06.2.67/0.0/0.0/16_063/0003307</v>
      </c>
      <c r="F110" s="236"/>
      <c r="G110" s="236"/>
      <c r="H110" s="236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105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0" t="str">
        <f>E9</f>
        <v xml:space="preserve">01-3 - Podlahy </v>
      </c>
      <c r="F112" s="234"/>
      <c r="G112" s="234"/>
      <c r="H112" s="234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18</v>
      </c>
      <c r="D114" s="30"/>
      <c r="E114" s="30"/>
      <c r="F114" s="25" t="str">
        <f>F12</f>
        <v xml:space="preserve"> </v>
      </c>
      <c r="G114" s="30"/>
      <c r="H114" s="30"/>
      <c r="I114" s="27" t="s">
        <v>20</v>
      </c>
      <c r="J114" s="53" t="str">
        <f>IF(J12="","",J12)</f>
        <v>19. 4. 2022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15" customHeight="1">
      <c r="A116" s="30"/>
      <c r="B116" s="31"/>
      <c r="C116" s="27" t="s">
        <v>22</v>
      </c>
      <c r="D116" s="30"/>
      <c r="E116" s="30"/>
      <c r="F116" s="25" t="str">
        <f>E15</f>
        <v>Obec Košetice</v>
      </c>
      <c r="G116" s="30"/>
      <c r="H116" s="30"/>
      <c r="I116" s="27" t="s">
        <v>28</v>
      </c>
      <c r="J116" s="28" t="str">
        <f>E21</f>
        <v xml:space="preserve"> 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5.15" customHeight="1">
      <c r="A117" s="30"/>
      <c r="B117" s="31"/>
      <c r="C117" s="27" t="s">
        <v>26</v>
      </c>
      <c r="D117" s="30"/>
      <c r="E117" s="30"/>
      <c r="F117" s="25" t="str">
        <f>IF(E18="","",E18)</f>
        <v xml:space="preserve"> </v>
      </c>
      <c r="G117" s="30"/>
      <c r="H117" s="30"/>
      <c r="I117" s="27" t="s">
        <v>30</v>
      </c>
      <c r="J117" s="28" t="str">
        <f>E24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117</v>
      </c>
      <c r="D119" s="122" t="s">
        <v>57</v>
      </c>
      <c r="E119" s="122" t="s">
        <v>53</v>
      </c>
      <c r="F119" s="122" t="s">
        <v>54</v>
      </c>
      <c r="G119" s="122" t="s">
        <v>118</v>
      </c>
      <c r="H119" s="122" t="s">
        <v>119</v>
      </c>
      <c r="I119" s="122" t="s">
        <v>120</v>
      </c>
      <c r="J119" s="122" t="s">
        <v>109</v>
      </c>
      <c r="K119" s="123" t="s">
        <v>121</v>
      </c>
      <c r="L119" s="124"/>
      <c r="M119" s="60" t="s">
        <v>1</v>
      </c>
      <c r="N119" s="61" t="s">
        <v>36</v>
      </c>
      <c r="O119" s="61" t="s">
        <v>122</v>
      </c>
      <c r="P119" s="61" t="s">
        <v>123</v>
      </c>
      <c r="Q119" s="61" t="s">
        <v>124</v>
      </c>
      <c r="R119" s="61" t="s">
        <v>125</v>
      </c>
      <c r="S119" s="61" t="s">
        <v>126</v>
      </c>
      <c r="T119" s="62" t="s">
        <v>127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8" customHeight="1">
      <c r="A120" s="30"/>
      <c r="B120" s="31"/>
      <c r="C120" s="67" t="s">
        <v>128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</f>
        <v>0</v>
      </c>
      <c r="Q120" s="64"/>
      <c r="R120" s="126">
        <f>R121</f>
        <v>0</v>
      </c>
      <c r="S120" s="64"/>
      <c r="T120" s="127">
        <f>T121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71</v>
      </c>
      <c r="AU120" s="18" t="s">
        <v>111</v>
      </c>
      <c r="BK120" s="128">
        <f>BK121</f>
        <v>0</v>
      </c>
    </row>
    <row r="121" spans="2:63" s="12" customFormat="1" ht="25.95" customHeight="1">
      <c r="B121" s="129"/>
      <c r="D121" s="130" t="s">
        <v>71</v>
      </c>
      <c r="E121" s="131" t="s">
        <v>723</v>
      </c>
      <c r="F121" s="131" t="s">
        <v>724</v>
      </c>
      <c r="J121" s="132">
        <f>BK121</f>
        <v>0</v>
      </c>
      <c r="L121" s="129"/>
      <c r="M121" s="133"/>
      <c r="N121" s="134"/>
      <c r="O121" s="134"/>
      <c r="P121" s="135">
        <f>P122+P149+P239</f>
        <v>0</v>
      </c>
      <c r="Q121" s="134"/>
      <c r="R121" s="135">
        <f>R122+R149+R239</f>
        <v>0</v>
      </c>
      <c r="S121" s="134"/>
      <c r="T121" s="136">
        <f>T122+T149+T239</f>
        <v>0</v>
      </c>
      <c r="AR121" s="130" t="s">
        <v>82</v>
      </c>
      <c r="AT121" s="137" t="s">
        <v>71</v>
      </c>
      <c r="AU121" s="137" t="s">
        <v>72</v>
      </c>
      <c r="AY121" s="130" t="s">
        <v>131</v>
      </c>
      <c r="BK121" s="138">
        <f>BK122+BK149+BK239</f>
        <v>0</v>
      </c>
    </row>
    <row r="122" spans="2:63" s="12" customFormat="1" ht="22.8" customHeight="1">
      <c r="B122" s="129"/>
      <c r="D122" s="130" t="s">
        <v>71</v>
      </c>
      <c r="E122" s="139" t="s">
        <v>725</v>
      </c>
      <c r="F122" s="139" t="s">
        <v>726</v>
      </c>
      <c r="J122" s="140">
        <f>BK122</f>
        <v>0</v>
      </c>
      <c r="L122" s="129"/>
      <c r="M122" s="133"/>
      <c r="N122" s="134"/>
      <c r="O122" s="134"/>
      <c r="P122" s="135">
        <f>SUM(P123:P148)</f>
        <v>0</v>
      </c>
      <c r="Q122" s="134"/>
      <c r="R122" s="135">
        <f>SUM(R123:R148)</f>
        <v>0</v>
      </c>
      <c r="S122" s="134"/>
      <c r="T122" s="136">
        <f>SUM(T123:T148)</f>
        <v>0</v>
      </c>
      <c r="AR122" s="130" t="s">
        <v>82</v>
      </c>
      <c r="AT122" s="137" t="s">
        <v>71</v>
      </c>
      <c r="AU122" s="137" t="s">
        <v>80</v>
      </c>
      <c r="AY122" s="130" t="s">
        <v>131</v>
      </c>
      <c r="BK122" s="138">
        <f>SUM(BK123:BK148)</f>
        <v>0</v>
      </c>
    </row>
    <row r="123" spans="1:65" s="2" customFormat="1" ht="24.15" customHeight="1">
      <c r="A123" s="30"/>
      <c r="B123" s="141"/>
      <c r="C123" s="175" t="s">
        <v>727</v>
      </c>
      <c r="D123" s="175" t="s">
        <v>152</v>
      </c>
      <c r="E123" s="176" t="s">
        <v>728</v>
      </c>
      <c r="F123" s="177" t="s">
        <v>729</v>
      </c>
      <c r="G123" s="178" t="s">
        <v>138</v>
      </c>
      <c r="H123" s="179">
        <v>44.615</v>
      </c>
      <c r="I123" s="180"/>
      <c r="J123" s="180">
        <f>ROUND(I123*H123,2)</f>
        <v>0</v>
      </c>
      <c r="K123" s="177" t="s">
        <v>1</v>
      </c>
      <c r="L123" s="181"/>
      <c r="M123" s="182" t="s">
        <v>1</v>
      </c>
      <c r="N123" s="183" t="s">
        <v>37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2" t="s">
        <v>304</v>
      </c>
      <c r="AT123" s="152" t="s">
        <v>152</v>
      </c>
      <c r="AU123" s="152" t="s">
        <v>82</v>
      </c>
      <c r="AY123" s="18" t="s">
        <v>131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8" t="s">
        <v>80</v>
      </c>
      <c r="BK123" s="153">
        <f>ROUND(I123*H123,2)</f>
        <v>0</v>
      </c>
      <c r="BL123" s="18" t="s">
        <v>191</v>
      </c>
      <c r="BM123" s="152" t="s">
        <v>82</v>
      </c>
    </row>
    <row r="124" spans="2:51" s="13" customFormat="1" ht="12">
      <c r="B124" s="154"/>
      <c r="D124" s="155" t="s">
        <v>140</v>
      </c>
      <c r="E124" s="156" t="s">
        <v>1</v>
      </c>
      <c r="F124" s="157" t="s">
        <v>730</v>
      </c>
      <c r="H124" s="156" t="s">
        <v>1</v>
      </c>
      <c r="L124" s="154"/>
      <c r="M124" s="158"/>
      <c r="N124" s="159"/>
      <c r="O124" s="159"/>
      <c r="P124" s="159"/>
      <c r="Q124" s="159"/>
      <c r="R124" s="159"/>
      <c r="S124" s="159"/>
      <c r="T124" s="160"/>
      <c r="AT124" s="156" t="s">
        <v>140</v>
      </c>
      <c r="AU124" s="156" t="s">
        <v>82</v>
      </c>
      <c r="AV124" s="13" t="s">
        <v>80</v>
      </c>
      <c r="AW124" s="13" t="s">
        <v>29</v>
      </c>
      <c r="AX124" s="13" t="s">
        <v>72</v>
      </c>
      <c r="AY124" s="156" t="s">
        <v>131</v>
      </c>
    </row>
    <row r="125" spans="2:51" s="14" customFormat="1" ht="12">
      <c r="B125" s="161"/>
      <c r="D125" s="155" t="s">
        <v>140</v>
      </c>
      <c r="E125" s="162" t="s">
        <v>1</v>
      </c>
      <c r="F125" s="163" t="s">
        <v>731</v>
      </c>
      <c r="H125" s="164">
        <v>44.615</v>
      </c>
      <c r="L125" s="161"/>
      <c r="M125" s="165"/>
      <c r="N125" s="166"/>
      <c r="O125" s="166"/>
      <c r="P125" s="166"/>
      <c r="Q125" s="166"/>
      <c r="R125" s="166"/>
      <c r="S125" s="166"/>
      <c r="T125" s="167"/>
      <c r="AT125" s="162" t="s">
        <v>140</v>
      </c>
      <c r="AU125" s="162" t="s">
        <v>82</v>
      </c>
      <c r="AV125" s="14" t="s">
        <v>82</v>
      </c>
      <c r="AW125" s="14" t="s">
        <v>29</v>
      </c>
      <c r="AX125" s="14" t="s">
        <v>72</v>
      </c>
      <c r="AY125" s="162" t="s">
        <v>131</v>
      </c>
    </row>
    <row r="126" spans="2:51" s="15" customFormat="1" ht="12">
      <c r="B126" s="168"/>
      <c r="D126" s="155" t="s">
        <v>140</v>
      </c>
      <c r="E126" s="169" t="s">
        <v>1</v>
      </c>
      <c r="F126" s="170" t="s">
        <v>143</v>
      </c>
      <c r="H126" s="171">
        <v>44.615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140</v>
      </c>
      <c r="AU126" s="169" t="s">
        <v>82</v>
      </c>
      <c r="AV126" s="15" t="s">
        <v>139</v>
      </c>
      <c r="AW126" s="15" t="s">
        <v>29</v>
      </c>
      <c r="AX126" s="15" t="s">
        <v>80</v>
      </c>
      <c r="AY126" s="169" t="s">
        <v>131</v>
      </c>
    </row>
    <row r="127" spans="1:65" s="2" customFormat="1" ht="16.5" customHeight="1">
      <c r="A127" s="30"/>
      <c r="B127" s="141"/>
      <c r="C127" s="142" t="s">
        <v>732</v>
      </c>
      <c r="D127" s="142" t="s">
        <v>135</v>
      </c>
      <c r="E127" s="143" t="s">
        <v>733</v>
      </c>
      <c r="F127" s="144" t="s">
        <v>734</v>
      </c>
      <c r="G127" s="145" t="s">
        <v>138</v>
      </c>
      <c r="H127" s="146">
        <v>40.559</v>
      </c>
      <c r="I127" s="147"/>
      <c r="J127" s="147">
        <f>ROUND(I127*H127,2)</f>
        <v>0</v>
      </c>
      <c r="K127" s="144" t="s">
        <v>1</v>
      </c>
      <c r="L127" s="31"/>
      <c r="M127" s="148" t="s">
        <v>1</v>
      </c>
      <c r="N127" s="149" t="s">
        <v>37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2" t="s">
        <v>191</v>
      </c>
      <c r="AT127" s="152" t="s">
        <v>135</v>
      </c>
      <c r="AU127" s="152" t="s">
        <v>82</v>
      </c>
      <c r="AY127" s="18" t="s">
        <v>131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8" t="s">
        <v>80</v>
      </c>
      <c r="BK127" s="153">
        <f>ROUND(I127*H127,2)</f>
        <v>0</v>
      </c>
      <c r="BL127" s="18" t="s">
        <v>191</v>
      </c>
      <c r="BM127" s="152" t="s">
        <v>139</v>
      </c>
    </row>
    <row r="128" spans="2:51" s="13" customFormat="1" ht="12">
      <c r="B128" s="154"/>
      <c r="D128" s="155" t="s">
        <v>140</v>
      </c>
      <c r="E128" s="156" t="s">
        <v>1</v>
      </c>
      <c r="F128" s="157" t="s">
        <v>735</v>
      </c>
      <c r="H128" s="156" t="s">
        <v>1</v>
      </c>
      <c r="L128" s="154"/>
      <c r="M128" s="158"/>
      <c r="N128" s="159"/>
      <c r="O128" s="159"/>
      <c r="P128" s="159"/>
      <c r="Q128" s="159"/>
      <c r="R128" s="159"/>
      <c r="S128" s="159"/>
      <c r="T128" s="160"/>
      <c r="AT128" s="156" t="s">
        <v>140</v>
      </c>
      <c r="AU128" s="156" t="s">
        <v>82</v>
      </c>
      <c r="AV128" s="13" t="s">
        <v>80</v>
      </c>
      <c r="AW128" s="13" t="s">
        <v>29</v>
      </c>
      <c r="AX128" s="13" t="s">
        <v>72</v>
      </c>
      <c r="AY128" s="156" t="s">
        <v>131</v>
      </c>
    </row>
    <row r="129" spans="2:51" s="13" customFormat="1" ht="20.4">
      <c r="B129" s="154"/>
      <c r="D129" s="155" t="s">
        <v>140</v>
      </c>
      <c r="E129" s="156" t="s">
        <v>1</v>
      </c>
      <c r="F129" s="157" t="s">
        <v>736</v>
      </c>
      <c r="H129" s="156" t="s">
        <v>1</v>
      </c>
      <c r="L129" s="154"/>
      <c r="M129" s="158"/>
      <c r="N129" s="159"/>
      <c r="O129" s="159"/>
      <c r="P129" s="159"/>
      <c r="Q129" s="159"/>
      <c r="R129" s="159"/>
      <c r="S129" s="159"/>
      <c r="T129" s="160"/>
      <c r="AT129" s="156" t="s">
        <v>140</v>
      </c>
      <c r="AU129" s="156" t="s">
        <v>82</v>
      </c>
      <c r="AV129" s="13" t="s">
        <v>80</v>
      </c>
      <c r="AW129" s="13" t="s">
        <v>29</v>
      </c>
      <c r="AX129" s="13" t="s">
        <v>72</v>
      </c>
      <c r="AY129" s="156" t="s">
        <v>131</v>
      </c>
    </row>
    <row r="130" spans="2:51" s="13" customFormat="1" ht="12">
      <c r="B130" s="154"/>
      <c r="D130" s="155" t="s">
        <v>140</v>
      </c>
      <c r="E130" s="156" t="s">
        <v>1</v>
      </c>
      <c r="F130" s="157" t="s">
        <v>623</v>
      </c>
      <c r="H130" s="156" t="s">
        <v>1</v>
      </c>
      <c r="L130" s="154"/>
      <c r="M130" s="158"/>
      <c r="N130" s="159"/>
      <c r="O130" s="159"/>
      <c r="P130" s="159"/>
      <c r="Q130" s="159"/>
      <c r="R130" s="159"/>
      <c r="S130" s="159"/>
      <c r="T130" s="160"/>
      <c r="AT130" s="156" t="s">
        <v>140</v>
      </c>
      <c r="AU130" s="156" t="s">
        <v>82</v>
      </c>
      <c r="AV130" s="13" t="s">
        <v>80</v>
      </c>
      <c r="AW130" s="13" t="s">
        <v>29</v>
      </c>
      <c r="AX130" s="13" t="s">
        <v>72</v>
      </c>
      <c r="AY130" s="156" t="s">
        <v>131</v>
      </c>
    </row>
    <row r="131" spans="2:51" s="14" customFormat="1" ht="12">
      <c r="B131" s="161"/>
      <c r="D131" s="155" t="s">
        <v>140</v>
      </c>
      <c r="E131" s="162" t="s">
        <v>1</v>
      </c>
      <c r="F131" s="163" t="s">
        <v>624</v>
      </c>
      <c r="H131" s="164">
        <v>30.254</v>
      </c>
      <c r="L131" s="161"/>
      <c r="M131" s="165"/>
      <c r="N131" s="166"/>
      <c r="O131" s="166"/>
      <c r="P131" s="166"/>
      <c r="Q131" s="166"/>
      <c r="R131" s="166"/>
      <c r="S131" s="166"/>
      <c r="T131" s="167"/>
      <c r="AT131" s="162" t="s">
        <v>140</v>
      </c>
      <c r="AU131" s="162" t="s">
        <v>82</v>
      </c>
      <c r="AV131" s="14" t="s">
        <v>82</v>
      </c>
      <c r="AW131" s="14" t="s">
        <v>29</v>
      </c>
      <c r="AX131" s="14" t="s">
        <v>72</v>
      </c>
      <c r="AY131" s="162" t="s">
        <v>131</v>
      </c>
    </row>
    <row r="132" spans="2:51" s="13" customFormat="1" ht="12">
      <c r="B132" s="154"/>
      <c r="D132" s="155" t="s">
        <v>140</v>
      </c>
      <c r="E132" s="156" t="s">
        <v>1</v>
      </c>
      <c r="F132" s="157" t="s">
        <v>630</v>
      </c>
      <c r="H132" s="156" t="s">
        <v>1</v>
      </c>
      <c r="L132" s="154"/>
      <c r="M132" s="158"/>
      <c r="N132" s="159"/>
      <c r="O132" s="159"/>
      <c r="P132" s="159"/>
      <c r="Q132" s="159"/>
      <c r="R132" s="159"/>
      <c r="S132" s="159"/>
      <c r="T132" s="160"/>
      <c r="AT132" s="156" t="s">
        <v>140</v>
      </c>
      <c r="AU132" s="156" t="s">
        <v>82</v>
      </c>
      <c r="AV132" s="13" t="s">
        <v>80</v>
      </c>
      <c r="AW132" s="13" t="s">
        <v>29</v>
      </c>
      <c r="AX132" s="13" t="s">
        <v>72</v>
      </c>
      <c r="AY132" s="156" t="s">
        <v>131</v>
      </c>
    </row>
    <row r="133" spans="2:51" s="14" customFormat="1" ht="12">
      <c r="B133" s="161"/>
      <c r="D133" s="155" t="s">
        <v>140</v>
      </c>
      <c r="E133" s="162" t="s">
        <v>1</v>
      </c>
      <c r="F133" s="163" t="s">
        <v>631</v>
      </c>
      <c r="H133" s="164">
        <v>10.305</v>
      </c>
      <c r="L133" s="161"/>
      <c r="M133" s="165"/>
      <c r="N133" s="166"/>
      <c r="O133" s="166"/>
      <c r="P133" s="166"/>
      <c r="Q133" s="166"/>
      <c r="R133" s="166"/>
      <c r="S133" s="166"/>
      <c r="T133" s="167"/>
      <c r="AT133" s="162" t="s">
        <v>140</v>
      </c>
      <c r="AU133" s="162" t="s">
        <v>82</v>
      </c>
      <c r="AV133" s="14" t="s">
        <v>82</v>
      </c>
      <c r="AW133" s="14" t="s">
        <v>29</v>
      </c>
      <c r="AX133" s="14" t="s">
        <v>72</v>
      </c>
      <c r="AY133" s="162" t="s">
        <v>131</v>
      </c>
    </row>
    <row r="134" spans="2:51" s="15" customFormat="1" ht="12">
      <c r="B134" s="168"/>
      <c r="D134" s="155" t="s">
        <v>140</v>
      </c>
      <c r="E134" s="169" t="s">
        <v>1</v>
      </c>
      <c r="F134" s="170" t="s">
        <v>143</v>
      </c>
      <c r="H134" s="171">
        <v>40.559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140</v>
      </c>
      <c r="AU134" s="169" t="s">
        <v>82</v>
      </c>
      <c r="AV134" s="15" t="s">
        <v>139</v>
      </c>
      <c r="AW134" s="15" t="s">
        <v>29</v>
      </c>
      <c r="AX134" s="15" t="s">
        <v>80</v>
      </c>
      <c r="AY134" s="169" t="s">
        <v>131</v>
      </c>
    </row>
    <row r="135" spans="1:65" s="2" customFormat="1" ht="24.15" customHeight="1">
      <c r="A135" s="30"/>
      <c r="B135" s="141"/>
      <c r="C135" s="142" t="s">
        <v>737</v>
      </c>
      <c r="D135" s="142" t="s">
        <v>135</v>
      </c>
      <c r="E135" s="143" t="s">
        <v>738</v>
      </c>
      <c r="F135" s="144" t="s">
        <v>739</v>
      </c>
      <c r="G135" s="145" t="s">
        <v>138</v>
      </c>
      <c r="H135" s="146">
        <v>40.559</v>
      </c>
      <c r="I135" s="147"/>
      <c r="J135" s="147">
        <f>ROUND(I135*H135,2)</f>
        <v>0</v>
      </c>
      <c r="K135" s="144" t="s">
        <v>1</v>
      </c>
      <c r="L135" s="31"/>
      <c r="M135" s="148" t="s">
        <v>1</v>
      </c>
      <c r="N135" s="149" t="s">
        <v>37</v>
      </c>
      <c r="O135" s="150">
        <v>0</v>
      </c>
      <c r="P135" s="150">
        <f>O135*H135</f>
        <v>0</v>
      </c>
      <c r="Q135" s="150">
        <v>0</v>
      </c>
      <c r="R135" s="150">
        <f>Q135*H135</f>
        <v>0</v>
      </c>
      <c r="S135" s="150">
        <v>0</v>
      </c>
      <c r="T135" s="151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2" t="s">
        <v>191</v>
      </c>
      <c r="AT135" s="152" t="s">
        <v>135</v>
      </c>
      <c r="AU135" s="152" t="s">
        <v>82</v>
      </c>
      <c r="AY135" s="18" t="s">
        <v>131</v>
      </c>
      <c r="BE135" s="153">
        <f>IF(N135="základní",J135,0)</f>
        <v>0</v>
      </c>
      <c r="BF135" s="153">
        <f>IF(N135="snížená",J135,0)</f>
        <v>0</v>
      </c>
      <c r="BG135" s="153">
        <f>IF(N135="zákl. přenesená",J135,0)</f>
        <v>0</v>
      </c>
      <c r="BH135" s="153">
        <f>IF(N135="sníž. přenesená",J135,0)</f>
        <v>0</v>
      </c>
      <c r="BI135" s="153">
        <f>IF(N135="nulová",J135,0)</f>
        <v>0</v>
      </c>
      <c r="BJ135" s="18" t="s">
        <v>80</v>
      </c>
      <c r="BK135" s="153">
        <f>ROUND(I135*H135,2)</f>
        <v>0</v>
      </c>
      <c r="BL135" s="18" t="s">
        <v>191</v>
      </c>
      <c r="BM135" s="152" t="s">
        <v>157</v>
      </c>
    </row>
    <row r="136" spans="2:51" s="13" customFormat="1" ht="12">
      <c r="B136" s="154"/>
      <c r="D136" s="155" t="s">
        <v>140</v>
      </c>
      <c r="E136" s="156" t="s">
        <v>1</v>
      </c>
      <c r="F136" s="157" t="s">
        <v>735</v>
      </c>
      <c r="H136" s="156" t="s">
        <v>1</v>
      </c>
      <c r="L136" s="154"/>
      <c r="M136" s="158"/>
      <c r="N136" s="159"/>
      <c r="O136" s="159"/>
      <c r="P136" s="159"/>
      <c r="Q136" s="159"/>
      <c r="R136" s="159"/>
      <c r="S136" s="159"/>
      <c r="T136" s="160"/>
      <c r="AT136" s="156" t="s">
        <v>140</v>
      </c>
      <c r="AU136" s="156" t="s">
        <v>82</v>
      </c>
      <c r="AV136" s="13" t="s">
        <v>80</v>
      </c>
      <c r="AW136" s="13" t="s">
        <v>29</v>
      </c>
      <c r="AX136" s="13" t="s">
        <v>72</v>
      </c>
      <c r="AY136" s="156" t="s">
        <v>131</v>
      </c>
    </row>
    <row r="137" spans="2:51" s="13" customFormat="1" ht="30.6">
      <c r="B137" s="154"/>
      <c r="D137" s="155" t="s">
        <v>140</v>
      </c>
      <c r="E137" s="156" t="s">
        <v>1</v>
      </c>
      <c r="F137" s="157" t="s">
        <v>740</v>
      </c>
      <c r="H137" s="156" t="s">
        <v>1</v>
      </c>
      <c r="L137" s="154"/>
      <c r="M137" s="158"/>
      <c r="N137" s="159"/>
      <c r="O137" s="159"/>
      <c r="P137" s="159"/>
      <c r="Q137" s="159"/>
      <c r="R137" s="159"/>
      <c r="S137" s="159"/>
      <c r="T137" s="160"/>
      <c r="AT137" s="156" t="s">
        <v>140</v>
      </c>
      <c r="AU137" s="156" t="s">
        <v>82</v>
      </c>
      <c r="AV137" s="13" t="s">
        <v>80</v>
      </c>
      <c r="AW137" s="13" t="s">
        <v>29</v>
      </c>
      <c r="AX137" s="13" t="s">
        <v>72</v>
      </c>
      <c r="AY137" s="156" t="s">
        <v>131</v>
      </c>
    </row>
    <row r="138" spans="2:51" s="13" customFormat="1" ht="12">
      <c r="B138" s="154"/>
      <c r="D138" s="155" t="s">
        <v>140</v>
      </c>
      <c r="E138" s="156" t="s">
        <v>1</v>
      </c>
      <c r="F138" s="157" t="s">
        <v>623</v>
      </c>
      <c r="H138" s="156" t="s">
        <v>1</v>
      </c>
      <c r="L138" s="154"/>
      <c r="M138" s="158"/>
      <c r="N138" s="159"/>
      <c r="O138" s="159"/>
      <c r="P138" s="159"/>
      <c r="Q138" s="159"/>
      <c r="R138" s="159"/>
      <c r="S138" s="159"/>
      <c r="T138" s="160"/>
      <c r="AT138" s="156" t="s">
        <v>140</v>
      </c>
      <c r="AU138" s="156" t="s">
        <v>82</v>
      </c>
      <c r="AV138" s="13" t="s">
        <v>80</v>
      </c>
      <c r="AW138" s="13" t="s">
        <v>29</v>
      </c>
      <c r="AX138" s="13" t="s">
        <v>72</v>
      </c>
      <c r="AY138" s="156" t="s">
        <v>131</v>
      </c>
    </row>
    <row r="139" spans="2:51" s="14" customFormat="1" ht="12">
      <c r="B139" s="161"/>
      <c r="D139" s="155" t="s">
        <v>140</v>
      </c>
      <c r="E139" s="162" t="s">
        <v>1</v>
      </c>
      <c r="F139" s="163" t="s">
        <v>624</v>
      </c>
      <c r="H139" s="164">
        <v>30.254</v>
      </c>
      <c r="L139" s="161"/>
      <c r="M139" s="165"/>
      <c r="N139" s="166"/>
      <c r="O139" s="166"/>
      <c r="P139" s="166"/>
      <c r="Q139" s="166"/>
      <c r="R139" s="166"/>
      <c r="S139" s="166"/>
      <c r="T139" s="167"/>
      <c r="AT139" s="162" t="s">
        <v>140</v>
      </c>
      <c r="AU139" s="162" t="s">
        <v>82</v>
      </c>
      <c r="AV139" s="14" t="s">
        <v>82</v>
      </c>
      <c r="AW139" s="14" t="s">
        <v>29</v>
      </c>
      <c r="AX139" s="14" t="s">
        <v>72</v>
      </c>
      <c r="AY139" s="162" t="s">
        <v>131</v>
      </c>
    </row>
    <row r="140" spans="2:51" s="13" customFormat="1" ht="12">
      <c r="B140" s="154"/>
      <c r="D140" s="155" t="s">
        <v>140</v>
      </c>
      <c r="E140" s="156" t="s">
        <v>1</v>
      </c>
      <c r="F140" s="157" t="s">
        <v>630</v>
      </c>
      <c r="H140" s="156" t="s">
        <v>1</v>
      </c>
      <c r="L140" s="154"/>
      <c r="M140" s="158"/>
      <c r="N140" s="159"/>
      <c r="O140" s="159"/>
      <c r="P140" s="159"/>
      <c r="Q140" s="159"/>
      <c r="R140" s="159"/>
      <c r="S140" s="159"/>
      <c r="T140" s="160"/>
      <c r="AT140" s="156" t="s">
        <v>140</v>
      </c>
      <c r="AU140" s="156" t="s">
        <v>82</v>
      </c>
      <c r="AV140" s="13" t="s">
        <v>80</v>
      </c>
      <c r="AW140" s="13" t="s">
        <v>29</v>
      </c>
      <c r="AX140" s="13" t="s">
        <v>72</v>
      </c>
      <c r="AY140" s="156" t="s">
        <v>131</v>
      </c>
    </row>
    <row r="141" spans="2:51" s="14" customFormat="1" ht="12">
      <c r="B141" s="161"/>
      <c r="D141" s="155" t="s">
        <v>140</v>
      </c>
      <c r="E141" s="162" t="s">
        <v>1</v>
      </c>
      <c r="F141" s="163" t="s">
        <v>631</v>
      </c>
      <c r="H141" s="164">
        <v>10.305</v>
      </c>
      <c r="L141" s="161"/>
      <c r="M141" s="165"/>
      <c r="N141" s="166"/>
      <c r="O141" s="166"/>
      <c r="P141" s="166"/>
      <c r="Q141" s="166"/>
      <c r="R141" s="166"/>
      <c r="S141" s="166"/>
      <c r="T141" s="167"/>
      <c r="AT141" s="162" t="s">
        <v>140</v>
      </c>
      <c r="AU141" s="162" t="s">
        <v>82</v>
      </c>
      <c r="AV141" s="14" t="s">
        <v>82</v>
      </c>
      <c r="AW141" s="14" t="s">
        <v>29</v>
      </c>
      <c r="AX141" s="14" t="s">
        <v>72</v>
      </c>
      <c r="AY141" s="162" t="s">
        <v>131</v>
      </c>
    </row>
    <row r="142" spans="2:51" s="15" customFormat="1" ht="12">
      <c r="B142" s="168"/>
      <c r="D142" s="155" t="s">
        <v>140</v>
      </c>
      <c r="E142" s="169" t="s">
        <v>1</v>
      </c>
      <c r="F142" s="170" t="s">
        <v>143</v>
      </c>
      <c r="H142" s="171">
        <v>40.559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140</v>
      </c>
      <c r="AU142" s="169" t="s">
        <v>82</v>
      </c>
      <c r="AV142" s="15" t="s">
        <v>139</v>
      </c>
      <c r="AW142" s="15" t="s">
        <v>29</v>
      </c>
      <c r="AX142" s="15" t="s">
        <v>80</v>
      </c>
      <c r="AY142" s="169" t="s">
        <v>131</v>
      </c>
    </row>
    <row r="143" spans="1:65" s="2" customFormat="1" ht="24.15" customHeight="1">
      <c r="A143" s="30"/>
      <c r="B143" s="141"/>
      <c r="C143" s="142" t="s">
        <v>741</v>
      </c>
      <c r="D143" s="142" t="s">
        <v>135</v>
      </c>
      <c r="E143" s="143" t="s">
        <v>742</v>
      </c>
      <c r="F143" s="144" t="s">
        <v>743</v>
      </c>
      <c r="G143" s="145" t="s">
        <v>138</v>
      </c>
      <c r="H143" s="146">
        <v>40.559</v>
      </c>
      <c r="I143" s="147"/>
      <c r="J143" s="147">
        <f>ROUND(I143*H143,2)</f>
        <v>0</v>
      </c>
      <c r="K143" s="144" t="s">
        <v>1</v>
      </c>
      <c r="L143" s="31"/>
      <c r="M143" s="148" t="s">
        <v>1</v>
      </c>
      <c r="N143" s="149" t="s">
        <v>37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2" t="s">
        <v>191</v>
      </c>
      <c r="AT143" s="152" t="s">
        <v>135</v>
      </c>
      <c r="AU143" s="152" t="s">
        <v>82</v>
      </c>
      <c r="AY143" s="18" t="s">
        <v>131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8" t="s">
        <v>80</v>
      </c>
      <c r="BK143" s="153">
        <f>ROUND(I143*H143,2)</f>
        <v>0</v>
      </c>
      <c r="BL143" s="18" t="s">
        <v>191</v>
      </c>
      <c r="BM143" s="152" t="s">
        <v>156</v>
      </c>
    </row>
    <row r="144" spans="2:51" s="13" customFormat="1" ht="12">
      <c r="B144" s="154"/>
      <c r="D144" s="155" t="s">
        <v>140</v>
      </c>
      <c r="E144" s="156" t="s">
        <v>1</v>
      </c>
      <c r="F144" s="157" t="s">
        <v>744</v>
      </c>
      <c r="H144" s="156" t="s">
        <v>1</v>
      </c>
      <c r="L144" s="154"/>
      <c r="M144" s="158"/>
      <c r="N144" s="159"/>
      <c r="O144" s="159"/>
      <c r="P144" s="159"/>
      <c r="Q144" s="159"/>
      <c r="R144" s="159"/>
      <c r="S144" s="159"/>
      <c r="T144" s="160"/>
      <c r="AT144" s="156" t="s">
        <v>140</v>
      </c>
      <c r="AU144" s="156" t="s">
        <v>82</v>
      </c>
      <c r="AV144" s="13" t="s">
        <v>80</v>
      </c>
      <c r="AW144" s="13" t="s">
        <v>29</v>
      </c>
      <c r="AX144" s="13" t="s">
        <v>72</v>
      </c>
      <c r="AY144" s="156" t="s">
        <v>131</v>
      </c>
    </row>
    <row r="145" spans="2:51" s="13" customFormat="1" ht="30.6">
      <c r="B145" s="154"/>
      <c r="D145" s="155" t="s">
        <v>140</v>
      </c>
      <c r="E145" s="156" t="s">
        <v>1</v>
      </c>
      <c r="F145" s="157" t="s">
        <v>745</v>
      </c>
      <c r="H145" s="156" t="s">
        <v>1</v>
      </c>
      <c r="L145" s="154"/>
      <c r="M145" s="158"/>
      <c r="N145" s="159"/>
      <c r="O145" s="159"/>
      <c r="P145" s="159"/>
      <c r="Q145" s="159"/>
      <c r="R145" s="159"/>
      <c r="S145" s="159"/>
      <c r="T145" s="160"/>
      <c r="AT145" s="156" t="s">
        <v>140</v>
      </c>
      <c r="AU145" s="156" t="s">
        <v>82</v>
      </c>
      <c r="AV145" s="13" t="s">
        <v>80</v>
      </c>
      <c r="AW145" s="13" t="s">
        <v>29</v>
      </c>
      <c r="AX145" s="13" t="s">
        <v>72</v>
      </c>
      <c r="AY145" s="156" t="s">
        <v>131</v>
      </c>
    </row>
    <row r="146" spans="2:51" s="14" customFormat="1" ht="12">
      <c r="B146" s="161"/>
      <c r="D146" s="155" t="s">
        <v>140</v>
      </c>
      <c r="E146" s="162" t="s">
        <v>1</v>
      </c>
      <c r="F146" s="163" t="s">
        <v>746</v>
      </c>
      <c r="H146" s="164">
        <v>40.559</v>
      </c>
      <c r="L146" s="161"/>
      <c r="M146" s="165"/>
      <c r="N146" s="166"/>
      <c r="O146" s="166"/>
      <c r="P146" s="166"/>
      <c r="Q146" s="166"/>
      <c r="R146" s="166"/>
      <c r="S146" s="166"/>
      <c r="T146" s="167"/>
      <c r="AT146" s="162" t="s">
        <v>140</v>
      </c>
      <c r="AU146" s="162" t="s">
        <v>82</v>
      </c>
      <c r="AV146" s="14" t="s">
        <v>82</v>
      </c>
      <c r="AW146" s="14" t="s">
        <v>29</v>
      </c>
      <c r="AX146" s="14" t="s">
        <v>72</v>
      </c>
      <c r="AY146" s="162" t="s">
        <v>131</v>
      </c>
    </row>
    <row r="147" spans="2:51" s="15" customFormat="1" ht="12">
      <c r="B147" s="168"/>
      <c r="D147" s="155" t="s">
        <v>140</v>
      </c>
      <c r="E147" s="169" t="s">
        <v>1</v>
      </c>
      <c r="F147" s="170" t="s">
        <v>143</v>
      </c>
      <c r="H147" s="171">
        <v>40.559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140</v>
      </c>
      <c r="AU147" s="169" t="s">
        <v>82</v>
      </c>
      <c r="AV147" s="15" t="s">
        <v>139</v>
      </c>
      <c r="AW147" s="15" t="s">
        <v>29</v>
      </c>
      <c r="AX147" s="15" t="s">
        <v>80</v>
      </c>
      <c r="AY147" s="169" t="s">
        <v>131</v>
      </c>
    </row>
    <row r="148" spans="1:65" s="2" customFormat="1" ht="24.15" customHeight="1">
      <c r="A148" s="30"/>
      <c r="B148" s="141"/>
      <c r="C148" s="142" t="s">
        <v>550</v>
      </c>
      <c r="D148" s="142" t="s">
        <v>135</v>
      </c>
      <c r="E148" s="143" t="s">
        <v>551</v>
      </c>
      <c r="F148" s="144" t="s">
        <v>552</v>
      </c>
      <c r="G148" s="145" t="s">
        <v>147</v>
      </c>
      <c r="H148" s="146">
        <v>6.92</v>
      </c>
      <c r="I148" s="147"/>
      <c r="J148" s="147">
        <f>ROUND(I148*H148,2)</f>
        <v>0</v>
      </c>
      <c r="K148" s="144" t="s">
        <v>1</v>
      </c>
      <c r="L148" s="31"/>
      <c r="M148" s="148" t="s">
        <v>1</v>
      </c>
      <c r="N148" s="149" t="s">
        <v>37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2" t="s">
        <v>191</v>
      </c>
      <c r="AT148" s="152" t="s">
        <v>135</v>
      </c>
      <c r="AU148" s="152" t="s">
        <v>82</v>
      </c>
      <c r="AY148" s="18" t="s">
        <v>131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80</v>
      </c>
      <c r="BK148" s="153">
        <f>ROUND(I148*H148,2)</f>
        <v>0</v>
      </c>
      <c r="BL148" s="18" t="s">
        <v>191</v>
      </c>
      <c r="BM148" s="152" t="s">
        <v>172</v>
      </c>
    </row>
    <row r="149" spans="2:63" s="12" customFormat="1" ht="22.8" customHeight="1">
      <c r="B149" s="129"/>
      <c r="D149" s="130" t="s">
        <v>71</v>
      </c>
      <c r="E149" s="139" t="s">
        <v>747</v>
      </c>
      <c r="F149" s="139" t="s">
        <v>748</v>
      </c>
      <c r="J149" s="140">
        <f>BK149</f>
        <v>0</v>
      </c>
      <c r="L149" s="129"/>
      <c r="M149" s="133"/>
      <c r="N149" s="134"/>
      <c r="O149" s="134"/>
      <c r="P149" s="135">
        <f>SUM(P150:P238)</f>
        <v>0</v>
      </c>
      <c r="Q149" s="134"/>
      <c r="R149" s="135">
        <f>SUM(R150:R238)</f>
        <v>0</v>
      </c>
      <c r="S149" s="134"/>
      <c r="T149" s="136">
        <f>SUM(T150:T238)</f>
        <v>0</v>
      </c>
      <c r="AR149" s="130" t="s">
        <v>82</v>
      </c>
      <c r="AT149" s="137" t="s">
        <v>71</v>
      </c>
      <c r="AU149" s="137" t="s">
        <v>80</v>
      </c>
      <c r="AY149" s="130" t="s">
        <v>131</v>
      </c>
      <c r="BK149" s="138">
        <f>SUM(BK150:BK238)</f>
        <v>0</v>
      </c>
    </row>
    <row r="150" spans="1:65" s="2" customFormat="1" ht="24.15" customHeight="1">
      <c r="A150" s="30"/>
      <c r="B150" s="141"/>
      <c r="C150" s="142" t="s">
        <v>80</v>
      </c>
      <c r="D150" s="142" t="s">
        <v>135</v>
      </c>
      <c r="E150" s="143" t="s">
        <v>749</v>
      </c>
      <c r="F150" s="144" t="s">
        <v>750</v>
      </c>
      <c r="G150" s="145" t="s">
        <v>138</v>
      </c>
      <c r="H150" s="146">
        <v>612.944</v>
      </c>
      <c r="I150" s="147"/>
      <c r="J150" s="147">
        <f>ROUND(I150*H150,2)</f>
        <v>0</v>
      </c>
      <c r="K150" s="144" t="s">
        <v>148</v>
      </c>
      <c r="L150" s="31"/>
      <c r="M150" s="148" t="s">
        <v>1</v>
      </c>
      <c r="N150" s="149" t="s">
        <v>37</v>
      </c>
      <c r="O150" s="150">
        <v>0</v>
      </c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2" t="s">
        <v>191</v>
      </c>
      <c r="AT150" s="152" t="s">
        <v>135</v>
      </c>
      <c r="AU150" s="152" t="s">
        <v>82</v>
      </c>
      <c r="AY150" s="18" t="s">
        <v>131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8" t="s">
        <v>80</v>
      </c>
      <c r="BK150" s="153">
        <f>ROUND(I150*H150,2)</f>
        <v>0</v>
      </c>
      <c r="BL150" s="18" t="s">
        <v>191</v>
      </c>
      <c r="BM150" s="152" t="s">
        <v>179</v>
      </c>
    </row>
    <row r="151" spans="2:51" s="13" customFormat="1" ht="20.4">
      <c r="B151" s="154"/>
      <c r="D151" s="155" t="s">
        <v>140</v>
      </c>
      <c r="E151" s="156" t="s">
        <v>1</v>
      </c>
      <c r="F151" s="157" t="s">
        <v>603</v>
      </c>
      <c r="H151" s="156" t="s">
        <v>1</v>
      </c>
      <c r="L151" s="154"/>
      <c r="M151" s="158"/>
      <c r="N151" s="159"/>
      <c r="O151" s="159"/>
      <c r="P151" s="159"/>
      <c r="Q151" s="159"/>
      <c r="R151" s="159"/>
      <c r="S151" s="159"/>
      <c r="T151" s="160"/>
      <c r="AT151" s="156" t="s">
        <v>140</v>
      </c>
      <c r="AU151" s="156" t="s">
        <v>82</v>
      </c>
      <c r="AV151" s="13" t="s">
        <v>80</v>
      </c>
      <c r="AW151" s="13" t="s">
        <v>29</v>
      </c>
      <c r="AX151" s="13" t="s">
        <v>72</v>
      </c>
      <c r="AY151" s="156" t="s">
        <v>131</v>
      </c>
    </row>
    <row r="152" spans="2:51" s="13" customFormat="1" ht="12">
      <c r="B152" s="154"/>
      <c r="D152" s="155" t="s">
        <v>140</v>
      </c>
      <c r="E152" s="156" t="s">
        <v>1</v>
      </c>
      <c r="F152" s="157" t="s">
        <v>751</v>
      </c>
      <c r="H152" s="156" t="s">
        <v>1</v>
      </c>
      <c r="L152" s="154"/>
      <c r="M152" s="158"/>
      <c r="N152" s="159"/>
      <c r="O152" s="159"/>
      <c r="P152" s="159"/>
      <c r="Q152" s="159"/>
      <c r="R152" s="159"/>
      <c r="S152" s="159"/>
      <c r="T152" s="160"/>
      <c r="AT152" s="156" t="s">
        <v>140</v>
      </c>
      <c r="AU152" s="156" t="s">
        <v>82</v>
      </c>
      <c r="AV152" s="13" t="s">
        <v>80</v>
      </c>
      <c r="AW152" s="13" t="s">
        <v>29</v>
      </c>
      <c r="AX152" s="13" t="s">
        <v>72</v>
      </c>
      <c r="AY152" s="156" t="s">
        <v>131</v>
      </c>
    </row>
    <row r="153" spans="2:51" s="14" customFormat="1" ht="12">
      <c r="B153" s="161"/>
      <c r="D153" s="155" t="s">
        <v>140</v>
      </c>
      <c r="E153" s="162" t="s">
        <v>1</v>
      </c>
      <c r="F153" s="163" t="s">
        <v>752</v>
      </c>
      <c r="H153" s="164">
        <v>58.7</v>
      </c>
      <c r="L153" s="161"/>
      <c r="M153" s="165"/>
      <c r="N153" s="166"/>
      <c r="O153" s="166"/>
      <c r="P153" s="166"/>
      <c r="Q153" s="166"/>
      <c r="R153" s="166"/>
      <c r="S153" s="166"/>
      <c r="T153" s="167"/>
      <c r="AT153" s="162" t="s">
        <v>140</v>
      </c>
      <c r="AU153" s="162" t="s">
        <v>82</v>
      </c>
      <c r="AV153" s="14" t="s">
        <v>82</v>
      </c>
      <c r="AW153" s="14" t="s">
        <v>29</v>
      </c>
      <c r="AX153" s="14" t="s">
        <v>72</v>
      </c>
      <c r="AY153" s="162" t="s">
        <v>131</v>
      </c>
    </row>
    <row r="154" spans="2:51" s="13" customFormat="1" ht="12">
      <c r="B154" s="154"/>
      <c r="D154" s="155" t="s">
        <v>140</v>
      </c>
      <c r="E154" s="156" t="s">
        <v>1</v>
      </c>
      <c r="F154" s="157" t="s">
        <v>753</v>
      </c>
      <c r="H154" s="156" t="s">
        <v>1</v>
      </c>
      <c r="L154" s="154"/>
      <c r="M154" s="158"/>
      <c r="N154" s="159"/>
      <c r="O154" s="159"/>
      <c r="P154" s="159"/>
      <c r="Q154" s="159"/>
      <c r="R154" s="159"/>
      <c r="S154" s="159"/>
      <c r="T154" s="160"/>
      <c r="AT154" s="156" t="s">
        <v>140</v>
      </c>
      <c r="AU154" s="156" t="s">
        <v>82</v>
      </c>
      <c r="AV154" s="13" t="s">
        <v>80</v>
      </c>
      <c r="AW154" s="13" t="s">
        <v>29</v>
      </c>
      <c r="AX154" s="13" t="s">
        <v>72</v>
      </c>
      <c r="AY154" s="156" t="s">
        <v>131</v>
      </c>
    </row>
    <row r="155" spans="2:51" s="14" customFormat="1" ht="12">
      <c r="B155" s="161"/>
      <c r="D155" s="155" t="s">
        <v>140</v>
      </c>
      <c r="E155" s="162" t="s">
        <v>1</v>
      </c>
      <c r="F155" s="163" t="s">
        <v>754</v>
      </c>
      <c r="H155" s="164">
        <v>63.6</v>
      </c>
      <c r="L155" s="161"/>
      <c r="M155" s="165"/>
      <c r="N155" s="166"/>
      <c r="O155" s="166"/>
      <c r="P155" s="166"/>
      <c r="Q155" s="166"/>
      <c r="R155" s="166"/>
      <c r="S155" s="166"/>
      <c r="T155" s="167"/>
      <c r="AT155" s="162" t="s">
        <v>140</v>
      </c>
      <c r="AU155" s="162" t="s">
        <v>82</v>
      </c>
      <c r="AV155" s="14" t="s">
        <v>82</v>
      </c>
      <c r="AW155" s="14" t="s">
        <v>29</v>
      </c>
      <c r="AX155" s="14" t="s">
        <v>72</v>
      </c>
      <c r="AY155" s="162" t="s">
        <v>131</v>
      </c>
    </row>
    <row r="156" spans="2:51" s="13" customFormat="1" ht="12">
      <c r="B156" s="154"/>
      <c r="D156" s="155" t="s">
        <v>140</v>
      </c>
      <c r="E156" s="156" t="s">
        <v>1</v>
      </c>
      <c r="F156" s="157" t="s">
        <v>755</v>
      </c>
      <c r="H156" s="156" t="s">
        <v>1</v>
      </c>
      <c r="L156" s="154"/>
      <c r="M156" s="158"/>
      <c r="N156" s="159"/>
      <c r="O156" s="159"/>
      <c r="P156" s="159"/>
      <c r="Q156" s="159"/>
      <c r="R156" s="159"/>
      <c r="S156" s="159"/>
      <c r="T156" s="160"/>
      <c r="AT156" s="156" t="s">
        <v>140</v>
      </c>
      <c r="AU156" s="156" t="s">
        <v>82</v>
      </c>
      <c r="AV156" s="13" t="s">
        <v>80</v>
      </c>
      <c r="AW156" s="13" t="s">
        <v>29</v>
      </c>
      <c r="AX156" s="13" t="s">
        <v>72</v>
      </c>
      <c r="AY156" s="156" t="s">
        <v>131</v>
      </c>
    </row>
    <row r="157" spans="2:51" s="14" customFormat="1" ht="12">
      <c r="B157" s="161"/>
      <c r="D157" s="155" t="s">
        <v>140</v>
      </c>
      <c r="E157" s="162" t="s">
        <v>1</v>
      </c>
      <c r="F157" s="163" t="s">
        <v>756</v>
      </c>
      <c r="H157" s="164">
        <v>63.2</v>
      </c>
      <c r="L157" s="161"/>
      <c r="M157" s="165"/>
      <c r="N157" s="166"/>
      <c r="O157" s="166"/>
      <c r="P157" s="166"/>
      <c r="Q157" s="166"/>
      <c r="R157" s="166"/>
      <c r="S157" s="166"/>
      <c r="T157" s="167"/>
      <c r="AT157" s="162" t="s">
        <v>140</v>
      </c>
      <c r="AU157" s="162" t="s">
        <v>82</v>
      </c>
      <c r="AV157" s="14" t="s">
        <v>82</v>
      </c>
      <c r="AW157" s="14" t="s">
        <v>29</v>
      </c>
      <c r="AX157" s="14" t="s">
        <v>72</v>
      </c>
      <c r="AY157" s="162" t="s">
        <v>131</v>
      </c>
    </row>
    <row r="158" spans="2:51" s="13" customFormat="1" ht="12">
      <c r="B158" s="154"/>
      <c r="D158" s="155" t="s">
        <v>140</v>
      </c>
      <c r="E158" s="156" t="s">
        <v>1</v>
      </c>
      <c r="F158" s="157" t="s">
        <v>757</v>
      </c>
      <c r="H158" s="156" t="s">
        <v>1</v>
      </c>
      <c r="L158" s="154"/>
      <c r="M158" s="158"/>
      <c r="N158" s="159"/>
      <c r="O158" s="159"/>
      <c r="P158" s="159"/>
      <c r="Q158" s="159"/>
      <c r="R158" s="159"/>
      <c r="S158" s="159"/>
      <c r="T158" s="160"/>
      <c r="AT158" s="156" t="s">
        <v>140</v>
      </c>
      <c r="AU158" s="156" t="s">
        <v>82</v>
      </c>
      <c r="AV158" s="13" t="s">
        <v>80</v>
      </c>
      <c r="AW158" s="13" t="s">
        <v>29</v>
      </c>
      <c r="AX158" s="13" t="s">
        <v>72</v>
      </c>
      <c r="AY158" s="156" t="s">
        <v>131</v>
      </c>
    </row>
    <row r="159" spans="2:51" s="14" customFormat="1" ht="12">
      <c r="B159" s="161"/>
      <c r="D159" s="155" t="s">
        <v>140</v>
      </c>
      <c r="E159" s="162" t="s">
        <v>1</v>
      </c>
      <c r="F159" s="163" t="s">
        <v>758</v>
      </c>
      <c r="H159" s="164">
        <v>59.6</v>
      </c>
      <c r="L159" s="161"/>
      <c r="M159" s="165"/>
      <c r="N159" s="166"/>
      <c r="O159" s="166"/>
      <c r="P159" s="166"/>
      <c r="Q159" s="166"/>
      <c r="R159" s="166"/>
      <c r="S159" s="166"/>
      <c r="T159" s="167"/>
      <c r="AT159" s="162" t="s">
        <v>140</v>
      </c>
      <c r="AU159" s="162" t="s">
        <v>82</v>
      </c>
      <c r="AV159" s="14" t="s">
        <v>82</v>
      </c>
      <c r="AW159" s="14" t="s">
        <v>29</v>
      </c>
      <c r="AX159" s="14" t="s">
        <v>72</v>
      </c>
      <c r="AY159" s="162" t="s">
        <v>131</v>
      </c>
    </row>
    <row r="160" spans="2:51" s="13" customFormat="1" ht="12">
      <c r="B160" s="154"/>
      <c r="D160" s="155" t="s">
        <v>140</v>
      </c>
      <c r="E160" s="156" t="s">
        <v>1</v>
      </c>
      <c r="F160" s="157" t="s">
        <v>759</v>
      </c>
      <c r="H160" s="156" t="s">
        <v>1</v>
      </c>
      <c r="L160" s="154"/>
      <c r="M160" s="158"/>
      <c r="N160" s="159"/>
      <c r="O160" s="159"/>
      <c r="P160" s="159"/>
      <c r="Q160" s="159"/>
      <c r="R160" s="159"/>
      <c r="S160" s="159"/>
      <c r="T160" s="160"/>
      <c r="AT160" s="156" t="s">
        <v>140</v>
      </c>
      <c r="AU160" s="156" t="s">
        <v>82</v>
      </c>
      <c r="AV160" s="13" t="s">
        <v>80</v>
      </c>
      <c r="AW160" s="13" t="s">
        <v>29</v>
      </c>
      <c r="AX160" s="13" t="s">
        <v>72</v>
      </c>
      <c r="AY160" s="156" t="s">
        <v>131</v>
      </c>
    </row>
    <row r="161" spans="2:51" s="14" customFormat="1" ht="12">
      <c r="B161" s="161"/>
      <c r="D161" s="155" t="s">
        <v>140</v>
      </c>
      <c r="E161" s="162" t="s">
        <v>1</v>
      </c>
      <c r="F161" s="163" t="s">
        <v>760</v>
      </c>
      <c r="H161" s="164">
        <v>58.5</v>
      </c>
      <c r="L161" s="161"/>
      <c r="M161" s="165"/>
      <c r="N161" s="166"/>
      <c r="O161" s="166"/>
      <c r="P161" s="166"/>
      <c r="Q161" s="166"/>
      <c r="R161" s="166"/>
      <c r="S161" s="166"/>
      <c r="T161" s="167"/>
      <c r="AT161" s="162" t="s">
        <v>140</v>
      </c>
      <c r="AU161" s="162" t="s">
        <v>82</v>
      </c>
      <c r="AV161" s="14" t="s">
        <v>82</v>
      </c>
      <c r="AW161" s="14" t="s">
        <v>29</v>
      </c>
      <c r="AX161" s="14" t="s">
        <v>72</v>
      </c>
      <c r="AY161" s="162" t="s">
        <v>131</v>
      </c>
    </row>
    <row r="162" spans="2:51" s="13" customFormat="1" ht="12">
      <c r="B162" s="154"/>
      <c r="D162" s="155" t="s">
        <v>140</v>
      </c>
      <c r="E162" s="156" t="s">
        <v>1</v>
      </c>
      <c r="F162" s="157" t="s">
        <v>570</v>
      </c>
      <c r="H162" s="156" t="s">
        <v>1</v>
      </c>
      <c r="L162" s="154"/>
      <c r="M162" s="158"/>
      <c r="N162" s="159"/>
      <c r="O162" s="159"/>
      <c r="P162" s="159"/>
      <c r="Q162" s="159"/>
      <c r="R162" s="159"/>
      <c r="S162" s="159"/>
      <c r="T162" s="160"/>
      <c r="AT162" s="156" t="s">
        <v>140</v>
      </c>
      <c r="AU162" s="156" t="s">
        <v>82</v>
      </c>
      <c r="AV162" s="13" t="s">
        <v>80</v>
      </c>
      <c r="AW162" s="13" t="s">
        <v>29</v>
      </c>
      <c r="AX162" s="13" t="s">
        <v>72</v>
      </c>
      <c r="AY162" s="156" t="s">
        <v>131</v>
      </c>
    </row>
    <row r="163" spans="2:51" s="14" customFormat="1" ht="12">
      <c r="B163" s="161"/>
      <c r="D163" s="155" t="s">
        <v>140</v>
      </c>
      <c r="E163" s="162" t="s">
        <v>1</v>
      </c>
      <c r="F163" s="163" t="s">
        <v>606</v>
      </c>
      <c r="H163" s="164">
        <v>2.872</v>
      </c>
      <c r="L163" s="161"/>
      <c r="M163" s="165"/>
      <c r="N163" s="166"/>
      <c r="O163" s="166"/>
      <c r="P163" s="166"/>
      <c r="Q163" s="166"/>
      <c r="R163" s="166"/>
      <c r="S163" s="166"/>
      <c r="T163" s="167"/>
      <c r="AT163" s="162" t="s">
        <v>140</v>
      </c>
      <c r="AU163" s="162" t="s">
        <v>82</v>
      </c>
      <c r="AV163" s="14" t="s">
        <v>82</v>
      </c>
      <c r="AW163" s="14" t="s">
        <v>29</v>
      </c>
      <c r="AX163" s="14" t="s">
        <v>72</v>
      </c>
      <c r="AY163" s="162" t="s">
        <v>131</v>
      </c>
    </row>
    <row r="164" spans="2:51" s="16" customFormat="1" ht="12">
      <c r="B164" s="188"/>
      <c r="D164" s="155" t="s">
        <v>140</v>
      </c>
      <c r="E164" s="189" t="s">
        <v>1</v>
      </c>
      <c r="F164" s="190" t="s">
        <v>761</v>
      </c>
      <c r="H164" s="191">
        <v>306.47200000000004</v>
      </c>
      <c r="L164" s="188"/>
      <c r="M164" s="192"/>
      <c r="N164" s="193"/>
      <c r="O164" s="193"/>
      <c r="P164" s="193"/>
      <c r="Q164" s="193"/>
      <c r="R164" s="193"/>
      <c r="S164" s="193"/>
      <c r="T164" s="194"/>
      <c r="AT164" s="189" t="s">
        <v>140</v>
      </c>
      <c r="AU164" s="189" t="s">
        <v>82</v>
      </c>
      <c r="AV164" s="16" t="s">
        <v>244</v>
      </c>
      <c r="AW164" s="16" t="s">
        <v>29</v>
      </c>
      <c r="AX164" s="16" t="s">
        <v>72</v>
      </c>
      <c r="AY164" s="189" t="s">
        <v>131</v>
      </c>
    </row>
    <row r="165" spans="2:51" s="14" customFormat="1" ht="12">
      <c r="B165" s="161"/>
      <c r="D165" s="155" t="s">
        <v>140</v>
      </c>
      <c r="E165" s="162" t="s">
        <v>1</v>
      </c>
      <c r="F165" s="163" t="s">
        <v>762</v>
      </c>
      <c r="H165" s="164">
        <v>306.472</v>
      </c>
      <c r="L165" s="161"/>
      <c r="M165" s="165"/>
      <c r="N165" s="166"/>
      <c r="O165" s="166"/>
      <c r="P165" s="166"/>
      <c r="Q165" s="166"/>
      <c r="R165" s="166"/>
      <c r="S165" s="166"/>
      <c r="T165" s="167"/>
      <c r="AT165" s="162" t="s">
        <v>140</v>
      </c>
      <c r="AU165" s="162" t="s">
        <v>82</v>
      </c>
      <c r="AV165" s="14" t="s">
        <v>82</v>
      </c>
      <c r="AW165" s="14" t="s">
        <v>29</v>
      </c>
      <c r="AX165" s="14" t="s">
        <v>72</v>
      </c>
      <c r="AY165" s="162" t="s">
        <v>131</v>
      </c>
    </row>
    <row r="166" spans="2:51" s="15" customFormat="1" ht="12">
      <c r="B166" s="168"/>
      <c r="D166" s="155" t="s">
        <v>140</v>
      </c>
      <c r="E166" s="169" t="s">
        <v>1</v>
      </c>
      <c r="F166" s="170" t="s">
        <v>143</v>
      </c>
      <c r="H166" s="171">
        <v>612.944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140</v>
      </c>
      <c r="AU166" s="169" t="s">
        <v>82</v>
      </c>
      <c r="AV166" s="15" t="s">
        <v>139</v>
      </c>
      <c r="AW166" s="15" t="s">
        <v>29</v>
      </c>
      <c r="AX166" s="15" t="s">
        <v>80</v>
      </c>
      <c r="AY166" s="169" t="s">
        <v>131</v>
      </c>
    </row>
    <row r="167" spans="1:65" s="2" customFormat="1" ht="24.15" customHeight="1">
      <c r="A167" s="30"/>
      <c r="B167" s="141"/>
      <c r="C167" s="142" t="s">
        <v>82</v>
      </c>
      <c r="D167" s="142" t="s">
        <v>135</v>
      </c>
      <c r="E167" s="143" t="s">
        <v>763</v>
      </c>
      <c r="F167" s="144" t="s">
        <v>764</v>
      </c>
      <c r="G167" s="145" t="s">
        <v>138</v>
      </c>
      <c r="H167" s="146">
        <v>303.6</v>
      </c>
      <c r="I167" s="147"/>
      <c r="J167" s="147">
        <f>ROUND(I167*H167,2)</f>
        <v>0</v>
      </c>
      <c r="K167" s="144" t="s">
        <v>148</v>
      </c>
      <c r="L167" s="31"/>
      <c r="M167" s="148" t="s">
        <v>1</v>
      </c>
      <c r="N167" s="149" t="s">
        <v>37</v>
      </c>
      <c r="O167" s="150">
        <v>0</v>
      </c>
      <c r="P167" s="150">
        <f>O167*H167</f>
        <v>0</v>
      </c>
      <c r="Q167" s="150">
        <v>0</v>
      </c>
      <c r="R167" s="150">
        <f>Q167*H167</f>
        <v>0</v>
      </c>
      <c r="S167" s="150">
        <v>0</v>
      </c>
      <c r="T167" s="151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52" t="s">
        <v>191</v>
      </c>
      <c r="AT167" s="152" t="s">
        <v>135</v>
      </c>
      <c r="AU167" s="152" t="s">
        <v>82</v>
      </c>
      <c r="AY167" s="18" t="s">
        <v>131</v>
      </c>
      <c r="BE167" s="153">
        <f>IF(N167="základní",J167,0)</f>
        <v>0</v>
      </c>
      <c r="BF167" s="153">
        <f>IF(N167="snížená",J167,0)</f>
        <v>0</v>
      </c>
      <c r="BG167" s="153">
        <f>IF(N167="zákl. přenesená",J167,0)</f>
        <v>0</v>
      </c>
      <c r="BH167" s="153">
        <f>IF(N167="sníž. přenesená",J167,0)</f>
        <v>0</v>
      </c>
      <c r="BI167" s="153">
        <f>IF(N167="nulová",J167,0)</f>
        <v>0</v>
      </c>
      <c r="BJ167" s="18" t="s">
        <v>80</v>
      </c>
      <c r="BK167" s="153">
        <f>ROUND(I167*H167,2)</f>
        <v>0</v>
      </c>
      <c r="BL167" s="18" t="s">
        <v>191</v>
      </c>
      <c r="BM167" s="152" t="s">
        <v>187</v>
      </c>
    </row>
    <row r="168" spans="2:51" s="13" customFormat="1" ht="12">
      <c r="B168" s="154"/>
      <c r="D168" s="155" t="s">
        <v>140</v>
      </c>
      <c r="E168" s="156" t="s">
        <v>1</v>
      </c>
      <c r="F168" s="157" t="s">
        <v>751</v>
      </c>
      <c r="H168" s="156" t="s">
        <v>1</v>
      </c>
      <c r="L168" s="154"/>
      <c r="M168" s="158"/>
      <c r="N168" s="159"/>
      <c r="O168" s="159"/>
      <c r="P168" s="159"/>
      <c r="Q168" s="159"/>
      <c r="R168" s="159"/>
      <c r="S168" s="159"/>
      <c r="T168" s="160"/>
      <c r="AT168" s="156" t="s">
        <v>140</v>
      </c>
      <c r="AU168" s="156" t="s">
        <v>82</v>
      </c>
      <c r="AV168" s="13" t="s">
        <v>80</v>
      </c>
      <c r="AW168" s="13" t="s">
        <v>29</v>
      </c>
      <c r="AX168" s="13" t="s">
        <v>72</v>
      </c>
      <c r="AY168" s="156" t="s">
        <v>131</v>
      </c>
    </row>
    <row r="169" spans="2:51" s="14" customFormat="1" ht="12">
      <c r="B169" s="161"/>
      <c r="D169" s="155" t="s">
        <v>140</v>
      </c>
      <c r="E169" s="162" t="s">
        <v>1</v>
      </c>
      <c r="F169" s="163" t="s">
        <v>752</v>
      </c>
      <c r="H169" s="164">
        <v>58.7</v>
      </c>
      <c r="L169" s="161"/>
      <c r="M169" s="165"/>
      <c r="N169" s="166"/>
      <c r="O169" s="166"/>
      <c r="P169" s="166"/>
      <c r="Q169" s="166"/>
      <c r="R169" s="166"/>
      <c r="S169" s="166"/>
      <c r="T169" s="167"/>
      <c r="AT169" s="162" t="s">
        <v>140</v>
      </c>
      <c r="AU169" s="162" t="s">
        <v>82</v>
      </c>
      <c r="AV169" s="14" t="s">
        <v>82</v>
      </c>
      <c r="AW169" s="14" t="s">
        <v>29</v>
      </c>
      <c r="AX169" s="14" t="s">
        <v>72</v>
      </c>
      <c r="AY169" s="162" t="s">
        <v>131</v>
      </c>
    </row>
    <row r="170" spans="2:51" s="13" customFormat="1" ht="12">
      <c r="B170" s="154"/>
      <c r="D170" s="155" t="s">
        <v>140</v>
      </c>
      <c r="E170" s="156" t="s">
        <v>1</v>
      </c>
      <c r="F170" s="157" t="s">
        <v>753</v>
      </c>
      <c r="H170" s="156" t="s">
        <v>1</v>
      </c>
      <c r="L170" s="154"/>
      <c r="M170" s="158"/>
      <c r="N170" s="159"/>
      <c r="O170" s="159"/>
      <c r="P170" s="159"/>
      <c r="Q170" s="159"/>
      <c r="R170" s="159"/>
      <c r="S170" s="159"/>
      <c r="T170" s="160"/>
      <c r="AT170" s="156" t="s">
        <v>140</v>
      </c>
      <c r="AU170" s="156" t="s">
        <v>82</v>
      </c>
      <c r="AV170" s="13" t="s">
        <v>80</v>
      </c>
      <c r="AW170" s="13" t="s">
        <v>29</v>
      </c>
      <c r="AX170" s="13" t="s">
        <v>72</v>
      </c>
      <c r="AY170" s="156" t="s">
        <v>131</v>
      </c>
    </row>
    <row r="171" spans="2:51" s="14" customFormat="1" ht="12">
      <c r="B171" s="161"/>
      <c r="D171" s="155" t="s">
        <v>140</v>
      </c>
      <c r="E171" s="162" t="s">
        <v>1</v>
      </c>
      <c r="F171" s="163" t="s">
        <v>754</v>
      </c>
      <c r="H171" s="164">
        <v>63.6</v>
      </c>
      <c r="L171" s="161"/>
      <c r="M171" s="165"/>
      <c r="N171" s="166"/>
      <c r="O171" s="166"/>
      <c r="P171" s="166"/>
      <c r="Q171" s="166"/>
      <c r="R171" s="166"/>
      <c r="S171" s="166"/>
      <c r="T171" s="167"/>
      <c r="AT171" s="162" t="s">
        <v>140</v>
      </c>
      <c r="AU171" s="162" t="s">
        <v>82</v>
      </c>
      <c r="AV171" s="14" t="s">
        <v>82</v>
      </c>
      <c r="AW171" s="14" t="s">
        <v>29</v>
      </c>
      <c r="AX171" s="14" t="s">
        <v>72</v>
      </c>
      <c r="AY171" s="162" t="s">
        <v>131</v>
      </c>
    </row>
    <row r="172" spans="2:51" s="13" customFormat="1" ht="12">
      <c r="B172" s="154"/>
      <c r="D172" s="155" t="s">
        <v>140</v>
      </c>
      <c r="E172" s="156" t="s">
        <v>1</v>
      </c>
      <c r="F172" s="157" t="s">
        <v>755</v>
      </c>
      <c r="H172" s="156" t="s">
        <v>1</v>
      </c>
      <c r="L172" s="154"/>
      <c r="M172" s="158"/>
      <c r="N172" s="159"/>
      <c r="O172" s="159"/>
      <c r="P172" s="159"/>
      <c r="Q172" s="159"/>
      <c r="R172" s="159"/>
      <c r="S172" s="159"/>
      <c r="T172" s="160"/>
      <c r="AT172" s="156" t="s">
        <v>140</v>
      </c>
      <c r="AU172" s="156" t="s">
        <v>82</v>
      </c>
      <c r="AV172" s="13" t="s">
        <v>80</v>
      </c>
      <c r="AW172" s="13" t="s">
        <v>29</v>
      </c>
      <c r="AX172" s="13" t="s">
        <v>72</v>
      </c>
      <c r="AY172" s="156" t="s">
        <v>131</v>
      </c>
    </row>
    <row r="173" spans="2:51" s="14" customFormat="1" ht="12">
      <c r="B173" s="161"/>
      <c r="D173" s="155" t="s">
        <v>140</v>
      </c>
      <c r="E173" s="162" t="s">
        <v>1</v>
      </c>
      <c r="F173" s="163" t="s">
        <v>756</v>
      </c>
      <c r="H173" s="164">
        <v>63.2</v>
      </c>
      <c r="L173" s="161"/>
      <c r="M173" s="165"/>
      <c r="N173" s="166"/>
      <c r="O173" s="166"/>
      <c r="P173" s="166"/>
      <c r="Q173" s="166"/>
      <c r="R173" s="166"/>
      <c r="S173" s="166"/>
      <c r="T173" s="167"/>
      <c r="AT173" s="162" t="s">
        <v>140</v>
      </c>
      <c r="AU173" s="162" t="s">
        <v>82</v>
      </c>
      <c r="AV173" s="14" t="s">
        <v>82</v>
      </c>
      <c r="AW173" s="14" t="s">
        <v>29</v>
      </c>
      <c r="AX173" s="14" t="s">
        <v>72</v>
      </c>
      <c r="AY173" s="162" t="s">
        <v>131</v>
      </c>
    </row>
    <row r="174" spans="2:51" s="13" customFormat="1" ht="12">
      <c r="B174" s="154"/>
      <c r="D174" s="155" t="s">
        <v>140</v>
      </c>
      <c r="E174" s="156" t="s">
        <v>1</v>
      </c>
      <c r="F174" s="157" t="s">
        <v>757</v>
      </c>
      <c r="H174" s="156" t="s">
        <v>1</v>
      </c>
      <c r="L174" s="154"/>
      <c r="M174" s="158"/>
      <c r="N174" s="159"/>
      <c r="O174" s="159"/>
      <c r="P174" s="159"/>
      <c r="Q174" s="159"/>
      <c r="R174" s="159"/>
      <c r="S174" s="159"/>
      <c r="T174" s="160"/>
      <c r="AT174" s="156" t="s">
        <v>140</v>
      </c>
      <c r="AU174" s="156" t="s">
        <v>82</v>
      </c>
      <c r="AV174" s="13" t="s">
        <v>80</v>
      </c>
      <c r="AW174" s="13" t="s">
        <v>29</v>
      </c>
      <c r="AX174" s="13" t="s">
        <v>72</v>
      </c>
      <c r="AY174" s="156" t="s">
        <v>131</v>
      </c>
    </row>
    <row r="175" spans="2:51" s="14" customFormat="1" ht="12">
      <c r="B175" s="161"/>
      <c r="D175" s="155" t="s">
        <v>140</v>
      </c>
      <c r="E175" s="162" t="s">
        <v>1</v>
      </c>
      <c r="F175" s="163" t="s">
        <v>758</v>
      </c>
      <c r="H175" s="164">
        <v>59.6</v>
      </c>
      <c r="L175" s="161"/>
      <c r="M175" s="165"/>
      <c r="N175" s="166"/>
      <c r="O175" s="166"/>
      <c r="P175" s="166"/>
      <c r="Q175" s="166"/>
      <c r="R175" s="166"/>
      <c r="S175" s="166"/>
      <c r="T175" s="167"/>
      <c r="AT175" s="162" t="s">
        <v>140</v>
      </c>
      <c r="AU175" s="162" t="s">
        <v>82</v>
      </c>
      <c r="AV175" s="14" t="s">
        <v>82</v>
      </c>
      <c r="AW175" s="14" t="s">
        <v>29</v>
      </c>
      <c r="AX175" s="14" t="s">
        <v>72</v>
      </c>
      <c r="AY175" s="162" t="s">
        <v>131</v>
      </c>
    </row>
    <row r="176" spans="2:51" s="13" customFormat="1" ht="12">
      <c r="B176" s="154"/>
      <c r="D176" s="155" t="s">
        <v>140</v>
      </c>
      <c r="E176" s="156" t="s">
        <v>1</v>
      </c>
      <c r="F176" s="157" t="s">
        <v>759</v>
      </c>
      <c r="H176" s="156" t="s">
        <v>1</v>
      </c>
      <c r="L176" s="154"/>
      <c r="M176" s="158"/>
      <c r="N176" s="159"/>
      <c r="O176" s="159"/>
      <c r="P176" s="159"/>
      <c r="Q176" s="159"/>
      <c r="R176" s="159"/>
      <c r="S176" s="159"/>
      <c r="T176" s="160"/>
      <c r="AT176" s="156" t="s">
        <v>140</v>
      </c>
      <c r="AU176" s="156" t="s">
        <v>82</v>
      </c>
      <c r="AV176" s="13" t="s">
        <v>80</v>
      </c>
      <c r="AW176" s="13" t="s">
        <v>29</v>
      </c>
      <c r="AX176" s="13" t="s">
        <v>72</v>
      </c>
      <c r="AY176" s="156" t="s">
        <v>131</v>
      </c>
    </row>
    <row r="177" spans="2:51" s="14" customFormat="1" ht="12">
      <c r="B177" s="161"/>
      <c r="D177" s="155" t="s">
        <v>140</v>
      </c>
      <c r="E177" s="162" t="s">
        <v>1</v>
      </c>
      <c r="F177" s="163" t="s">
        <v>760</v>
      </c>
      <c r="H177" s="164">
        <v>58.5</v>
      </c>
      <c r="L177" s="161"/>
      <c r="M177" s="165"/>
      <c r="N177" s="166"/>
      <c r="O177" s="166"/>
      <c r="P177" s="166"/>
      <c r="Q177" s="166"/>
      <c r="R177" s="166"/>
      <c r="S177" s="166"/>
      <c r="T177" s="167"/>
      <c r="AT177" s="162" t="s">
        <v>140</v>
      </c>
      <c r="AU177" s="162" t="s">
        <v>82</v>
      </c>
      <c r="AV177" s="14" t="s">
        <v>82</v>
      </c>
      <c r="AW177" s="14" t="s">
        <v>29</v>
      </c>
      <c r="AX177" s="14" t="s">
        <v>72</v>
      </c>
      <c r="AY177" s="162" t="s">
        <v>131</v>
      </c>
    </row>
    <row r="178" spans="2:51" s="15" customFormat="1" ht="12">
      <c r="B178" s="168"/>
      <c r="D178" s="155" t="s">
        <v>140</v>
      </c>
      <c r="E178" s="169" t="s">
        <v>1</v>
      </c>
      <c r="F178" s="170" t="s">
        <v>143</v>
      </c>
      <c r="H178" s="171">
        <v>303.6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140</v>
      </c>
      <c r="AU178" s="169" t="s">
        <v>82</v>
      </c>
      <c r="AV178" s="15" t="s">
        <v>139</v>
      </c>
      <c r="AW178" s="15" t="s">
        <v>29</v>
      </c>
      <c r="AX178" s="15" t="s">
        <v>80</v>
      </c>
      <c r="AY178" s="169" t="s">
        <v>131</v>
      </c>
    </row>
    <row r="179" spans="1:65" s="2" customFormat="1" ht="16.5" customHeight="1">
      <c r="A179" s="30"/>
      <c r="B179" s="141"/>
      <c r="C179" s="142" t="s">
        <v>244</v>
      </c>
      <c r="D179" s="142" t="s">
        <v>135</v>
      </c>
      <c r="E179" s="143" t="s">
        <v>765</v>
      </c>
      <c r="F179" s="144" t="s">
        <v>766</v>
      </c>
      <c r="G179" s="145" t="s">
        <v>138</v>
      </c>
      <c r="H179" s="146">
        <v>306.472</v>
      </c>
      <c r="I179" s="147"/>
      <c r="J179" s="147">
        <f>ROUND(I179*H179,2)</f>
        <v>0</v>
      </c>
      <c r="K179" s="144" t="s">
        <v>148</v>
      </c>
      <c r="L179" s="31"/>
      <c r="M179" s="148" t="s">
        <v>1</v>
      </c>
      <c r="N179" s="149" t="s">
        <v>37</v>
      </c>
      <c r="O179" s="150">
        <v>0</v>
      </c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52" t="s">
        <v>191</v>
      </c>
      <c r="AT179" s="152" t="s">
        <v>135</v>
      </c>
      <c r="AU179" s="152" t="s">
        <v>82</v>
      </c>
      <c r="AY179" s="18" t="s">
        <v>131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8" t="s">
        <v>80</v>
      </c>
      <c r="BK179" s="153">
        <f>ROUND(I179*H179,2)</f>
        <v>0</v>
      </c>
      <c r="BL179" s="18" t="s">
        <v>191</v>
      </c>
      <c r="BM179" s="152" t="s">
        <v>191</v>
      </c>
    </row>
    <row r="180" spans="2:51" s="13" customFormat="1" ht="12">
      <c r="B180" s="154"/>
      <c r="D180" s="155" t="s">
        <v>140</v>
      </c>
      <c r="E180" s="156" t="s">
        <v>1</v>
      </c>
      <c r="F180" s="157" t="s">
        <v>751</v>
      </c>
      <c r="H180" s="156" t="s">
        <v>1</v>
      </c>
      <c r="L180" s="154"/>
      <c r="M180" s="158"/>
      <c r="N180" s="159"/>
      <c r="O180" s="159"/>
      <c r="P180" s="159"/>
      <c r="Q180" s="159"/>
      <c r="R180" s="159"/>
      <c r="S180" s="159"/>
      <c r="T180" s="160"/>
      <c r="AT180" s="156" t="s">
        <v>140</v>
      </c>
      <c r="AU180" s="156" t="s">
        <v>82</v>
      </c>
      <c r="AV180" s="13" t="s">
        <v>80</v>
      </c>
      <c r="AW180" s="13" t="s">
        <v>29</v>
      </c>
      <c r="AX180" s="13" t="s">
        <v>72</v>
      </c>
      <c r="AY180" s="156" t="s">
        <v>131</v>
      </c>
    </row>
    <row r="181" spans="2:51" s="14" customFormat="1" ht="12">
      <c r="B181" s="161"/>
      <c r="D181" s="155" t="s">
        <v>140</v>
      </c>
      <c r="E181" s="162" t="s">
        <v>1</v>
      </c>
      <c r="F181" s="163" t="s">
        <v>752</v>
      </c>
      <c r="H181" s="164">
        <v>58.7</v>
      </c>
      <c r="L181" s="161"/>
      <c r="M181" s="165"/>
      <c r="N181" s="166"/>
      <c r="O181" s="166"/>
      <c r="P181" s="166"/>
      <c r="Q181" s="166"/>
      <c r="R181" s="166"/>
      <c r="S181" s="166"/>
      <c r="T181" s="167"/>
      <c r="AT181" s="162" t="s">
        <v>140</v>
      </c>
      <c r="AU181" s="162" t="s">
        <v>82</v>
      </c>
      <c r="AV181" s="14" t="s">
        <v>82</v>
      </c>
      <c r="AW181" s="14" t="s">
        <v>29</v>
      </c>
      <c r="AX181" s="14" t="s">
        <v>72</v>
      </c>
      <c r="AY181" s="162" t="s">
        <v>131</v>
      </c>
    </row>
    <row r="182" spans="2:51" s="13" customFormat="1" ht="12">
      <c r="B182" s="154"/>
      <c r="D182" s="155" t="s">
        <v>140</v>
      </c>
      <c r="E182" s="156" t="s">
        <v>1</v>
      </c>
      <c r="F182" s="157" t="s">
        <v>753</v>
      </c>
      <c r="H182" s="156" t="s">
        <v>1</v>
      </c>
      <c r="L182" s="154"/>
      <c r="M182" s="158"/>
      <c r="N182" s="159"/>
      <c r="O182" s="159"/>
      <c r="P182" s="159"/>
      <c r="Q182" s="159"/>
      <c r="R182" s="159"/>
      <c r="S182" s="159"/>
      <c r="T182" s="160"/>
      <c r="AT182" s="156" t="s">
        <v>140</v>
      </c>
      <c r="AU182" s="156" t="s">
        <v>82</v>
      </c>
      <c r="AV182" s="13" t="s">
        <v>80</v>
      </c>
      <c r="AW182" s="13" t="s">
        <v>29</v>
      </c>
      <c r="AX182" s="13" t="s">
        <v>72</v>
      </c>
      <c r="AY182" s="156" t="s">
        <v>131</v>
      </c>
    </row>
    <row r="183" spans="2:51" s="14" customFormat="1" ht="12">
      <c r="B183" s="161"/>
      <c r="D183" s="155" t="s">
        <v>140</v>
      </c>
      <c r="E183" s="162" t="s">
        <v>1</v>
      </c>
      <c r="F183" s="163" t="s">
        <v>754</v>
      </c>
      <c r="H183" s="164">
        <v>63.6</v>
      </c>
      <c r="L183" s="161"/>
      <c r="M183" s="165"/>
      <c r="N183" s="166"/>
      <c r="O183" s="166"/>
      <c r="P183" s="166"/>
      <c r="Q183" s="166"/>
      <c r="R183" s="166"/>
      <c r="S183" s="166"/>
      <c r="T183" s="167"/>
      <c r="AT183" s="162" t="s">
        <v>140</v>
      </c>
      <c r="AU183" s="162" t="s">
        <v>82</v>
      </c>
      <c r="AV183" s="14" t="s">
        <v>82</v>
      </c>
      <c r="AW183" s="14" t="s">
        <v>29</v>
      </c>
      <c r="AX183" s="14" t="s">
        <v>72</v>
      </c>
      <c r="AY183" s="162" t="s">
        <v>131</v>
      </c>
    </row>
    <row r="184" spans="2:51" s="13" customFormat="1" ht="12">
      <c r="B184" s="154"/>
      <c r="D184" s="155" t="s">
        <v>140</v>
      </c>
      <c r="E184" s="156" t="s">
        <v>1</v>
      </c>
      <c r="F184" s="157" t="s">
        <v>755</v>
      </c>
      <c r="H184" s="156" t="s">
        <v>1</v>
      </c>
      <c r="L184" s="154"/>
      <c r="M184" s="158"/>
      <c r="N184" s="159"/>
      <c r="O184" s="159"/>
      <c r="P184" s="159"/>
      <c r="Q184" s="159"/>
      <c r="R184" s="159"/>
      <c r="S184" s="159"/>
      <c r="T184" s="160"/>
      <c r="AT184" s="156" t="s">
        <v>140</v>
      </c>
      <c r="AU184" s="156" t="s">
        <v>82</v>
      </c>
      <c r="AV184" s="13" t="s">
        <v>80</v>
      </c>
      <c r="AW184" s="13" t="s">
        <v>29</v>
      </c>
      <c r="AX184" s="13" t="s">
        <v>72</v>
      </c>
      <c r="AY184" s="156" t="s">
        <v>131</v>
      </c>
    </row>
    <row r="185" spans="2:51" s="14" customFormat="1" ht="12">
      <c r="B185" s="161"/>
      <c r="D185" s="155" t="s">
        <v>140</v>
      </c>
      <c r="E185" s="162" t="s">
        <v>1</v>
      </c>
      <c r="F185" s="163" t="s">
        <v>756</v>
      </c>
      <c r="H185" s="164">
        <v>63.2</v>
      </c>
      <c r="L185" s="161"/>
      <c r="M185" s="165"/>
      <c r="N185" s="166"/>
      <c r="O185" s="166"/>
      <c r="P185" s="166"/>
      <c r="Q185" s="166"/>
      <c r="R185" s="166"/>
      <c r="S185" s="166"/>
      <c r="T185" s="167"/>
      <c r="AT185" s="162" t="s">
        <v>140</v>
      </c>
      <c r="AU185" s="162" t="s">
        <v>82</v>
      </c>
      <c r="AV185" s="14" t="s">
        <v>82</v>
      </c>
      <c r="AW185" s="14" t="s">
        <v>29</v>
      </c>
      <c r="AX185" s="14" t="s">
        <v>72</v>
      </c>
      <c r="AY185" s="162" t="s">
        <v>131</v>
      </c>
    </row>
    <row r="186" spans="2:51" s="13" customFormat="1" ht="12">
      <c r="B186" s="154"/>
      <c r="D186" s="155" t="s">
        <v>140</v>
      </c>
      <c r="E186" s="156" t="s">
        <v>1</v>
      </c>
      <c r="F186" s="157" t="s">
        <v>757</v>
      </c>
      <c r="H186" s="156" t="s">
        <v>1</v>
      </c>
      <c r="L186" s="154"/>
      <c r="M186" s="158"/>
      <c r="N186" s="159"/>
      <c r="O186" s="159"/>
      <c r="P186" s="159"/>
      <c r="Q186" s="159"/>
      <c r="R186" s="159"/>
      <c r="S186" s="159"/>
      <c r="T186" s="160"/>
      <c r="AT186" s="156" t="s">
        <v>140</v>
      </c>
      <c r="AU186" s="156" t="s">
        <v>82</v>
      </c>
      <c r="AV186" s="13" t="s">
        <v>80</v>
      </c>
      <c r="AW186" s="13" t="s">
        <v>29</v>
      </c>
      <c r="AX186" s="13" t="s">
        <v>72</v>
      </c>
      <c r="AY186" s="156" t="s">
        <v>131</v>
      </c>
    </row>
    <row r="187" spans="2:51" s="14" customFormat="1" ht="12">
      <c r="B187" s="161"/>
      <c r="D187" s="155" t="s">
        <v>140</v>
      </c>
      <c r="E187" s="162" t="s">
        <v>1</v>
      </c>
      <c r="F187" s="163" t="s">
        <v>758</v>
      </c>
      <c r="H187" s="164">
        <v>59.6</v>
      </c>
      <c r="L187" s="161"/>
      <c r="M187" s="165"/>
      <c r="N187" s="166"/>
      <c r="O187" s="166"/>
      <c r="P187" s="166"/>
      <c r="Q187" s="166"/>
      <c r="R187" s="166"/>
      <c r="S187" s="166"/>
      <c r="T187" s="167"/>
      <c r="AT187" s="162" t="s">
        <v>140</v>
      </c>
      <c r="AU187" s="162" t="s">
        <v>82</v>
      </c>
      <c r="AV187" s="14" t="s">
        <v>82</v>
      </c>
      <c r="AW187" s="14" t="s">
        <v>29</v>
      </c>
      <c r="AX187" s="14" t="s">
        <v>72</v>
      </c>
      <c r="AY187" s="162" t="s">
        <v>131</v>
      </c>
    </row>
    <row r="188" spans="2:51" s="13" customFormat="1" ht="12">
      <c r="B188" s="154"/>
      <c r="D188" s="155" t="s">
        <v>140</v>
      </c>
      <c r="E188" s="156" t="s">
        <v>1</v>
      </c>
      <c r="F188" s="157" t="s">
        <v>759</v>
      </c>
      <c r="H188" s="156" t="s">
        <v>1</v>
      </c>
      <c r="L188" s="154"/>
      <c r="M188" s="158"/>
      <c r="N188" s="159"/>
      <c r="O188" s="159"/>
      <c r="P188" s="159"/>
      <c r="Q188" s="159"/>
      <c r="R188" s="159"/>
      <c r="S188" s="159"/>
      <c r="T188" s="160"/>
      <c r="AT188" s="156" t="s">
        <v>140</v>
      </c>
      <c r="AU188" s="156" t="s">
        <v>82</v>
      </c>
      <c r="AV188" s="13" t="s">
        <v>80</v>
      </c>
      <c r="AW188" s="13" t="s">
        <v>29</v>
      </c>
      <c r="AX188" s="13" t="s">
        <v>72</v>
      </c>
      <c r="AY188" s="156" t="s">
        <v>131</v>
      </c>
    </row>
    <row r="189" spans="2:51" s="14" customFormat="1" ht="12">
      <c r="B189" s="161"/>
      <c r="D189" s="155" t="s">
        <v>140</v>
      </c>
      <c r="E189" s="162" t="s">
        <v>1</v>
      </c>
      <c r="F189" s="163" t="s">
        <v>760</v>
      </c>
      <c r="H189" s="164">
        <v>58.5</v>
      </c>
      <c r="L189" s="161"/>
      <c r="M189" s="165"/>
      <c r="N189" s="166"/>
      <c r="O189" s="166"/>
      <c r="P189" s="166"/>
      <c r="Q189" s="166"/>
      <c r="R189" s="166"/>
      <c r="S189" s="166"/>
      <c r="T189" s="167"/>
      <c r="AT189" s="162" t="s">
        <v>140</v>
      </c>
      <c r="AU189" s="162" t="s">
        <v>82</v>
      </c>
      <c r="AV189" s="14" t="s">
        <v>82</v>
      </c>
      <c r="AW189" s="14" t="s">
        <v>29</v>
      </c>
      <c r="AX189" s="14" t="s">
        <v>72</v>
      </c>
      <c r="AY189" s="162" t="s">
        <v>131</v>
      </c>
    </row>
    <row r="190" spans="2:51" s="13" customFormat="1" ht="12">
      <c r="B190" s="154"/>
      <c r="D190" s="155" t="s">
        <v>140</v>
      </c>
      <c r="E190" s="156" t="s">
        <v>1</v>
      </c>
      <c r="F190" s="157" t="s">
        <v>767</v>
      </c>
      <c r="H190" s="156" t="s">
        <v>1</v>
      </c>
      <c r="L190" s="154"/>
      <c r="M190" s="158"/>
      <c r="N190" s="159"/>
      <c r="O190" s="159"/>
      <c r="P190" s="159"/>
      <c r="Q190" s="159"/>
      <c r="R190" s="159"/>
      <c r="S190" s="159"/>
      <c r="T190" s="160"/>
      <c r="AT190" s="156" t="s">
        <v>140</v>
      </c>
      <c r="AU190" s="156" t="s">
        <v>82</v>
      </c>
      <c r="AV190" s="13" t="s">
        <v>80</v>
      </c>
      <c r="AW190" s="13" t="s">
        <v>29</v>
      </c>
      <c r="AX190" s="13" t="s">
        <v>72</v>
      </c>
      <c r="AY190" s="156" t="s">
        <v>131</v>
      </c>
    </row>
    <row r="191" spans="2:51" s="14" customFormat="1" ht="12">
      <c r="B191" s="161"/>
      <c r="D191" s="155" t="s">
        <v>140</v>
      </c>
      <c r="E191" s="162" t="s">
        <v>1</v>
      </c>
      <c r="F191" s="163" t="s">
        <v>768</v>
      </c>
      <c r="H191" s="164">
        <v>2.872</v>
      </c>
      <c r="L191" s="161"/>
      <c r="M191" s="165"/>
      <c r="N191" s="166"/>
      <c r="O191" s="166"/>
      <c r="P191" s="166"/>
      <c r="Q191" s="166"/>
      <c r="R191" s="166"/>
      <c r="S191" s="166"/>
      <c r="T191" s="167"/>
      <c r="AT191" s="162" t="s">
        <v>140</v>
      </c>
      <c r="AU191" s="162" t="s">
        <v>82</v>
      </c>
      <c r="AV191" s="14" t="s">
        <v>82</v>
      </c>
      <c r="AW191" s="14" t="s">
        <v>29</v>
      </c>
      <c r="AX191" s="14" t="s">
        <v>72</v>
      </c>
      <c r="AY191" s="162" t="s">
        <v>131</v>
      </c>
    </row>
    <row r="192" spans="2:51" s="15" customFormat="1" ht="12">
      <c r="B192" s="168"/>
      <c r="D192" s="155" t="s">
        <v>140</v>
      </c>
      <c r="E192" s="169" t="s">
        <v>1</v>
      </c>
      <c r="F192" s="170" t="s">
        <v>143</v>
      </c>
      <c r="H192" s="171">
        <v>306.47200000000004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140</v>
      </c>
      <c r="AU192" s="169" t="s">
        <v>82</v>
      </c>
      <c r="AV192" s="15" t="s">
        <v>139</v>
      </c>
      <c r="AW192" s="15" t="s">
        <v>29</v>
      </c>
      <c r="AX192" s="15" t="s">
        <v>80</v>
      </c>
      <c r="AY192" s="169" t="s">
        <v>131</v>
      </c>
    </row>
    <row r="193" spans="1:65" s="2" customFormat="1" ht="49.05" customHeight="1">
      <c r="A193" s="30"/>
      <c r="B193" s="141"/>
      <c r="C193" s="175" t="s">
        <v>139</v>
      </c>
      <c r="D193" s="175" t="s">
        <v>152</v>
      </c>
      <c r="E193" s="176" t="s">
        <v>769</v>
      </c>
      <c r="F193" s="177" t="s">
        <v>1210</v>
      </c>
      <c r="G193" s="178" t="s">
        <v>138</v>
      </c>
      <c r="H193" s="179">
        <v>157.314</v>
      </c>
      <c r="I193" s="180"/>
      <c r="J193" s="180">
        <f>ROUND(I193*H193,2)</f>
        <v>0</v>
      </c>
      <c r="K193" s="177" t="s">
        <v>1</v>
      </c>
      <c r="L193" s="181"/>
      <c r="M193" s="182" t="s">
        <v>1</v>
      </c>
      <c r="N193" s="183" t="s">
        <v>37</v>
      </c>
      <c r="O193" s="150">
        <v>0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2" t="s">
        <v>304</v>
      </c>
      <c r="AT193" s="152" t="s">
        <v>152</v>
      </c>
      <c r="AU193" s="152" t="s">
        <v>82</v>
      </c>
      <c r="AY193" s="18" t="s">
        <v>131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18" t="s">
        <v>80</v>
      </c>
      <c r="BK193" s="153">
        <f>ROUND(I193*H193,2)</f>
        <v>0</v>
      </c>
      <c r="BL193" s="18" t="s">
        <v>191</v>
      </c>
      <c r="BM193" s="152" t="s">
        <v>263</v>
      </c>
    </row>
    <row r="194" spans="2:51" s="13" customFormat="1" ht="12">
      <c r="B194" s="154"/>
      <c r="D194" s="155" t="s">
        <v>140</v>
      </c>
      <c r="E194" s="156" t="s">
        <v>1</v>
      </c>
      <c r="F194" s="157" t="s">
        <v>753</v>
      </c>
      <c r="H194" s="156" t="s">
        <v>1</v>
      </c>
      <c r="L194" s="154"/>
      <c r="M194" s="158"/>
      <c r="N194" s="159"/>
      <c r="O194" s="159"/>
      <c r="P194" s="159"/>
      <c r="Q194" s="159"/>
      <c r="R194" s="159"/>
      <c r="S194" s="159"/>
      <c r="T194" s="160"/>
      <c r="AT194" s="156" t="s">
        <v>140</v>
      </c>
      <c r="AU194" s="156" t="s">
        <v>82</v>
      </c>
      <c r="AV194" s="13" t="s">
        <v>80</v>
      </c>
      <c r="AW194" s="13" t="s">
        <v>29</v>
      </c>
      <c r="AX194" s="13" t="s">
        <v>72</v>
      </c>
      <c r="AY194" s="156" t="s">
        <v>131</v>
      </c>
    </row>
    <row r="195" spans="2:51" s="14" customFormat="1" ht="12">
      <c r="B195" s="161"/>
      <c r="D195" s="155" t="s">
        <v>140</v>
      </c>
      <c r="E195" s="162" t="s">
        <v>1</v>
      </c>
      <c r="F195" s="163" t="s">
        <v>754</v>
      </c>
      <c r="H195" s="164">
        <v>63.6</v>
      </c>
      <c r="L195" s="161"/>
      <c r="M195" s="165"/>
      <c r="N195" s="166"/>
      <c r="O195" s="166"/>
      <c r="P195" s="166"/>
      <c r="Q195" s="166"/>
      <c r="R195" s="166"/>
      <c r="S195" s="166"/>
      <c r="T195" s="167"/>
      <c r="AT195" s="162" t="s">
        <v>140</v>
      </c>
      <c r="AU195" s="162" t="s">
        <v>82</v>
      </c>
      <c r="AV195" s="14" t="s">
        <v>82</v>
      </c>
      <c r="AW195" s="14" t="s">
        <v>29</v>
      </c>
      <c r="AX195" s="14" t="s">
        <v>72</v>
      </c>
      <c r="AY195" s="162" t="s">
        <v>131</v>
      </c>
    </row>
    <row r="196" spans="2:51" s="13" customFormat="1" ht="12">
      <c r="B196" s="154"/>
      <c r="D196" s="155" t="s">
        <v>140</v>
      </c>
      <c r="E196" s="156" t="s">
        <v>1</v>
      </c>
      <c r="F196" s="157" t="s">
        <v>755</v>
      </c>
      <c r="H196" s="156" t="s">
        <v>1</v>
      </c>
      <c r="L196" s="154"/>
      <c r="M196" s="158"/>
      <c r="N196" s="159"/>
      <c r="O196" s="159"/>
      <c r="P196" s="159"/>
      <c r="Q196" s="159"/>
      <c r="R196" s="159"/>
      <c r="S196" s="159"/>
      <c r="T196" s="160"/>
      <c r="AT196" s="156" t="s">
        <v>140</v>
      </c>
      <c r="AU196" s="156" t="s">
        <v>82</v>
      </c>
      <c r="AV196" s="13" t="s">
        <v>80</v>
      </c>
      <c r="AW196" s="13" t="s">
        <v>29</v>
      </c>
      <c r="AX196" s="13" t="s">
        <v>72</v>
      </c>
      <c r="AY196" s="156" t="s">
        <v>131</v>
      </c>
    </row>
    <row r="197" spans="2:51" s="14" customFormat="1" ht="12">
      <c r="B197" s="161"/>
      <c r="D197" s="155" t="s">
        <v>140</v>
      </c>
      <c r="E197" s="162" t="s">
        <v>1</v>
      </c>
      <c r="F197" s="163" t="s">
        <v>756</v>
      </c>
      <c r="H197" s="164">
        <v>63.2</v>
      </c>
      <c r="L197" s="161"/>
      <c r="M197" s="165"/>
      <c r="N197" s="166"/>
      <c r="O197" s="166"/>
      <c r="P197" s="166"/>
      <c r="Q197" s="166"/>
      <c r="R197" s="166"/>
      <c r="S197" s="166"/>
      <c r="T197" s="167"/>
      <c r="AT197" s="162" t="s">
        <v>140</v>
      </c>
      <c r="AU197" s="162" t="s">
        <v>82</v>
      </c>
      <c r="AV197" s="14" t="s">
        <v>82</v>
      </c>
      <c r="AW197" s="14" t="s">
        <v>29</v>
      </c>
      <c r="AX197" s="14" t="s">
        <v>72</v>
      </c>
      <c r="AY197" s="162" t="s">
        <v>131</v>
      </c>
    </row>
    <row r="198" spans="2:51" s="13" customFormat="1" ht="12">
      <c r="B198" s="154"/>
      <c r="D198" s="155" t="s">
        <v>140</v>
      </c>
      <c r="E198" s="156" t="s">
        <v>1</v>
      </c>
      <c r="F198" s="157" t="s">
        <v>770</v>
      </c>
      <c r="H198" s="156" t="s">
        <v>1</v>
      </c>
      <c r="L198" s="154"/>
      <c r="M198" s="158"/>
      <c r="N198" s="159"/>
      <c r="O198" s="159"/>
      <c r="P198" s="159"/>
      <c r="Q198" s="159"/>
      <c r="R198" s="159"/>
      <c r="S198" s="159"/>
      <c r="T198" s="160"/>
      <c r="AT198" s="156" t="s">
        <v>140</v>
      </c>
      <c r="AU198" s="156" t="s">
        <v>82</v>
      </c>
      <c r="AV198" s="13" t="s">
        <v>80</v>
      </c>
      <c r="AW198" s="13" t="s">
        <v>29</v>
      </c>
      <c r="AX198" s="13" t="s">
        <v>72</v>
      </c>
      <c r="AY198" s="156" t="s">
        <v>131</v>
      </c>
    </row>
    <row r="199" spans="2:51" s="14" customFormat="1" ht="12">
      <c r="B199" s="161"/>
      <c r="D199" s="155" t="s">
        <v>140</v>
      </c>
      <c r="E199" s="162" t="s">
        <v>1</v>
      </c>
      <c r="F199" s="163" t="s">
        <v>771</v>
      </c>
      <c r="H199" s="164">
        <v>13.341</v>
      </c>
      <c r="L199" s="161"/>
      <c r="M199" s="165"/>
      <c r="N199" s="166"/>
      <c r="O199" s="166"/>
      <c r="P199" s="166"/>
      <c r="Q199" s="166"/>
      <c r="R199" s="166"/>
      <c r="S199" s="166"/>
      <c r="T199" s="167"/>
      <c r="AT199" s="162" t="s">
        <v>140</v>
      </c>
      <c r="AU199" s="162" t="s">
        <v>82</v>
      </c>
      <c r="AV199" s="14" t="s">
        <v>82</v>
      </c>
      <c r="AW199" s="14" t="s">
        <v>29</v>
      </c>
      <c r="AX199" s="14" t="s">
        <v>72</v>
      </c>
      <c r="AY199" s="162" t="s">
        <v>131</v>
      </c>
    </row>
    <row r="200" spans="2:51" s="13" customFormat="1" ht="12">
      <c r="B200" s="154"/>
      <c r="D200" s="155" t="s">
        <v>140</v>
      </c>
      <c r="E200" s="156" t="s">
        <v>1</v>
      </c>
      <c r="F200" s="157" t="s">
        <v>767</v>
      </c>
      <c r="H200" s="156" t="s">
        <v>1</v>
      </c>
      <c r="L200" s="154"/>
      <c r="M200" s="158"/>
      <c r="N200" s="159"/>
      <c r="O200" s="159"/>
      <c r="P200" s="159"/>
      <c r="Q200" s="159"/>
      <c r="R200" s="159"/>
      <c r="S200" s="159"/>
      <c r="T200" s="160"/>
      <c r="AT200" s="156" t="s">
        <v>140</v>
      </c>
      <c r="AU200" s="156" t="s">
        <v>82</v>
      </c>
      <c r="AV200" s="13" t="s">
        <v>80</v>
      </c>
      <c r="AW200" s="13" t="s">
        <v>29</v>
      </c>
      <c r="AX200" s="13" t="s">
        <v>72</v>
      </c>
      <c r="AY200" s="156" t="s">
        <v>131</v>
      </c>
    </row>
    <row r="201" spans="2:51" s="14" customFormat="1" ht="12">
      <c r="B201" s="161"/>
      <c r="D201" s="155" t="s">
        <v>140</v>
      </c>
      <c r="E201" s="162" t="s">
        <v>1</v>
      </c>
      <c r="F201" s="163" t="s">
        <v>768</v>
      </c>
      <c r="H201" s="164">
        <v>2.872</v>
      </c>
      <c r="L201" s="161"/>
      <c r="M201" s="165"/>
      <c r="N201" s="166"/>
      <c r="O201" s="166"/>
      <c r="P201" s="166"/>
      <c r="Q201" s="166"/>
      <c r="R201" s="166"/>
      <c r="S201" s="166"/>
      <c r="T201" s="167"/>
      <c r="AT201" s="162" t="s">
        <v>140</v>
      </c>
      <c r="AU201" s="162" t="s">
        <v>82</v>
      </c>
      <c r="AV201" s="14" t="s">
        <v>82</v>
      </c>
      <c r="AW201" s="14" t="s">
        <v>29</v>
      </c>
      <c r="AX201" s="14" t="s">
        <v>72</v>
      </c>
      <c r="AY201" s="162" t="s">
        <v>131</v>
      </c>
    </row>
    <row r="202" spans="2:51" s="16" customFormat="1" ht="12">
      <c r="B202" s="188"/>
      <c r="D202" s="155" t="s">
        <v>140</v>
      </c>
      <c r="E202" s="189" t="s">
        <v>1</v>
      </c>
      <c r="F202" s="190" t="s">
        <v>761</v>
      </c>
      <c r="H202" s="191">
        <v>143.01300000000003</v>
      </c>
      <c r="L202" s="188"/>
      <c r="M202" s="192"/>
      <c r="N202" s="193"/>
      <c r="O202" s="193"/>
      <c r="P202" s="193"/>
      <c r="Q202" s="193"/>
      <c r="R202" s="193"/>
      <c r="S202" s="193"/>
      <c r="T202" s="194"/>
      <c r="AT202" s="189" t="s">
        <v>140</v>
      </c>
      <c r="AU202" s="189" t="s">
        <v>82</v>
      </c>
      <c r="AV202" s="16" t="s">
        <v>244</v>
      </c>
      <c r="AW202" s="16" t="s">
        <v>29</v>
      </c>
      <c r="AX202" s="16" t="s">
        <v>72</v>
      </c>
      <c r="AY202" s="189" t="s">
        <v>131</v>
      </c>
    </row>
    <row r="203" spans="2:51" s="14" customFormat="1" ht="12">
      <c r="B203" s="161"/>
      <c r="D203" s="155" t="s">
        <v>140</v>
      </c>
      <c r="E203" s="162" t="s">
        <v>1</v>
      </c>
      <c r="F203" s="163" t="s">
        <v>772</v>
      </c>
      <c r="H203" s="164">
        <v>14.301</v>
      </c>
      <c r="L203" s="161"/>
      <c r="M203" s="165"/>
      <c r="N203" s="166"/>
      <c r="O203" s="166"/>
      <c r="P203" s="166"/>
      <c r="Q203" s="166"/>
      <c r="R203" s="166"/>
      <c r="S203" s="166"/>
      <c r="T203" s="167"/>
      <c r="AT203" s="162" t="s">
        <v>140</v>
      </c>
      <c r="AU203" s="162" t="s">
        <v>82</v>
      </c>
      <c r="AV203" s="14" t="s">
        <v>82</v>
      </c>
      <c r="AW203" s="14" t="s">
        <v>29</v>
      </c>
      <c r="AX203" s="14" t="s">
        <v>72</v>
      </c>
      <c r="AY203" s="162" t="s">
        <v>131</v>
      </c>
    </row>
    <row r="204" spans="2:51" s="15" customFormat="1" ht="12">
      <c r="B204" s="168"/>
      <c r="D204" s="155" t="s">
        <v>140</v>
      </c>
      <c r="E204" s="169" t="s">
        <v>1</v>
      </c>
      <c r="F204" s="170" t="s">
        <v>143</v>
      </c>
      <c r="H204" s="171">
        <v>157.31400000000002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140</v>
      </c>
      <c r="AU204" s="169" t="s">
        <v>82</v>
      </c>
      <c r="AV204" s="15" t="s">
        <v>139</v>
      </c>
      <c r="AW204" s="15" t="s">
        <v>29</v>
      </c>
      <c r="AX204" s="15" t="s">
        <v>80</v>
      </c>
      <c r="AY204" s="169" t="s">
        <v>131</v>
      </c>
    </row>
    <row r="205" spans="1:65" s="2" customFormat="1" ht="49.05" customHeight="1">
      <c r="A205" s="30"/>
      <c r="B205" s="141"/>
      <c r="C205" s="175" t="s">
        <v>426</v>
      </c>
      <c r="D205" s="175" t="s">
        <v>152</v>
      </c>
      <c r="E205" s="176" t="s">
        <v>773</v>
      </c>
      <c r="F205" s="177" t="s">
        <v>1211</v>
      </c>
      <c r="G205" s="178" t="s">
        <v>138</v>
      </c>
      <c r="H205" s="179">
        <v>179.805</v>
      </c>
      <c r="I205" s="180"/>
      <c r="J205" s="180">
        <f>ROUND(I205*H205,2)</f>
        <v>0</v>
      </c>
      <c r="K205" s="177" t="s">
        <v>1</v>
      </c>
      <c r="L205" s="181"/>
      <c r="M205" s="182" t="s">
        <v>1</v>
      </c>
      <c r="N205" s="183" t="s">
        <v>37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2" t="s">
        <v>304</v>
      </c>
      <c r="AT205" s="152" t="s">
        <v>152</v>
      </c>
      <c r="AU205" s="152" t="s">
        <v>82</v>
      </c>
      <c r="AY205" s="18" t="s">
        <v>131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8" t="s">
        <v>80</v>
      </c>
      <c r="BK205" s="153">
        <f>ROUND(I205*H205,2)</f>
        <v>0</v>
      </c>
      <c r="BL205" s="18" t="s">
        <v>191</v>
      </c>
      <c r="BM205" s="152" t="s">
        <v>270</v>
      </c>
    </row>
    <row r="206" spans="2:51" s="13" customFormat="1" ht="12">
      <c r="B206" s="154"/>
      <c r="D206" s="155" t="s">
        <v>140</v>
      </c>
      <c r="E206" s="156" t="s">
        <v>1</v>
      </c>
      <c r="F206" s="157" t="s">
        <v>757</v>
      </c>
      <c r="H206" s="156" t="s">
        <v>1</v>
      </c>
      <c r="L206" s="154"/>
      <c r="M206" s="158"/>
      <c r="N206" s="159"/>
      <c r="O206" s="159"/>
      <c r="P206" s="159"/>
      <c r="Q206" s="159"/>
      <c r="R206" s="159"/>
      <c r="S206" s="159"/>
      <c r="T206" s="160"/>
      <c r="AT206" s="156" t="s">
        <v>140</v>
      </c>
      <c r="AU206" s="156" t="s">
        <v>82</v>
      </c>
      <c r="AV206" s="13" t="s">
        <v>80</v>
      </c>
      <c r="AW206" s="13" t="s">
        <v>29</v>
      </c>
      <c r="AX206" s="13" t="s">
        <v>72</v>
      </c>
      <c r="AY206" s="156" t="s">
        <v>131</v>
      </c>
    </row>
    <row r="207" spans="2:51" s="14" customFormat="1" ht="12">
      <c r="B207" s="161"/>
      <c r="D207" s="155" t="s">
        <v>140</v>
      </c>
      <c r="E207" s="162" t="s">
        <v>1</v>
      </c>
      <c r="F207" s="163" t="s">
        <v>758</v>
      </c>
      <c r="H207" s="164">
        <v>59.6</v>
      </c>
      <c r="L207" s="161"/>
      <c r="M207" s="165"/>
      <c r="N207" s="166"/>
      <c r="O207" s="166"/>
      <c r="P207" s="166"/>
      <c r="Q207" s="166"/>
      <c r="R207" s="166"/>
      <c r="S207" s="166"/>
      <c r="T207" s="167"/>
      <c r="AT207" s="162" t="s">
        <v>140</v>
      </c>
      <c r="AU207" s="162" t="s">
        <v>82</v>
      </c>
      <c r="AV207" s="14" t="s">
        <v>82</v>
      </c>
      <c r="AW207" s="14" t="s">
        <v>29</v>
      </c>
      <c r="AX207" s="14" t="s">
        <v>72</v>
      </c>
      <c r="AY207" s="162" t="s">
        <v>131</v>
      </c>
    </row>
    <row r="208" spans="2:51" s="13" customFormat="1" ht="12">
      <c r="B208" s="154"/>
      <c r="D208" s="155" t="s">
        <v>140</v>
      </c>
      <c r="E208" s="156" t="s">
        <v>1</v>
      </c>
      <c r="F208" s="157" t="s">
        <v>759</v>
      </c>
      <c r="H208" s="156" t="s">
        <v>1</v>
      </c>
      <c r="L208" s="154"/>
      <c r="M208" s="158"/>
      <c r="N208" s="159"/>
      <c r="O208" s="159"/>
      <c r="P208" s="159"/>
      <c r="Q208" s="159"/>
      <c r="R208" s="159"/>
      <c r="S208" s="159"/>
      <c r="T208" s="160"/>
      <c r="AT208" s="156" t="s">
        <v>140</v>
      </c>
      <c r="AU208" s="156" t="s">
        <v>82</v>
      </c>
      <c r="AV208" s="13" t="s">
        <v>80</v>
      </c>
      <c r="AW208" s="13" t="s">
        <v>29</v>
      </c>
      <c r="AX208" s="13" t="s">
        <v>72</v>
      </c>
      <c r="AY208" s="156" t="s">
        <v>131</v>
      </c>
    </row>
    <row r="209" spans="2:51" s="14" customFormat="1" ht="12">
      <c r="B209" s="161"/>
      <c r="D209" s="155" t="s">
        <v>140</v>
      </c>
      <c r="E209" s="162" t="s">
        <v>1</v>
      </c>
      <c r="F209" s="163" t="s">
        <v>760</v>
      </c>
      <c r="H209" s="164">
        <v>58.5</v>
      </c>
      <c r="L209" s="161"/>
      <c r="M209" s="165"/>
      <c r="N209" s="166"/>
      <c r="O209" s="166"/>
      <c r="P209" s="166"/>
      <c r="Q209" s="166"/>
      <c r="R209" s="166"/>
      <c r="S209" s="166"/>
      <c r="T209" s="167"/>
      <c r="AT209" s="162" t="s">
        <v>140</v>
      </c>
      <c r="AU209" s="162" t="s">
        <v>82</v>
      </c>
      <c r="AV209" s="14" t="s">
        <v>82</v>
      </c>
      <c r="AW209" s="14" t="s">
        <v>29</v>
      </c>
      <c r="AX209" s="14" t="s">
        <v>72</v>
      </c>
      <c r="AY209" s="162" t="s">
        <v>131</v>
      </c>
    </row>
    <row r="210" spans="2:51" s="13" customFormat="1" ht="12">
      <c r="B210" s="154"/>
      <c r="D210" s="155" t="s">
        <v>140</v>
      </c>
      <c r="E210" s="156" t="s">
        <v>1</v>
      </c>
      <c r="F210" s="157" t="s">
        <v>770</v>
      </c>
      <c r="H210" s="156" t="s">
        <v>1</v>
      </c>
      <c r="L210" s="154"/>
      <c r="M210" s="158"/>
      <c r="N210" s="159"/>
      <c r="O210" s="159"/>
      <c r="P210" s="159"/>
      <c r="Q210" s="159"/>
      <c r="R210" s="159"/>
      <c r="S210" s="159"/>
      <c r="T210" s="160"/>
      <c r="AT210" s="156" t="s">
        <v>140</v>
      </c>
      <c r="AU210" s="156" t="s">
        <v>82</v>
      </c>
      <c r="AV210" s="13" t="s">
        <v>80</v>
      </c>
      <c r="AW210" s="13" t="s">
        <v>29</v>
      </c>
      <c r="AX210" s="13" t="s">
        <v>72</v>
      </c>
      <c r="AY210" s="156" t="s">
        <v>131</v>
      </c>
    </row>
    <row r="211" spans="2:51" s="14" customFormat="1" ht="12">
      <c r="B211" s="161"/>
      <c r="D211" s="155" t="s">
        <v>140</v>
      </c>
      <c r="E211" s="162" t="s">
        <v>1</v>
      </c>
      <c r="F211" s="163" t="s">
        <v>774</v>
      </c>
      <c r="H211" s="164">
        <v>45.359</v>
      </c>
      <c r="L211" s="161"/>
      <c r="M211" s="165"/>
      <c r="N211" s="166"/>
      <c r="O211" s="166"/>
      <c r="P211" s="166"/>
      <c r="Q211" s="166"/>
      <c r="R211" s="166"/>
      <c r="S211" s="166"/>
      <c r="T211" s="167"/>
      <c r="AT211" s="162" t="s">
        <v>140</v>
      </c>
      <c r="AU211" s="162" t="s">
        <v>82</v>
      </c>
      <c r="AV211" s="14" t="s">
        <v>82</v>
      </c>
      <c r="AW211" s="14" t="s">
        <v>29</v>
      </c>
      <c r="AX211" s="14" t="s">
        <v>72</v>
      </c>
      <c r="AY211" s="162" t="s">
        <v>131</v>
      </c>
    </row>
    <row r="212" spans="2:51" s="16" customFormat="1" ht="12">
      <c r="B212" s="188"/>
      <c r="D212" s="155" t="s">
        <v>140</v>
      </c>
      <c r="E212" s="189" t="s">
        <v>1</v>
      </c>
      <c r="F212" s="190" t="s">
        <v>761</v>
      </c>
      <c r="H212" s="191">
        <v>163.459</v>
      </c>
      <c r="L212" s="188"/>
      <c r="M212" s="192"/>
      <c r="N212" s="193"/>
      <c r="O212" s="193"/>
      <c r="P212" s="193"/>
      <c r="Q212" s="193"/>
      <c r="R212" s="193"/>
      <c r="S212" s="193"/>
      <c r="T212" s="194"/>
      <c r="AT212" s="189" t="s">
        <v>140</v>
      </c>
      <c r="AU212" s="189" t="s">
        <v>82</v>
      </c>
      <c r="AV212" s="16" t="s">
        <v>244</v>
      </c>
      <c r="AW212" s="16" t="s">
        <v>29</v>
      </c>
      <c r="AX212" s="16" t="s">
        <v>72</v>
      </c>
      <c r="AY212" s="189" t="s">
        <v>131</v>
      </c>
    </row>
    <row r="213" spans="2:51" s="14" customFormat="1" ht="12">
      <c r="B213" s="161"/>
      <c r="D213" s="155" t="s">
        <v>140</v>
      </c>
      <c r="E213" s="162" t="s">
        <v>1</v>
      </c>
      <c r="F213" s="163" t="s">
        <v>775</v>
      </c>
      <c r="H213" s="164">
        <v>16.346</v>
      </c>
      <c r="L213" s="161"/>
      <c r="M213" s="165"/>
      <c r="N213" s="166"/>
      <c r="O213" s="166"/>
      <c r="P213" s="166"/>
      <c r="Q213" s="166"/>
      <c r="R213" s="166"/>
      <c r="S213" s="166"/>
      <c r="T213" s="167"/>
      <c r="AT213" s="162" t="s">
        <v>140</v>
      </c>
      <c r="AU213" s="162" t="s">
        <v>82</v>
      </c>
      <c r="AV213" s="14" t="s">
        <v>82</v>
      </c>
      <c r="AW213" s="14" t="s">
        <v>29</v>
      </c>
      <c r="AX213" s="14" t="s">
        <v>72</v>
      </c>
      <c r="AY213" s="162" t="s">
        <v>131</v>
      </c>
    </row>
    <row r="214" spans="2:51" s="15" customFormat="1" ht="12">
      <c r="B214" s="168"/>
      <c r="D214" s="155" t="s">
        <v>140</v>
      </c>
      <c r="E214" s="169" t="s">
        <v>1</v>
      </c>
      <c r="F214" s="170" t="s">
        <v>143</v>
      </c>
      <c r="H214" s="171">
        <v>179.805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140</v>
      </c>
      <c r="AU214" s="169" t="s">
        <v>82</v>
      </c>
      <c r="AV214" s="15" t="s">
        <v>139</v>
      </c>
      <c r="AW214" s="15" t="s">
        <v>29</v>
      </c>
      <c r="AX214" s="15" t="s">
        <v>80</v>
      </c>
      <c r="AY214" s="169" t="s">
        <v>131</v>
      </c>
    </row>
    <row r="215" spans="1:65" s="2" customFormat="1" ht="16.5" customHeight="1">
      <c r="A215" s="30"/>
      <c r="B215" s="141"/>
      <c r="C215" s="142" t="s">
        <v>157</v>
      </c>
      <c r="D215" s="142" t="s">
        <v>135</v>
      </c>
      <c r="E215" s="143" t="s">
        <v>776</v>
      </c>
      <c r="F215" s="144" t="s">
        <v>777</v>
      </c>
      <c r="G215" s="145" t="s">
        <v>163</v>
      </c>
      <c r="H215" s="146">
        <v>160.16</v>
      </c>
      <c r="I215" s="147"/>
      <c r="J215" s="147">
        <f>ROUND(I215*H215,2)</f>
        <v>0</v>
      </c>
      <c r="K215" s="144" t="s">
        <v>148</v>
      </c>
      <c r="L215" s="31"/>
      <c r="M215" s="148" t="s">
        <v>1</v>
      </c>
      <c r="N215" s="149" t="s">
        <v>37</v>
      </c>
      <c r="O215" s="150">
        <v>0</v>
      </c>
      <c r="P215" s="150">
        <f>O215*H215</f>
        <v>0</v>
      </c>
      <c r="Q215" s="150">
        <v>0</v>
      </c>
      <c r="R215" s="150">
        <f>Q215*H215</f>
        <v>0</v>
      </c>
      <c r="S215" s="150">
        <v>0</v>
      </c>
      <c r="T215" s="151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52" t="s">
        <v>191</v>
      </c>
      <c r="AT215" s="152" t="s">
        <v>135</v>
      </c>
      <c r="AU215" s="152" t="s">
        <v>82</v>
      </c>
      <c r="AY215" s="18" t="s">
        <v>131</v>
      </c>
      <c r="BE215" s="153">
        <f>IF(N215="základní",J215,0)</f>
        <v>0</v>
      </c>
      <c r="BF215" s="153">
        <f>IF(N215="snížená",J215,0)</f>
        <v>0</v>
      </c>
      <c r="BG215" s="153">
        <f>IF(N215="zákl. přenesená",J215,0)</f>
        <v>0</v>
      </c>
      <c r="BH215" s="153">
        <f>IF(N215="sníž. přenesená",J215,0)</f>
        <v>0</v>
      </c>
      <c r="BI215" s="153">
        <f>IF(N215="nulová",J215,0)</f>
        <v>0</v>
      </c>
      <c r="BJ215" s="18" t="s">
        <v>80</v>
      </c>
      <c r="BK215" s="153">
        <f>ROUND(I215*H215,2)</f>
        <v>0</v>
      </c>
      <c r="BL215" s="18" t="s">
        <v>191</v>
      </c>
      <c r="BM215" s="152" t="s">
        <v>274</v>
      </c>
    </row>
    <row r="216" spans="2:51" s="13" customFormat="1" ht="12">
      <c r="B216" s="154"/>
      <c r="D216" s="155" t="s">
        <v>140</v>
      </c>
      <c r="E216" s="156" t="s">
        <v>1</v>
      </c>
      <c r="F216" s="157" t="s">
        <v>778</v>
      </c>
      <c r="H216" s="156" t="s">
        <v>1</v>
      </c>
      <c r="L216" s="154"/>
      <c r="M216" s="158"/>
      <c r="N216" s="159"/>
      <c r="O216" s="159"/>
      <c r="P216" s="159"/>
      <c r="Q216" s="159"/>
      <c r="R216" s="159"/>
      <c r="S216" s="159"/>
      <c r="T216" s="160"/>
      <c r="AT216" s="156" t="s">
        <v>140</v>
      </c>
      <c r="AU216" s="156" t="s">
        <v>82</v>
      </c>
      <c r="AV216" s="13" t="s">
        <v>80</v>
      </c>
      <c r="AW216" s="13" t="s">
        <v>29</v>
      </c>
      <c r="AX216" s="13" t="s">
        <v>72</v>
      </c>
      <c r="AY216" s="156" t="s">
        <v>131</v>
      </c>
    </row>
    <row r="217" spans="2:51" s="14" customFormat="1" ht="12">
      <c r="B217" s="161"/>
      <c r="D217" s="155" t="s">
        <v>140</v>
      </c>
      <c r="E217" s="162" t="s">
        <v>1</v>
      </c>
      <c r="F217" s="163" t="s">
        <v>779</v>
      </c>
      <c r="H217" s="164">
        <v>45.14</v>
      </c>
      <c r="L217" s="161"/>
      <c r="M217" s="165"/>
      <c r="N217" s="166"/>
      <c r="O217" s="166"/>
      <c r="P217" s="166"/>
      <c r="Q217" s="166"/>
      <c r="R217" s="166"/>
      <c r="S217" s="166"/>
      <c r="T217" s="167"/>
      <c r="AT217" s="162" t="s">
        <v>140</v>
      </c>
      <c r="AU217" s="162" t="s">
        <v>82</v>
      </c>
      <c r="AV217" s="14" t="s">
        <v>82</v>
      </c>
      <c r="AW217" s="14" t="s">
        <v>29</v>
      </c>
      <c r="AX217" s="14" t="s">
        <v>72</v>
      </c>
      <c r="AY217" s="162" t="s">
        <v>131</v>
      </c>
    </row>
    <row r="218" spans="2:51" s="14" customFormat="1" ht="12">
      <c r="B218" s="161"/>
      <c r="D218" s="155" t="s">
        <v>140</v>
      </c>
      <c r="E218" s="162" t="s">
        <v>1</v>
      </c>
      <c r="F218" s="163" t="s">
        <v>780</v>
      </c>
      <c r="H218" s="164">
        <v>-3.2</v>
      </c>
      <c r="L218" s="161"/>
      <c r="M218" s="165"/>
      <c r="N218" s="166"/>
      <c r="O218" s="166"/>
      <c r="P218" s="166"/>
      <c r="Q218" s="166"/>
      <c r="R218" s="166"/>
      <c r="S218" s="166"/>
      <c r="T218" s="167"/>
      <c r="AT218" s="162" t="s">
        <v>140</v>
      </c>
      <c r="AU218" s="162" t="s">
        <v>82</v>
      </c>
      <c r="AV218" s="14" t="s">
        <v>82</v>
      </c>
      <c r="AW218" s="14" t="s">
        <v>29</v>
      </c>
      <c r="AX218" s="14" t="s">
        <v>72</v>
      </c>
      <c r="AY218" s="162" t="s">
        <v>131</v>
      </c>
    </row>
    <row r="219" spans="2:51" s="13" customFormat="1" ht="12">
      <c r="B219" s="154"/>
      <c r="D219" s="155" t="s">
        <v>140</v>
      </c>
      <c r="E219" s="156" t="s">
        <v>1</v>
      </c>
      <c r="F219" s="157" t="s">
        <v>781</v>
      </c>
      <c r="H219" s="156" t="s">
        <v>1</v>
      </c>
      <c r="L219" s="154"/>
      <c r="M219" s="158"/>
      <c r="N219" s="159"/>
      <c r="O219" s="159"/>
      <c r="P219" s="159"/>
      <c r="Q219" s="159"/>
      <c r="R219" s="159"/>
      <c r="S219" s="159"/>
      <c r="T219" s="160"/>
      <c r="AT219" s="156" t="s">
        <v>140</v>
      </c>
      <c r="AU219" s="156" t="s">
        <v>82</v>
      </c>
      <c r="AV219" s="13" t="s">
        <v>80</v>
      </c>
      <c r="AW219" s="13" t="s">
        <v>29</v>
      </c>
      <c r="AX219" s="13" t="s">
        <v>72</v>
      </c>
      <c r="AY219" s="156" t="s">
        <v>131</v>
      </c>
    </row>
    <row r="220" spans="2:51" s="14" customFormat="1" ht="12">
      <c r="B220" s="161"/>
      <c r="D220" s="155" t="s">
        <v>140</v>
      </c>
      <c r="E220" s="162" t="s">
        <v>1</v>
      </c>
      <c r="F220" s="163" t="s">
        <v>782</v>
      </c>
      <c r="H220" s="164">
        <v>32.38</v>
      </c>
      <c r="L220" s="161"/>
      <c r="M220" s="165"/>
      <c r="N220" s="166"/>
      <c r="O220" s="166"/>
      <c r="P220" s="166"/>
      <c r="Q220" s="166"/>
      <c r="R220" s="166"/>
      <c r="S220" s="166"/>
      <c r="T220" s="167"/>
      <c r="AT220" s="162" t="s">
        <v>140</v>
      </c>
      <c r="AU220" s="162" t="s">
        <v>82</v>
      </c>
      <c r="AV220" s="14" t="s">
        <v>82</v>
      </c>
      <c r="AW220" s="14" t="s">
        <v>29</v>
      </c>
      <c r="AX220" s="14" t="s">
        <v>72</v>
      </c>
      <c r="AY220" s="162" t="s">
        <v>131</v>
      </c>
    </row>
    <row r="221" spans="2:51" s="13" customFormat="1" ht="12">
      <c r="B221" s="154"/>
      <c r="D221" s="155" t="s">
        <v>140</v>
      </c>
      <c r="E221" s="156" t="s">
        <v>1</v>
      </c>
      <c r="F221" s="157" t="s">
        <v>783</v>
      </c>
      <c r="H221" s="156" t="s">
        <v>1</v>
      </c>
      <c r="L221" s="154"/>
      <c r="M221" s="158"/>
      <c r="N221" s="159"/>
      <c r="O221" s="159"/>
      <c r="P221" s="159"/>
      <c r="Q221" s="159"/>
      <c r="R221" s="159"/>
      <c r="S221" s="159"/>
      <c r="T221" s="160"/>
      <c r="AT221" s="156" t="s">
        <v>140</v>
      </c>
      <c r="AU221" s="156" t="s">
        <v>82</v>
      </c>
      <c r="AV221" s="13" t="s">
        <v>80</v>
      </c>
      <c r="AW221" s="13" t="s">
        <v>29</v>
      </c>
      <c r="AX221" s="13" t="s">
        <v>72</v>
      </c>
      <c r="AY221" s="156" t="s">
        <v>131</v>
      </c>
    </row>
    <row r="222" spans="2:51" s="14" customFormat="1" ht="12">
      <c r="B222" s="161"/>
      <c r="D222" s="155" t="s">
        <v>140</v>
      </c>
      <c r="E222" s="162" t="s">
        <v>1</v>
      </c>
      <c r="F222" s="163" t="s">
        <v>784</v>
      </c>
      <c r="H222" s="164">
        <v>23.74</v>
      </c>
      <c r="L222" s="161"/>
      <c r="M222" s="165"/>
      <c r="N222" s="166"/>
      <c r="O222" s="166"/>
      <c r="P222" s="166"/>
      <c r="Q222" s="166"/>
      <c r="R222" s="166"/>
      <c r="S222" s="166"/>
      <c r="T222" s="167"/>
      <c r="AT222" s="162" t="s">
        <v>140</v>
      </c>
      <c r="AU222" s="162" t="s">
        <v>82</v>
      </c>
      <c r="AV222" s="14" t="s">
        <v>82</v>
      </c>
      <c r="AW222" s="14" t="s">
        <v>29</v>
      </c>
      <c r="AX222" s="14" t="s">
        <v>72</v>
      </c>
      <c r="AY222" s="162" t="s">
        <v>131</v>
      </c>
    </row>
    <row r="223" spans="2:51" s="13" customFormat="1" ht="12">
      <c r="B223" s="154"/>
      <c r="D223" s="155" t="s">
        <v>140</v>
      </c>
      <c r="E223" s="156" t="s">
        <v>1</v>
      </c>
      <c r="F223" s="157" t="s">
        <v>785</v>
      </c>
      <c r="H223" s="156" t="s">
        <v>1</v>
      </c>
      <c r="L223" s="154"/>
      <c r="M223" s="158"/>
      <c r="N223" s="159"/>
      <c r="O223" s="159"/>
      <c r="P223" s="159"/>
      <c r="Q223" s="159"/>
      <c r="R223" s="159"/>
      <c r="S223" s="159"/>
      <c r="T223" s="160"/>
      <c r="AT223" s="156" t="s">
        <v>140</v>
      </c>
      <c r="AU223" s="156" t="s">
        <v>82</v>
      </c>
      <c r="AV223" s="13" t="s">
        <v>80</v>
      </c>
      <c r="AW223" s="13" t="s">
        <v>29</v>
      </c>
      <c r="AX223" s="13" t="s">
        <v>72</v>
      </c>
      <c r="AY223" s="156" t="s">
        <v>131</v>
      </c>
    </row>
    <row r="224" spans="2:51" s="14" customFormat="1" ht="12">
      <c r="B224" s="161"/>
      <c r="D224" s="155" t="s">
        <v>140</v>
      </c>
      <c r="E224" s="162" t="s">
        <v>1</v>
      </c>
      <c r="F224" s="163" t="s">
        <v>786</v>
      </c>
      <c r="H224" s="164">
        <v>31.28</v>
      </c>
      <c r="L224" s="161"/>
      <c r="M224" s="165"/>
      <c r="N224" s="166"/>
      <c r="O224" s="166"/>
      <c r="P224" s="166"/>
      <c r="Q224" s="166"/>
      <c r="R224" s="166"/>
      <c r="S224" s="166"/>
      <c r="T224" s="167"/>
      <c r="AT224" s="162" t="s">
        <v>140</v>
      </c>
      <c r="AU224" s="162" t="s">
        <v>82</v>
      </c>
      <c r="AV224" s="14" t="s">
        <v>82</v>
      </c>
      <c r="AW224" s="14" t="s">
        <v>29</v>
      </c>
      <c r="AX224" s="14" t="s">
        <v>72</v>
      </c>
      <c r="AY224" s="162" t="s">
        <v>131</v>
      </c>
    </row>
    <row r="225" spans="2:51" s="13" customFormat="1" ht="12">
      <c r="B225" s="154"/>
      <c r="D225" s="155" t="s">
        <v>140</v>
      </c>
      <c r="E225" s="156" t="s">
        <v>1</v>
      </c>
      <c r="F225" s="157" t="s">
        <v>787</v>
      </c>
      <c r="H225" s="156" t="s">
        <v>1</v>
      </c>
      <c r="L225" s="154"/>
      <c r="M225" s="158"/>
      <c r="N225" s="159"/>
      <c r="O225" s="159"/>
      <c r="P225" s="159"/>
      <c r="Q225" s="159"/>
      <c r="R225" s="159"/>
      <c r="S225" s="159"/>
      <c r="T225" s="160"/>
      <c r="AT225" s="156" t="s">
        <v>140</v>
      </c>
      <c r="AU225" s="156" t="s">
        <v>82</v>
      </c>
      <c r="AV225" s="13" t="s">
        <v>80</v>
      </c>
      <c r="AW225" s="13" t="s">
        <v>29</v>
      </c>
      <c r="AX225" s="13" t="s">
        <v>72</v>
      </c>
      <c r="AY225" s="156" t="s">
        <v>131</v>
      </c>
    </row>
    <row r="226" spans="2:51" s="14" customFormat="1" ht="12">
      <c r="B226" s="161"/>
      <c r="D226" s="155" t="s">
        <v>140</v>
      </c>
      <c r="E226" s="162" t="s">
        <v>1</v>
      </c>
      <c r="F226" s="163" t="s">
        <v>788</v>
      </c>
      <c r="H226" s="164">
        <v>30.82</v>
      </c>
      <c r="L226" s="161"/>
      <c r="M226" s="165"/>
      <c r="N226" s="166"/>
      <c r="O226" s="166"/>
      <c r="P226" s="166"/>
      <c r="Q226" s="166"/>
      <c r="R226" s="166"/>
      <c r="S226" s="166"/>
      <c r="T226" s="167"/>
      <c r="AT226" s="162" t="s">
        <v>140</v>
      </c>
      <c r="AU226" s="162" t="s">
        <v>82</v>
      </c>
      <c r="AV226" s="14" t="s">
        <v>82</v>
      </c>
      <c r="AW226" s="14" t="s">
        <v>29</v>
      </c>
      <c r="AX226" s="14" t="s">
        <v>72</v>
      </c>
      <c r="AY226" s="162" t="s">
        <v>131</v>
      </c>
    </row>
    <row r="227" spans="2:51" s="15" customFormat="1" ht="12">
      <c r="B227" s="168"/>
      <c r="D227" s="155" t="s">
        <v>140</v>
      </c>
      <c r="E227" s="169" t="s">
        <v>1</v>
      </c>
      <c r="F227" s="170" t="s">
        <v>143</v>
      </c>
      <c r="H227" s="171">
        <v>160.15999999999997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140</v>
      </c>
      <c r="AU227" s="169" t="s">
        <v>82</v>
      </c>
      <c r="AV227" s="15" t="s">
        <v>139</v>
      </c>
      <c r="AW227" s="15" t="s">
        <v>29</v>
      </c>
      <c r="AX227" s="15" t="s">
        <v>80</v>
      </c>
      <c r="AY227" s="169" t="s">
        <v>131</v>
      </c>
    </row>
    <row r="228" spans="1:65" s="2" customFormat="1" ht="16.5" customHeight="1">
      <c r="A228" s="30"/>
      <c r="B228" s="141"/>
      <c r="C228" s="175" t="s">
        <v>789</v>
      </c>
      <c r="D228" s="175" t="s">
        <v>152</v>
      </c>
      <c r="E228" s="176" t="s">
        <v>790</v>
      </c>
      <c r="F228" s="177" t="s">
        <v>791</v>
      </c>
      <c r="G228" s="178" t="s">
        <v>163</v>
      </c>
      <c r="H228" s="179">
        <v>176.176</v>
      </c>
      <c r="I228" s="180"/>
      <c r="J228" s="180">
        <f>ROUND(I228*H228,2)</f>
        <v>0</v>
      </c>
      <c r="K228" s="177" t="s">
        <v>148</v>
      </c>
      <c r="L228" s="181"/>
      <c r="M228" s="182" t="s">
        <v>1</v>
      </c>
      <c r="N228" s="183" t="s">
        <v>37</v>
      </c>
      <c r="O228" s="150">
        <v>0</v>
      </c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2" t="s">
        <v>304</v>
      </c>
      <c r="AT228" s="152" t="s">
        <v>152</v>
      </c>
      <c r="AU228" s="152" t="s">
        <v>82</v>
      </c>
      <c r="AY228" s="18" t="s">
        <v>131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8" t="s">
        <v>80</v>
      </c>
      <c r="BK228" s="153">
        <f>ROUND(I228*H228,2)</f>
        <v>0</v>
      </c>
      <c r="BL228" s="18" t="s">
        <v>191</v>
      </c>
      <c r="BM228" s="152" t="s">
        <v>281</v>
      </c>
    </row>
    <row r="229" spans="2:51" s="14" customFormat="1" ht="12">
      <c r="B229" s="161"/>
      <c r="D229" s="155" t="s">
        <v>140</v>
      </c>
      <c r="E229" s="162" t="s">
        <v>1</v>
      </c>
      <c r="F229" s="163" t="s">
        <v>792</v>
      </c>
      <c r="H229" s="164">
        <v>176.176</v>
      </c>
      <c r="L229" s="161"/>
      <c r="M229" s="165"/>
      <c r="N229" s="166"/>
      <c r="O229" s="166"/>
      <c r="P229" s="166"/>
      <c r="Q229" s="166"/>
      <c r="R229" s="166"/>
      <c r="S229" s="166"/>
      <c r="T229" s="167"/>
      <c r="AT229" s="162" t="s">
        <v>140</v>
      </c>
      <c r="AU229" s="162" t="s">
        <v>82</v>
      </c>
      <c r="AV229" s="14" t="s">
        <v>82</v>
      </c>
      <c r="AW229" s="14" t="s">
        <v>29</v>
      </c>
      <c r="AX229" s="14" t="s">
        <v>72</v>
      </c>
      <c r="AY229" s="162" t="s">
        <v>131</v>
      </c>
    </row>
    <row r="230" spans="2:51" s="15" customFormat="1" ht="12">
      <c r="B230" s="168"/>
      <c r="D230" s="155" t="s">
        <v>140</v>
      </c>
      <c r="E230" s="169" t="s">
        <v>1</v>
      </c>
      <c r="F230" s="170" t="s">
        <v>143</v>
      </c>
      <c r="H230" s="171">
        <v>176.176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140</v>
      </c>
      <c r="AU230" s="169" t="s">
        <v>82</v>
      </c>
      <c r="AV230" s="15" t="s">
        <v>139</v>
      </c>
      <c r="AW230" s="15" t="s">
        <v>29</v>
      </c>
      <c r="AX230" s="15" t="s">
        <v>80</v>
      </c>
      <c r="AY230" s="169" t="s">
        <v>131</v>
      </c>
    </row>
    <row r="231" spans="1:65" s="2" customFormat="1" ht="16.5" customHeight="1">
      <c r="A231" s="30"/>
      <c r="B231" s="141"/>
      <c r="C231" s="142" t="s">
        <v>156</v>
      </c>
      <c r="D231" s="142" t="s">
        <v>135</v>
      </c>
      <c r="E231" s="143" t="s">
        <v>793</v>
      </c>
      <c r="F231" s="144" t="s">
        <v>794</v>
      </c>
      <c r="G231" s="145" t="s">
        <v>163</v>
      </c>
      <c r="H231" s="146">
        <v>14.36</v>
      </c>
      <c r="I231" s="147"/>
      <c r="J231" s="147">
        <f>ROUND(I231*H231,2)</f>
        <v>0</v>
      </c>
      <c r="K231" s="144" t="s">
        <v>148</v>
      </c>
      <c r="L231" s="31"/>
      <c r="M231" s="148" t="s">
        <v>1</v>
      </c>
      <c r="N231" s="149" t="s">
        <v>37</v>
      </c>
      <c r="O231" s="150">
        <v>0</v>
      </c>
      <c r="P231" s="150">
        <f>O231*H231</f>
        <v>0</v>
      </c>
      <c r="Q231" s="150">
        <v>0</v>
      </c>
      <c r="R231" s="150">
        <f>Q231*H231</f>
        <v>0</v>
      </c>
      <c r="S231" s="150">
        <v>0</v>
      </c>
      <c r="T231" s="151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52" t="s">
        <v>191</v>
      </c>
      <c r="AT231" s="152" t="s">
        <v>135</v>
      </c>
      <c r="AU231" s="152" t="s">
        <v>82</v>
      </c>
      <c r="AY231" s="18" t="s">
        <v>131</v>
      </c>
      <c r="BE231" s="153">
        <f>IF(N231="základní",J231,0)</f>
        <v>0</v>
      </c>
      <c r="BF231" s="153">
        <f>IF(N231="snížená",J231,0)</f>
        <v>0</v>
      </c>
      <c r="BG231" s="153">
        <f>IF(N231="zákl. přenesená",J231,0)</f>
        <v>0</v>
      </c>
      <c r="BH231" s="153">
        <f>IF(N231="sníž. přenesená",J231,0)</f>
        <v>0</v>
      </c>
      <c r="BI231" s="153">
        <f>IF(N231="nulová",J231,0)</f>
        <v>0</v>
      </c>
      <c r="BJ231" s="18" t="s">
        <v>80</v>
      </c>
      <c r="BK231" s="153">
        <f>ROUND(I231*H231,2)</f>
        <v>0</v>
      </c>
      <c r="BL231" s="18" t="s">
        <v>191</v>
      </c>
      <c r="BM231" s="152" t="s">
        <v>288</v>
      </c>
    </row>
    <row r="232" spans="2:51" s="13" customFormat="1" ht="12">
      <c r="B232" s="154"/>
      <c r="D232" s="155" t="s">
        <v>140</v>
      </c>
      <c r="E232" s="156" t="s">
        <v>1</v>
      </c>
      <c r="F232" s="157" t="s">
        <v>767</v>
      </c>
      <c r="H232" s="156" t="s">
        <v>1</v>
      </c>
      <c r="L232" s="154"/>
      <c r="M232" s="158"/>
      <c r="N232" s="159"/>
      <c r="O232" s="159"/>
      <c r="P232" s="159"/>
      <c r="Q232" s="159"/>
      <c r="R232" s="159"/>
      <c r="S232" s="159"/>
      <c r="T232" s="160"/>
      <c r="AT232" s="156" t="s">
        <v>140</v>
      </c>
      <c r="AU232" s="156" t="s">
        <v>82</v>
      </c>
      <c r="AV232" s="13" t="s">
        <v>80</v>
      </c>
      <c r="AW232" s="13" t="s">
        <v>29</v>
      </c>
      <c r="AX232" s="13" t="s">
        <v>72</v>
      </c>
      <c r="AY232" s="156" t="s">
        <v>131</v>
      </c>
    </row>
    <row r="233" spans="2:51" s="14" customFormat="1" ht="12">
      <c r="B233" s="161"/>
      <c r="D233" s="155" t="s">
        <v>140</v>
      </c>
      <c r="E233" s="162" t="s">
        <v>1</v>
      </c>
      <c r="F233" s="163" t="s">
        <v>795</v>
      </c>
      <c r="H233" s="164">
        <v>14.36</v>
      </c>
      <c r="L233" s="161"/>
      <c r="M233" s="165"/>
      <c r="N233" s="166"/>
      <c r="O233" s="166"/>
      <c r="P233" s="166"/>
      <c r="Q233" s="166"/>
      <c r="R233" s="166"/>
      <c r="S233" s="166"/>
      <c r="T233" s="167"/>
      <c r="AT233" s="162" t="s">
        <v>140</v>
      </c>
      <c r="AU233" s="162" t="s">
        <v>82</v>
      </c>
      <c r="AV233" s="14" t="s">
        <v>82</v>
      </c>
      <c r="AW233" s="14" t="s">
        <v>29</v>
      </c>
      <c r="AX233" s="14" t="s">
        <v>72</v>
      </c>
      <c r="AY233" s="162" t="s">
        <v>131</v>
      </c>
    </row>
    <row r="234" spans="2:51" s="15" customFormat="1" ht="12">
      <c r="B234" s="168"/>
      <c r="D234" s="155" t="s">
        <v>140</v>
      </c>
      <c r="E234" s="169" t="s">
        <v>1</v>
      </c>
      <c r="F234" s="170" t="s">
        <v>143</v>
      </c>
      <c r="H234" s="171">
        <v>14.36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140</v>
      </c>
      <c r="AU234" s="169" t="s">
        <v>82</v>
      </c>
      <c r="AV234" s="15" t="s">
        <v>139</v>
      </c>
      <c r="AW234" s="15" t="s">
        <v>29</v>
      </c>
      <c r="AX234" s="15" t="s">
        <v>80</v>
      </c>
      <c r="AY234" s="169" t="s">
        <v>131</v>
      </c>
    </row>
    <row r="235" spans="1:65" s="2" customFormat="1" ht="16.5" customHeight="1">
      <c r="A235" s="30"/>
      <c r="B235" s="141"/>
      <c r="C235" s="175" t="s">
        <v>436</v>
      </c>
      <c r="D235" s="175" t="s">
        <v>152</v>
      </c>
      <c r="E235" s="176" t="s">
        <v>796</v>
      </c>
      <c r="F235" s="177" t="s">
        <v>797</v>
      </c>
      <c r="G235" s="178" t="s">
        <v>163</v>
      </c>
      <c r="H235" s="179">
        <v>14.647</v>
      </c>
      <c r="I235" s="180"/>
      <c r="J235" s="180">
        <f>ROUND(I235*H235,2)</f>
        <v>0</v>
      </c>
      <c r="K235" s="177" t="s">
        <v>148</v>
      </c>
      <c r="L235" s="181"/>
      <c r="M235" s="182" t="s">
        <v>1</v>
      </c>
      <c r="N235" s="183" t="s">
        <v>37</v>
      </c>
      <c r="O235" s="150">
        <v>0</v>
      </c>
      <c r="P235" s="150">
        <f>O235*H235</f>
        <v>0</v>
      </c>
      <c r="Q235" s="150">
        <v>0</v>
      </c>
      <c r="R235" s="150">
        <f>Q235*H235</f>
        <v>0</v>
      </c>
      <c r="S235" s="150">
        <v>0</v>
      </c>
      <c r="T235" s="151">
        <f>S235*H235</f>
        <v>0</v>
      </c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R235" s="152" t="s">
        <v>304</v>
      </c>
      <c r="AT235" s="152" t="s">
        <v>152</v>
      </c>
      <c r="AU235" s="152" t="s">
        <v>82</v>
      </c>
      <c r="AY235" s="18" t="s">
        <v>131</v>
      </c>
      <c r="BE235" s="153">
        <f>IF(N235="základní",J235,0)</f>
        <v>0</v>
      </c>
      <c r="BF235" s="153">
        <f>IF(N235="snížená",J235,0)</f>
        <v>0</v>
      </c>
      <c r="BG235" s="153">
        <f>IF(N235="zákl. přenesená",J235,0)</f>
        <v>0</v>
      </c>
      <c r="BH235" s="153">
        <f>IF(N235="sníž. přenesená",J235,0)</f>
        <v>0</v>
      </c>
      <c r="BI235" s="153">
        <f>IF(N235="nulová",J235,0)</f>
        <v>0</v>
      </c>
      <c r="BJ235" s="18" t="s">
        <v>80</v>
      </c>
      <c r="BK235" s="153">
        <f>ROUND(I235*H235,2)</f>
        <v>0</v>
      </c>
      <c r="BL235" s="18" t="s">
        <v>191</v>
      </c>
      <c r="BM235" s="152" t="s">
        <v>296</v>
      </c>
    </row>
    <row r="236" spans="2:51" s="14" customFormat="1" ht="12">
      <c r="B236" s="161"/>
      <c r="D236" s="155" t="s">
        <v>140</v>
      </c>
      <c r="E236" s="162" t="s">
        <v>1</v>
      </c>
      <c r="F236" s="163" t="s">
        <v>798</v>
      </c>
      <c r="H236" s="164">
        <v>14.647</v>
      </c>
      <c r="L236" s="161"/>
      <c r="M236" s="165"/>
      <c r="N236" s="166"/>
      <c r="O236" s="166"/>
      <c r="P236" s="166"/>
      <c r="Q236" s="166"/>
      <c r="R236" s="166"/>
      <c r="S236" s="166"/>
      <c r="T236" s="167"/>
      <c r="AT236" s="162" t="s">
        <v>140</v>
      </c>
      <c r="AU236" s="162" t="s">
        <v>82</v>
      </c>
      <c r="AV236" s="14" t="s">
        <v>82</v>
      </c>
      <c r="AW236" s="14" t="s">
        <v>29</v>
      </c>
      <c r="AX236" s="14" t="s">
        <v>72</v>
      </c>
      <c r="AY236" s="162" t="s">
        <v>131</v>
      </c>
    </row>
    <row r="237" spans="2:51" s="15" customFormat="1" ht="12">
      <c r="B237" s="168"/>
      <c r="D237" s="155" t="s">
        <v>140</v>
      </c>
      <c r="E237" s="169" t="s">
        <v>1</v>
      </c>
      <c r="F237" s="170" t="s">
        <v>143</v>
      </c>
      <c r="H237" s="171">
        <v>14.647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140</v>
      </c>
      <c r="AU237" s="169" t="s">
        <v>82</v>
      </c>
      <c r="AV237" s="15" t="s">
        <v>139</v>
      </c>
      <c r="AW237" s="15" t="s">
        <v>29</v>
      </c>
      <c r="AX237" s="15" t="s">
        <v>80</v>
      </c>
      <c r="AY237" s="169" t="s">
        <v>131</v>
      </c>
    </row>
    <row r="238" spans="1:65" s="2" customFormat="1" ht="24.15" customHeight="1">
      <c r="A238" s="30"/>
      <c r="B238" s="141"/>
      <c r="C238" s="142" t="s">
        <v>172</v>
      </c>
      <c r="D238" s="142" t="s">
        <v>135</v>
      </c>
      <c r="E238" s="143" t="s">
        <v>613</v>
      </c>
      <c r="F238" s="144" t="s">
        <v>614</v>
      </c>
      <c r="G238" s="145" t="s">
        <v>147</v>
      </c>
      <c r="H238" s="146">
        <v>0.4</v>
      </c>
      <c r="I238" s="147"/>
      <c r="J238" s="147">
        <f>ROUND(I238*H238,2)</f>
        <v>0</v>
      </c>
      <c r="K238" s="144" t="s">
        <v>148</v>
      </c>
      <c r="L238" s="31"/>
      <c r="M238" s="148" t="s">
        <v>1</v>
      </c>
      <c r="N238" s="149" t="s">
        <v>37</v>
      </c>
      <c r="O238" s="150">
        <v>0</v>
      </c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2" t="s">
        <v>191</v>
      </c>
      <c r="AT238" s="152" t="s">
        <v>135</v>
      </c>
      <c r="AU238" s="152" t="s">
        <v>82</v>
      </c>
      <c r="AY238" s="18" t="s">
        <v>131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8" t="s">
        <v>80</v>
      </c>
      <c r="BK238" s="153">
        <f>ROUND(I238*H238,2)</f>
        <v>0</v>
      </c>
      <c r="BL238" s="18" t="s">
        <v>191</v>
      </c>
      <c r="BM238" s="152" t="s">
        <v>201</v>
      </c>
    </row>
    <row r="239" spans="2:63" s="12" customFormat="1" ht="22.8" customHeight="1">
      <c r="B239" s="129"/>
      <c r="D239" s="130" t="s">
        <v>71</v>
      </c>
      <c r="E239" s="139" t="s">
        <v>799</v>
      </c>
      <c r="F239" s="237" t="s">
        <v>800</v>
      </c>
      <c r="J239" s="140">
        <f>BK239</f>
        <v>0</v>
      </c>
      <c r="L239" s="129"/>
      <c r="M239" s="133"/>
      <c r="N239" s="134"/>
      <c r="O239" s="134"/>
      <c r="P239" s="135">
        <f>SUM(P240:P250)</f>
        <v>0</v>
      </c>
      <c r="Q239" s="134"/>
      <c r="R239" s="135">
        <f>SUM(R240:R250)</f>
        <v>0</v>
      </c>
      <c r="S239" s="134"/>
      <c r="T239" s="136">
        <f>SUM(T240:T250)</f>
        <v>0</v>
      </c>
      <c r="AR239" s="130" t="s">
        <v>82</v>
      </c>
      <c r="AT239" s="137" t="s">
        <v>71</v>
      </c>
      <c r="AU239" s="137" t="s">
        <v>80</v>
      </c>
      <c r="AY239" s="130" t="s">
        <v>131</v>
      </c>
      <c r="BK239" s="138">
        <f>SUM(BK240:BK250)</f>
        <v>0</v>
      </c>
    </row>
    <row r="240" spans="1:65" s="2" customFormat="1" ht="16.5" customHeight="1">
      <c r="A240" s="30"/>
      <c r="B240" s="141"/>
      <c r="C240" s="142" t="s">
        <v>801</v>
      </c>
      <c r="D240" s="142" t="s">
        <v>135</v>
      </c>
      <c r="E240" s="143" t="s">
        <v>802</v>
      </c>
      <c r="F240" s="144" t="s">
        <v>803</v>
      </c>
      <c r="G240" s="145" t="s">
        <v>138</v>
      </c>
      <c r="H240" s="146">
        <v>383.872</v>
      </c>
      <c r="I240" s="147"/>
      <c r="J240" s="147">
        <f>ROUND(I240*H240,2)</f>
        <v>0</v>
      </c>
      <c r="K240" s="144" t="s">
        <v>148</v>
      </c>
      <c r="L240" s="31"/>
      <c r="M240" s="148" t="s">
        <v>1</v>
      </c>
      <c r="N240" s="149" t="s">
        <v>37</v>
      </c>
      <c r="O240" s="150">
        <v>0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2" t="s">
        <v>191</v>
      </c>
      <c r="AT240" s="152" t="s">
        <v>135</v>
      </c>
      <c r="AU240" s="152" t="s">
        <v>82</v>
      </c>
      <c r="AY240" s="18" t="s">
        <v>131</v>
      </c>
      <c r="BE240" s="153">
        <f>IF(N240="základní",J240,0)</f>
        <v>0</v>
      </c>
      <c r="BF240" s="153">
        <f>IF(N240="snížená",J240,0)</f>
        <v>0</v>
      </c>
      <c r="BG240" s="153">
        <f>IF(N240="zákl. přenesená",J240,0)</f>
        <v>0</v>
      </c>
      <c r="BH240" s="153">
        <f>IF(N240="sníž. přenesená",J240,0)</f>
        <v>0</v>
      </c>
      <c r="BI240" s="153">
        <f>IF(N240="nulová",J240,0)</f>
        <v>0</v>
      </c>
      <c r="BJ240" s="18" t="s">
        <v>80</v>
      </c>
      <c r="BK240" s="153">
        <f>ROUND(I240*H240,2)</f>
        <v>0</v>
      </c>
      <c r="BL240" s="18" t="s">
        <v>191</v>
      </c>
      <c r="BM240" s="152" t="s">
        <v>304</v>
      </c>
    </row>
    <row r="241" spans="2:51" s="13" customFormat="1" ht="20.4">
      <c r="B241" s="154"/>
      <c r="D241" s="155" t="s">
        <v>140</v>
      </c>
      <c r="E241" s="156" t="s">
        <v>1</v>
      </c>
      <c r="F241" s="157" t="s">
        <v>603</v>
      </c>
      <c r="H241" s="156" t="s">
        <v>1</v>
      </c>
      <c r="L241" s="154"/>
      <c r="M241" s="158"/>
      <c r="N241" s="159"/>
      <c r="O241" s="159"/>
      <c r="P241" s="159"/>
      <c r="Q241" s="159"/>
      <c r="R241" s="159"/>
      <c r="S241" s="159"/>
      <c r="T241" s="160"/>
      <c r="AT241" s="156" t="s">
        <v>140</v>
      </c>
      <c r="AU241" s="156" t="s">
        <v>82</v>
      </c>
      <c r="AV241" s="13" t="s">
        <v>80</v>
      </c>
      <c r="AW241" s="13" t="s">
        <v>29</v>
      </c>
      <c r="AX241" s="13" t="s">
        <v>72</v>
      </c>
      <c r="AY241" s="156" t="s">
        <v>131</v>
      </c>
    </row>
    <row r="242" spans="2:51" s="13" customFormat="1" ht="12">
      <c r="B242" s="154"/>
      <c r="D242" s="155" t="s">
        <v>140</v>
      </c>
      <c r="E242" s="156" t="s">
        <v>1</v>
      </c>
      <c r="F242" s="157" t="s">
        <v>604</v>
      </c>
      <c r="H242" s="156" t="s">
        <v>1</v>
      </c>
      <c r="L242" s="154"/>
      <c r="M242" s="158"/>
      <c r="N242" s="159"/>
      <c r="O242" s="159"/>
      <c r="P242" s="159"/>
      <c r="Q242" s="159"/>
      <c r="R242" s="159"/>
      <c r="S242" s="159"/>
      <c r="T242" s="160"/>
      <c r="AT242" s="156" t="s">
        <v>140</v>
      </c>
      <c r="AU242" s="156" t="s">
        <v>82</v>
      </c>
      <c r="AV242" s="13" t="s">
        <v>80</v>
      </c>
      <c r="AW242" s="13" t="s">
        <v>29</v>
      </c>
      <c r="AX242" s="13" t="s">
        <v>72</v>
      </c>
      <c r="AY242" s="156" t="s">
        <v>131</v>
      </c>
    </row>
    <row r="243" spans="2:51" s="14" customFormat="1" ht="12">
      <c r="B243" s="161"/>
      <c r="D243" s="155" t="s">
        <v>140</v>
      </c>
      <c r="E243" s="162" t="s">
        <v>1</v>
      </c>
      <c r="F243" s="163" t="s">
        <v>605</v>
      </c>
      <c r="H243" s="164">
        <v>381</v>
      </c>
      <c r="L243" s="161"/>
      <c r="M243" s="165"/>
      <c r="N243" s="166"/>
      <c r="O243" s="166"/>
      <c r="P243" s="166"/>
      <c r="Q243" s="166"/>
      <c r="R243" s="166"/>
      <c r="S243" s="166"/>
      <c r="T243" s="167"/>
      <c r="AT243" s="162" t="s">
        <v>140</v>
      </c>
      <c r="AU243" s="162" t="s">
        <v>82</v>
      </c>
      <c r="AV243" s="14" t="s">
        <v>82</v>
      </c>
      <c r="AW243" s="14" t="s">
        <v>29</v>
      </c>
      <c r="AX243" s="14" t="s">
        <v>72</v>
      </c>
      <c r="AY243" s="162" t="s">
        <v>131</v>
      </c>
    </row>
    <row r="244" spans="2:51" s="13" customFormat="1" ht="12">
      <c r="B244" s="154"/>
      <c r="D244" s="155" t="s">
        <v>140</v>
      </c>
      <c r="E244" s="156" t="s">
        <v>1</v>
      </c>
      <c r="F244" s="157" t="s">
        <v>570</v>
      </c>
      <c r="H244" s="156" t="s">
        <v>1</v>
      </c>
      <c r="L244" s="154"/>
      <c r="M244" s="158"/>
      <c r="N244" s="159"/>
      <c r="O244" s="159"/>
      <c r="P244" s="159"/>
      <c r="Q244" s="159"/>
      <c r="R244" s="159"/>
      <c r="S244" s="159"/>
      <c r="T244" s="160"/>
      <c r="AT244" s="156" t="s">
        <v>140</v>
      </c>
      <c r="AU244" s="156" t="s">
        <v>82</v>
      </c>
      <c r="AV244" s="13" t="s">
        <v>80</v>
      </c>
      <c r="AW244" s="13" t="s">
        <v>29</v>
      </c>
      <c r="AX244" s="13" t="s">
        <v>72</v>
      </c>
      <c r="AY244" s="156" t="s">
        <v>131</v>
      </c>
    </row>
    <row r="245" spans="2:51" s="14" customFormat="1" ht="12">
      <c r="B245" s="161"/>
      <c r="D245" s="155" t="s">
        <v>140</v>
      </c>
      <c r="E245" s="162" t="s">
        <v>1</v>
      </c>
      <c r="F245" s="163" t="s">
        <v>606</v>
      </c>
      <c r="H245" s="164">
        <v>2.872</v>
      </c>
      <c r="L245" s="161"/>
      <c r="M245" s="165"/>
      <c r="N245" s="166"/>
      <c r="O245" s="166"/>
      <c r="P245" s="166"/>
      <c r="Q245" s="166"/>
      <c r="R245" s="166"/>
      <c r="S245" s="166"/>
      <c r="T245" s="167"/>
      <c r="AT245" s="162" t="s">
        <v>140</v>
      </c>
      <c r="AU245" s="162" t="s">
        <v>82</v>
      </c>
      <c r="AV245" s="14" t="s">
        <v>82</v>
      </c>
      <c r="AW245" s="14" t="s">
        <v>29</v>
      </c>
      <c r="AX245" s="14" t="s">
        <v>72</v>
      </c>
      <c r="AY245" s="162" t="s">
        <v>131</v>
      </c>
    </row>
    <row r="246" spans="2:51" s="15" customFormat="1" ht="12">
      <c r="B246" s="168"/>
      <c r="D246" s="155" t="s">
        <v>140</v>
      </c>
      <c r="E246" s="169" t="s">
        <v>1</v>
      </c>
      <c r="F246" s="170" t="s">
        <v>143</v>
      </c>
      <c r="H246" s="171">
        <v>383.872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140</v>
      </c>
      <c r="AU246" s="169" t="s">
        <v>82</v>
      </c>
      <c r="AV246" s="15" t="s">
        <v>139</v>
      </c>
      <c r="AW246" s="15" t="s">
        <v>29</v>
      </c>
      <c r="AX246" s="15" t="s">
        <v>80</v>
      </c>
      <c r="AY246" s="169" t="s">
        <v>131</v>
      </c>
    </row>
    <row r="247" spans="1:65" s="2" customFormat="1" ht="24.15" customHeight="1">
      <c r="A247" s="30"/>
      <c r="B247" s="141"/>
      <c r="C247" s="142" t="s">
        <v>804</v>
      </c>
      <c r="D247" s="142" t="s">
        <v>135</v>
      </c>
      <c r="E247" s="143" t="s">
        <v>805</v>
      </c>
      <c r="F247" s="144" t="s">
        <v>806</v>
      </c>
      <c r="G247" s="145" t="s">
        <v>138</v>
      </c>
      <c r="H247" s="146">
        <v>256</v>
      </c>
      <c r="I247" s="147"/>
      <c r="J247" s="147">
        <f>ROUND(I247*H247,2)</f>
        <v>0</v>
      </c>
      <c r="K247" s="144" t="s">
        <v>148</v>
      </c>
      <c r="L247" s="31"/>
      <c r="M247" s="148" t="s">
        <v>1</v>
      </c>
      <c r="N247" s="149" t="s">
        <v>37</v>
      </c>
      <c r="O247" s="150">
        <v>0</v>
      </c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52" t="s">
        <v>191</v>
      </c>
      <c r="AT247" s="152" t="s">
        <v>135</v>
      </c>
      <c r="AU247" s="152" t="s">
        <v>82</v>
      </c>
      <c r="AY247" s="18" t="s">
        <v>131</v>
      </c>
      <c r="BE247" s="153">
        <f>IF(N247="základní",J247,0)</f>
        <v>0</v>
      </c>
      <c r="BF247" s="153">
        <f>IF(N247="snížená",J247,0)</f>
        <v>0</v>
      </c>
      <c r="BG247" s="153">
        <f>IF(N247="zákl. přenesená",J247,0)</f>
        <v>0</v>
      </c>
      <c r="BH247" s="153">
        <f>IF(N247="sníž. přenesená",J247,0)</f>
        <v>0</v>
      </c>
      <c r="BI247" s="153">
        <f>IF(N247="nulová",J247,0)</f>
        <v>0</v>
      </c>
      <c r="BJ247" s="18" t="s">
        <v>80</v>
      </c>
      <c r="BK247" s="153">
        <f>ROUND(I247*H247,2)</f>
        <v>0</v>
      </c>
      <c r="BL247" s="18" t="s">
        <v>191</v>
      </c>
      <c r="BM247" s="152" t="s">
        <v>205</v>
      </c>
    </row>
    <row r="248" spans="1:65" s="2" customFormat="1" ht="24.15" customHeight="1">
      <c r="A248" s="30"/>
      <c r="B248" s="141"/>
      <c r="C248" s="142" t="s">
        <v>807</v>
      </c>
      <c r="D248" s="142" t="s">
        <v>135</v>
      </c>
      <c r="E248" s="143" t="s">
        <v>808</v>
      </c>
      <c r="F248" s="144" t="s">
        <v>809</v>
      </c>
      <c r="G248" s="145" t="s">
        <v>138</v>
      </c>
      <c r="H248" s="146">
        <v>256</v>
      </c>
      <c r="I248" s="147"/>
      <c r="J248" s="147">
        <f>ROUND(I248*H248,2)</f>
        <v>0</v>
      </c>
      <c r="K248" s="144" t="s">
        <v>148</v>
      </c>
      <c r="L248" s="31"/>
      <c r="M248" s="148" t="s">
        <v>1</v>
      </c>
      <c r="N248" s="149" t="s">
        <v>37</v>
      </c>
      <c r="O248" s="150">
        <v>0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2" t="s">
        <v>191</v>
      </c>
      <c r="AT248" s="152" t="s">
        <v>135</v>
      </c>
      <c r="AU248" s="152" t="s">
        <v>82</v>
      </c>
      <c r="AY248" s="18" t="s">
        <v>131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191</v>
      </c>
      <c r="BM248" s="152" t="s">
        <v>308</v>
      </c>
    </row>
    <row r="249" spans="1:65" s="2" customFormat="1" ht="33" customHeight="1">
      <c r="A249" s="30"/>
      <c r="B249" s="141"/>
      <c r="C249" s="142" t="s">
        <v>810</v>
      </c>
      <c r="D249" s="142" t="s">
        <v>135</v>
      </c>
      <c r="E249" s="143" t="s">
        <v>811</v>
      </c>
      <c r="F249" s="144" t="s">
        <v>812</v>
      </c>
      <c r="G249" s="145" t="s">
        <v>138</v>
      </c>
      <c r="H249" s="146">
        <v>256</v>
      </c>
      <c r="I249" s="147"/>
      <c r="J249" s="147">
        <f>ROUND(I249*H249,2)</f>
        <v>0</v>
      </c>
      <c r="K249" s="144" t="s">
        <v>148</v>
      </c>
      <c r="L249" s="31"/>
      <c r="M249" s="148" t="s">
        <v>1</v>
      </c>
      <c r="N249" s="149" t="s">
        <v>37</v>
      </c>
      <c r="O249" s="150">
        <v>0</v>
      </c>
      <c r="P249" s="150">
        <f>O249*H249</f>
        <v>0</v>
      </c>
      <c r="Q249" s="150">
        <v>0</v>
      </c>
      <c r="R249" s="150">
        <f>Q249*H249</f>
        <v>0</v>
      </c>
      <c r="S249" s="150">
        <v>0</v>
      </c>
      <c r="T249" s="151">
        <f>S249*H249</f>
        <v>0</v>
      </c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R249" s="152" t="s">
        <v>191</v>
      </c>
      <c r="AT249" s="152" t="s">
        <v>135</v>
      </c>
      <c r="AU249" s="152" t="s">
        <v>82</v>
      </c>
      <c r="AY249" s="18" t="s">
        <v>131</v>
      </c>
      <c r="BE249" s="153">
        <f>IF(N249="základní",J249,0)</f>
        <v>0</v>
      </c>
      <c r="BF249" s="153">
        <f>IF(N249="snížená",J249,0)</f>
        <v>0</v>
      </c>
      <c r="BG249" s="153">
        <f>IF(N249="zákl. přenesená",J249,0)</f>
        <v>0</v>
      </c>
      <c r="BH249" s="153">
        <f>IF(N249="sníž. přenesená",J249,0)</f>
        <v>0</v>
      </c>
      <c r="BI249" s="153">
        <f>IF(N249="nulová",J249,0)</f>
        <v>0</v>
      </c>
      <c r="BJ249" s="18" t="s">
        <v>80</v>
      </c>
      <c r="BK249" s="153">
        <f>ROUND(I249*H249,2)</f>
        <v>0</v>
      </c>
      <c r="BL249" s="18" t="s">
        <v>191</v>
      </c>
      <c r="BM249" s="152" t="s">
        <v>310</v>
      </c>
    </row>
    <row r="250" spans="1:65" s="2" customFormat="1" ht="24.15" customHeight="1">
      <c r="A250" s="30"/>
      <c r="B250" s="141"/>
      <c r="C250" s="142" t="s">
        <v>813</v>
      </c>
      <c r="D250" s="142" t="s">
        <v>135</v>
      </c>
      <c r="E250" s="143" t="s">
        <v>633</v>
      </c>
      <c r="F250" s="144" t="s">
        <v>814</v>
      </c>
      <c r="G250" s="145" t="s">
        <v>147</v>
      </c>
      <c r="H250" s="146">
        <v>0.84</v>
      </c>
      <c r="I250" s="147"/>
      <c r="J250" s="147">
        <f>ROUND(I250*H250,2)</f>
        <v>0</v>
      </c>
      <c r="K250" s="144" t="s">
        <v>148</v>
      </c>
      <c r="L250" s="31"/>
      <c r="M250" s="184" t="s">
        <v>1</v>
      </c>
      <c r="N250" s="185" t="s">
        <v>37</v>
      </c>
      <c r="O250" s="186">
        <v>0</v>
      </c>
      <c r="P250" s="186">
        <f>O250*H250</f>
        <v>0</v>
      </c>
      <c r="Q250" s="186">
        <v>0</v>
      </c>
      <c r="R250" s="186">
        <f>Q250*H250</f>
        <v>0</v>
      </c>
      <c r="S250" s="186">
        <v>0</v>
      </c>
      <c r="T250" s="187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R250" s="152" t="s">
        <v>191</v>
      </c>
      <c r="AT250" s="152" t="s">
        <v>135</v>
      </c>
      <c r="AU250" s="152" t="s">
        <v>82</v>
      </c>
      <c r="AY250" s="18" t="s">
        <v>131</v>
      </c>
      <c r="BE250" s="153">
        <f>IF(N250="základní",J250,0)</f>
        <v>0</v>
      </c>
      <c r="BF250" s="153">
        <f>IF(N250="snížená",J250,0)</f>
        <v>0</v>
      </c>
      <c r="BG250" s="153">
        <f>IF(N250="zákl. přenesená",J250,0)</f>
        <v>0</v>
      </c>
      <c r="BH250" s="153">
        <f>IF(N250="sníž. přenesená",J250,0)</f>
        <v>0</v>
      </c>
      <c r="BI250" s="153">
        <f>IF(N250="nulová",J250,0)</f>
        <v>0</v>
      </c>
      <c r="BJ250" s="18" t="s">
        <v>80</v>
      </c>
      <c r="BK250" s="153">
        <f>ROUND(I250*H250,2)</f>
        <v>0</v>
      </c>
      <c r="BL250" s="18" t="s">
        <v>191</v>
      </c>
      <c r="BM250" s="152" t="s">
        <v>175</v>
      </c>
    </row>
    <row r="251" spans="1:31" s="2" customFormat="1" ht="6.9" customHeight="1">
      <c r="A251" s="30"/>
      <c r="B251" s="45"/>
      <c r="C251" s="46"/>
      <c r="D251" s="46"/>
      <c r="E251" s="46"/>
      <c r="F251" s="46"/>
      <c r="G251" s="46"/>
      <c r="H251" s="46"/>
      <c r="I251" s="46"/>
      <c r="J251" s="46"/>
      <c r="K251" s="46"/>
      <c r="L251" s="31"/>
      <c r="M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</sheetData>
  <autoFilter ref="C119:K25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44"/>
  <sheetViews>
    <sheetView showGridLines="0" workbookViewId="0" topLeftCell="A131">
      <selection activeCell="K152" sqref="K15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91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815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ROUND(J119,2)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ROUND((SUM(BE119:BE143)),2)</f>
        <v>0</v>
      </c>
      <c r="G33" s="30"/>
      <c r="H33" s="30"/>
      <c r="I33" s="99">
        <v>0.21</v>
      </c>
      <c r="J33" s="98">
        <f>ROUND(((SUM(BE119:BE143))*I33),2)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ROUND((SUM(BF119:BF143)),2)</f>
        <v>0</v>
      </c>
      <c r="G34" s="30"/>
      <c r="H34" s="30"/>
      <c r="I34" s="99">
        <v>0.15</v>
      </c>
      <c r="J34" s="98">
        <f>ROUND(((SUM(BF119:BF143))*I34),2)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ROUND((SUM(BG119:BG143)),2)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ROUND((SUM(BH119:BH143)),2)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ROUND((SUM(BI119:BI143)),2)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02 - SO 01 Zdravotní instalace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J119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816</v>
      </c>
      <c r="E97" s="113"/>
      <c r="F97" s="113"/>
      <c r="G97" s="113"/>
      <c r="H97" s="113"/>
      <c r="I97" s="113"/>
      <c r="J97" s="114">
        <f>J120</f>
        <v>0</v>
      </c>
      <c r="L97" s="111"/>
    </row>
    <row r="98" spans="2:12" s="9" customFormat="1" ht="24.9" customHeight="1">
      <c r="B98" s="111"/>
      <c r="D98" s="112" t="s">
        <v>817</v>
      </c>
      <c r="E98" s="113"/>
      <c r="F98" s="113"/>
      <c r="G98" s="113"/>
      <c r="H98" s="113"/>
      <c r="I98" s="113"/>
      <c r="J98" s="114">
        <f>J137</f>
        <v>0</v>
      </c>
      <c r="L98" s="111"/>
    </row>
    <row r="99" spans="2:12" s="9" customFormat="1" ht="24.9" customHeight="1">
      <c r="B99" s="111"/>
      <c r="D99" s="112" t="s">
        <v>818</v>
      </c>
      <c r="E99" s="113"/>
      <c r="F99" s="113"/>
      <c r="G99" s="113"/>
      <c r="H99" s="113"/>
      <c r="I99" s="113"/>
      <c r="J99" s="114">
        <f>J138</f>
        <v>0</v>
      </c>
      <c r="L99" s="111"/>
    </row>
    <row r="100" spans="1:31" s="2" customFormat="1" ht="21.75" customHeight="1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2" customFormat="1" ht="6.9" customHeight="1">
      <c r="A101" s="30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5" spans="1:31" s="2" customFormat="1" ht="6.9" customHeight="1">
      <c r="A105" s="30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24.9" customHeight="1">
      <c r="A106" s="30"/>
      <c r="B106" s="31"/>
      <c r="C106" s="22" t="s">
        <v>116</v>
      </c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14</v>
      </c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26.25" customHeight="1">
      <c r="A109" s="30"/>
      <c r="B109" s="31"/>
      <c r="C109" s="30"/>
      <c r="D109" s="30"/>
      <c r="E109" s="235" t="str">
        <f>E7</f>
        <v>Vybudování odborných učeben v ZŠ Košetice, Reg.č.projektu CZ.06.2.67/0.0/0.0/16_063/0003307</v>
      </c>
      <c r="F109" s="236"/>
      <c r="G109" s="236"/>
      <c r="H109" s="236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7" t="s">
        <v>105</v>
      </c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0"/>
      <c r="D111" s="30"/>
      <c r="E111" s="200" t="str">
        <f>E9</f>
        <v>02 - SO 01 Zdravotní instalace</v>
      </c>
      <c r="F111" s="234"/>
      <c r="G111" s="234"/>
      <c r="H111" s="234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12" customHeight="1">
      <c r="A113" s="30"/>
      <c r="B113" s="31"/>
      <c r="C113" s="27" t="s">
        <v>18</v>
      </c>
      <c r="D113" s="30"/>
      <c r="E113" s="30"/>
      <c r="F113" s="25" t="str">
        <f>F12</f>
        <v xml:space="preserve"> </v>
      </c>
      <c r="G113" s="30"/>
      <c r="H113" s="30"/>
      <c r="I113" s="27" t="s">
        <v>20</v>
      </c>
      <c r="J113" s="53" t="str">
        <f>IF(J12="","",J12)</f>
        <v>19. 4. 2022</v>
      </c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6.9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15" customHeight="1">
      <c r="A115" s="30"/>
      <c r="B115" s="31"/>
      <c r="C115" s="27" t="s">
        <v>22</v>
      </c>
      <c r="D115" s="30"/>
      <c r="E115" s="30"/>
      <c r="F115" s="25" t="str">
        <f>E15</f>
        <v>Obec Košetice</v>
      </c>
      <c r="G115" s="30"/>
      <c r="H115" s="30"/>
      <c r="I115" s="27" t="s">
        <v>28</v>
      </c>
      <c r="J115" s="28" t="str">
        <f>E21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15" customHeight="1">
      <c r="A116" s="30"/>
      <c r="B116" s="31"/>
      <c r="C116" s="27" t="s">
        <v>26</v>
      </c>
      <c r="D116" s="30"/>
      <c r="E116" s="30"/>
      <c r="F116" s="25" t="str">
        <f>IF(E18="","",E18)</f>
        <v xml:space="preserve"> </v>
      </c>
      <c r="G116" s="30"/>
      <c r="H116" s="30"/>
      <c r="I116" s="27" t="s">
        <v>30</v>
      </c>
      <c r="J116" s="28" t="str">
        <f>E24</f>
        <v xml:space="preserve"> 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0.3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1" customFormat="1" ht="29.25" customHeight="1">
      <c r="A118" s="119"/>
      <c r="B118" s="120"/>
      <c r="C118" s="121" t="s">
        <v>117</v>
      </c>
      <c r="D118" s="122" t="s">
        <v>57</v>
      </c>
      <c r="E118" s="122" t="s">
        <v>53</v>
      </c>
      <c r="F118" s="122" t="s">
        <v>54</v>
      </c>
      <c r="G118" s="122" t="s">
        <v>118</v>
      </c>
      <c r="H118" s="122" t="s">
        <v>119</v>
      </c>
      <c r="I118" s="122" t="s">
        <v>120</v>
      </c>
      <c r="J118" s="122" t="s">
        <v>109</v>
      </c>
      <c r="K118" s="123" t="s">
        <v>121</v>
      </c>
      <c r="L118" s="124"/>
      <c r="M118" s="60" t="s">
        <v>1</v>
      </c>
      <c r="N118" s="61" t="s">
        <v>36</v>
      </c>
      <c r="O118" s="61" t="s">
        <v>122</v>
      </c>
      <c r="P118" s="61" t="s">
        <v>123</v>
      </c>
      <c r="Q118" s="61" t="s">
        <v>124</v>
      </c>
      <c r="R118" s="61" t="s">
        <v>125</v>
      </c>
      <c r="S118" s="61" t="s">
        <v>126</v>
      </c>
      <c r="T118" s="62" t="s">
        <v>127</v>
      </c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</row>
    <row r="119" spans="1:63" s="2" customFormat="1" ht="22.8" customHeight="1">
      <c r="A119" s="30"/>
      <c r="B119" s="31"/>
      <c r="C119" s="67" t="s">
        <v>128</v>
      </c>
      <c r="D119" s="30"/>
      <c r="E119" s="30"/>
      <c r="F119" s="30"/>
      <c r="G119" s="30"/>
      <c r="H119" s="30"/>
      <c r="I119" s="30"/>
      <c r="J119" s="125">
        <f>BK119</f>
        <v>0</v>
      </c>
      <c r="K119" s="30"/>
      <c r="L119" s="31"/>
      <c r="M119" s="63"/>
      <c r="N119" s="54"/>
      <c r="O119" s="64"/>
      <c r="P119" s="126">
        <f>P120+P137+P138</f>
        <v>0</v>
      </c>
      <c r="Q119" s="64"/>
      <c r="R119" s="126">
        <f>R120+R137+R138</f>
        <v>0</v>
      </c>
      <c r="S119" s="64"/>
      <c r="T119" s="127">
        <f>T120+T137+T138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T119" s="18" t="s">
        <v>71</v>
      </c>
      <c r="AU119" s="18" t="s">
        <v>111</v>
      </c>
      <c r="BK119" s="128">
        <f>BK120+BK137+BK138</f>
        <v>0</v>
      </c>
    </row>
    <row r="120" spans="2:63" s="12" customFormat="1" ht="25.95" customHeight="1">
      <c r="B120" s="129"/>
      <c r="D120" s="130" t="s">
        <v>71</v>
      </c>
      <c r="E120" s="131" t="s">
        <v>819</v>
      </c>
      <c r="F120" s="131" t="s">
        <v>820</v>
      </c>
      <c r="J120" s="132">
        <f>BK120</f>
        <v>0</v>
      </c>
      <c r="L120" s="129"/>
      <c r="M120" s="133"/>
      <c r="N120" s="134"/>
      <c r="O120" s="134"/>
      <c r="P120" s="135">
        <f>SUM(P121:P136)</f>
        <v>0</v>
      </c>
      <c r="Q120" s="134"/>
      <c r="R120" s="135">
        <f>SUM(R121:R136)</f>
        <v>0</v>
      </c>
      <c r="S120" s="134"/>
      <c r="T120" s="136">
        <f>SUM(T121:T136)</f>
        <v>0</v>
      </c>
      <c r="AR120" s="130" t="s">
        <v>82</v>
      </c>
      <c r="AT120" s="137" t="s">
        <v>71</v>
      </c>
      <c r="AU120" s="137" t="s">
        <v>72</v>
      </c>
      <c r="AY120" s="130" t="s">
        <v>131</v>
      </c>
      <c r="BK120" s="138">
        <f>SUM(BK121:BK136)</f>
        <v>0</v>
      </c>
    </row>
    <row r="121" spans="1:65" s="2" customFormat="1" ht="21.75" customHeight="1">
      <c r="A121" s="30"/>
      <c r="B121" s="141"/>
      <c r="C121" s="142" t="s">
        <v>566</v>
      </c>
      <c r="D121" s="142" t="s">
        <v>135</v>
      </c>
      <c r="E121" s="143" t="s">
        <v>821</v>
      </c>
      <c r="F121" s="144" t="s">
        <v>822</v>
      </c>
      <c r="G121" s="145" t="s">
        <v>823</v>
      </c>
      <c r="H121" s="146">
        <v>1</v>
      </c>
      <c r="I121" s="147"/>
      <c r="J121" s="147">
        <f>ROUND(I121*H121,2)</f>
        <v>0</v>
      </c>
      <c r="K121" s="144" t="s">
        <v>1</v>
      </c>
      <c r="L121" s="31"/>
      <c r="M121" s="148" t="s">
        <v>1</v>
      </c>
      <c r="N121" s="149" t="s">
        <v>37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2" t="s">
        <v>191</v>
      </c>
      <c r="AT121" s="152" t="s">
        <v>135</v>
      </c>
      <c r="AU121" s="152" t="s">
        <v>80</v>
      </c>
      <c r="AY121" s="18" t="s">
        <v>131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8" t="s">
        <v>80</v>
      </c>
      <c r="BK121" s="153">
        <f>ROUND(I121*H121,2)</f>
        <v>0</v>
      </c>
      <c r="BL121" s="18" t="s">
        <v>191</v>
      </c>
      <c r="BM121" s="152" t="s">
        <v>82</v>
      </c>
    </row>
    <row r="122" spans="2:51" s="13" customFormat="1" ht="12">
      <c r="B122" s="154"/>
      <c r="D122" s="155" t="s">
        <v>140</v>
      </c>
      <c r="E122" s="156" t="s">
        <v>1</v>
      </c>
      <c r="F122" s="157" t="s">
        <v>252</v>
      </c>
      <c r="H122" s="156" t="s">
        <v>1</v>
      </c>
      <c r="L122" s="154"/>
      <c r="M122" s="158"/>
      <c r="N122" s="159"/>
      <c r="O122" s="159"/>
      <c r="P122" s="159"/>
      <c r="Q122" s="159"/>
      <c r="R122" s="159"/>
      <c r="S122" s="159"/>
      <c r="T122" s="160"/>
      <c r="AT122" s="156" t="s">
        <v>140</v>
      </c>
      <c r="AU122" s="156" t="s">
        <v>80</v>
      </c>
      <c r="AV122" s="13" t="s">
        <v>80</v>
      </c>
      <c r="AW122" s="13" t="s">
        <v>29</v>
      </c>
      <c r="AX122" s="13" t="s">
        <v>72</v>
      </c>
      <c r="AY122" s="156" t="s">
        <v>131</v>
      </c>
    </row>
    <row r="123" spans="2:51" s="14" customFormat="1" ht="12">
      <c r="B123" s="161"/>
      <c r="D123" s="155" t="s">
        <v>140</v>
      </c>
      <c r="E123" s="162" t="s">
        <v>1</v>
      </c>
      <c r="F123" s="163" t="s">
        <v>80</v>
      </c>
      <c r="H123" s="164">
        <v>1</v>
      </c>
      <c r="L123" s="161"/>
      <c r="M123" s="165"/>
      <c r="N123" s="166"/>
      <c r="O123" s="166"/>
      <c r="P123" s="166"/>
      <c r="Q123" s="166"/>
      <c r="R123" s="166"/>
      <c r="S123" s="166"/>
      <c r="T123" s="167"/>
      <c r="AT123" s="162" t="s">
        <v>140</v>
      </c>
      <c r="AU123" s="162" t="s">
        <v>80</v>
      </c>
      <c r="AV123" s="14" t="s">
        <v>82</v>
      </c>
      <c r="AW123" s="14" t="s">
        <v>29</v>
      </c>
      <c r="AX123" s="14" t="s">
        <v>72</v>
      </c>
      <c r="AY123" s="162" t="s">
        <v>131</v>
      </c>
    </row>
    <row r="124" spans="2:51" s="15" customFormat="1" ht="12">
      <c r="B124" s="168"/>
      <c r="D124" s="155" t="s">
        <v>140</v>
      </c>
      <c r="E124" s="169" t="s">
        <v>1</v>
      </c>
      <c r="F124" s="170" t="s">
        <v>143</v>
      </c>
      <c r="H124" s="171">
        <v>1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140</v>
      </c>
      <c r="AU124" s="169" t="s">
        <v>80</v>
      </c>
      <c r="AV124" s="15" t="s">
        <v>139</v>
      </c>
      <c r="AW124" s="15" t="s">
        <v>29</v>
      </c>
      <c r="AX124" s="15" t="s">
        <v>80</v>
      </c>
      <c r="AY124" s="169" t="s">
        <v>131</v>
      </c>
    </row>
    <row r="125" spans="1:65" s="2" customFormat="1" ht="66.75" customHeight="1">
      <c r="A125" s="30"/>
      <c r="B125" s="141"/>
      <c r="C125" s="142" t="s">
        <v>824</v>
      </c>
      <c r="D125" s="142" t="s">
        <v>135</v>
      </c>
      <c r="E125" s="143" t="s">
        <v>825</v>
      </c>
      <c r="F125" s="144" t="s">
        <v>826</v>
      </c>
      <c r="G125" s="145" t="s">
        <v>200</v>
      </c>
      <c r="H125" s="146">
        <v>3</v>
      </c>
      <c r="I125" s="147"/>
      <c r="J125" s="147">
        <f>ROUND(I125*H125,2)</f>
        <v>0</v>
      </c>
      <c r="K125" s="144" t="s">
        <v>1</v>
      </c>
      <c r="L125" s="31"/>
      <c r="M125" s="148" t="s">
        <v>1</v>
      </c>
      <c r="N125" s="149" t="s">
        <v>37</v>
      </c>
      <c r="O125" s="150">
        <v>0</v>
      </c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2" t="s">
        <v>191</v>
      </c>
      <c r="AT125" s="152" t="s">
        <v>135</v>
      </c>
      <c r="AU125" s="152" t="s">
        <v>80</v>
      </c>
      <c r="AY125" s="18" t="s">
        <v>131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8" t="s">
        <v>80</v>
      </c>
      <c r="BK125" s="153">
        <f>ROUND(I125*H125,2)</f>
        <v>0</v>
      </c>
      <c r="BL125" s="18" t="s">
        <v>191</v>
      </c>
      <c r="BM125" s="152" t="s">
        <v>139</v>
      </c>
    </row>
    <row r="126" spans="2:51" s="13" customFormat="1" ht="12">
      <c r="B126" s="154"/>
      <c r="D126" s="155" t="s">
        <v>140</v>
      </c>
      <c r="E126" s="156" t="s">
        <v>1</v>
      </c>
      <c r="F126" s="157" t="s">
        <v>236</v>
      </c>
      <c r="H126" s="156" t="s">
        <v>1</v>
      </c>
      <c r="L126" s="154"/>
      <c r="M126" s="158"/>
      <c r="N126" s="159"/>
      <c r="O126" s="159"/>
      <c r="P126" s="159"/>
      <c r="Q126" s="159"/>
      <c r="R126" s="159"/>
      <c r="S126" s="159"/>
      <c r="T126" s="160"/>
      <c r="AT126" s="156" t="s">
        <v>140</v>
      </c>
      <c r="AU126" s="156" t="s">
        <v>80</v>
      </c>
      <c r="AV126" s="13" t="s">
        <v>80</v>
      </c>
      <c r="AW126" s="13" t="s">
        <v>29</v>
      </c>
      <c r="AX126" s="13" t="s">
        <v>72</v>
      </c>
      <c r="AY126" s="156" t="s">
        <v>131</v>
      </c>
    </row>
    <row r="127" spans="2:51" s="14" customFormat="1" ht="12">
      <c r="B127" s="161"/>
      <c r="D127" s="155" t="s">
        <v>140</v>
      </c>
      <c r="E127" s="162" t="s">
        <v>1</v>
      </c>
      <c r="F127" s="163" t="s">
        <v>244</v>
      </c>
      <c r="H127" s="164">
        <v>3</v>
      </c>
      <c r="L127" s="161"/>
      <c r="M127" s="165"/>
      <c r="N127" s="166"/>
      <c r="O127" s="166"/>
      <c r="P127" s="166"/>
      <c r="Q127" s="166"/>
      <c r="R127" s="166"/>
      <c r="S127" s="166"/>
      <c r="T127" s="167"/>
      <c r="AT127" s="162" t="s">
        <v>140</v>
      </c>
      <c r="AU127" s="162" t="s">
        <v>80</v>
      </c>
      <c r="AV127" s="14" t="s">
        <v>82</v>
      </c>
      <c r="AW127" s="14" t="s">
        <v>29</v>
      </c>
      <c r="AX127" s="14" t="s">
        <v>72</v>
      </c>
      <c r="AY127" s="162" t="s">
        <v>131</v>
      </c>
    </row>
    <row r="128" spans="2:51" s="15" customFormat="1" ht="12">
      <c r="B128" s="168"/>
      <c r="D128" s="155" t="s">
        <v>140</v>
      </c>
      <c r="E128" s="169" t="s">
        <v>1</v>
      </c>
      <c r="F128" s="170" t="s">
        <v>143</v>
      </c>
      <c r="H128" s="171">
        <v>3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140</v>
      </c>
      <c r="AU128" s="169" t="s">
        <v>80</v>
      </c>
      <c r="AV128" s="15" t="s">
        <v>139</v>
      </c>
      <c r="AW128" s="15" t="s">
        <v>29</v>
      </c>
      <c r="AX128" s="15" t="s">
        <v>80</v>
      </c>
      <c r="AY128" s="169" t="s">
        <v>131</v>
      </c>
    </row>
    <row r="129" spans="1:65" s="2" customFormat="1" ht="16.5" customHeight="1">
      <c r="A129" s="30"/>
      <c r="B129" s="141"/>
      <c r="C129" s="142" t="s">
        <v>827</v>
      </c>
      <c r="D129" s="142" t="s">
        <v>135</v>
      </c>
      <c r="E129" s="143" t="s">
        <v>828</v>
      </c>
      <c r="F129" s="144" t="s">
        <v>829</v>
      </c>
      <c r="G129" s="145" t="s">
        <v>200</v>
      </c>
      <c r="H129" s="146">
        <v>1</v>
      </c>
      <c r="I129" s="147"/>
      <c r="J129" s="147">
        <f>ROUND(I129*H129,2)</f>
        <v>0</v>
      </c>
      <c r="K129" s="144" t="s">
        <v>1</v>
      </c>
      <c r="L129" s="31"/>
      <c r="M129" s="148" t="s">
        <v>1</v>
      </c>
      <c r="N129" s="149" t="s">
        <v>37</v>
      </c>
      <c r="O129" s="150">
        <v>0</v>
      </c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52" t="s">
        <v>191</v>
      </c>
      <c r="AT129" s="152" t="s">
        <v>135</v>
      </c>
      <c r="AU129" s="152" t="s">
        <v>80</v>
      </c>
      <c r="AY129" s="18" t="s">
        <v>131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8" t="s">
        <v>80</v>
      </c>
      <c r="BK129" s="153">
        <f>ROUND(I129*H129,2)</f>
        <v>0</v>
      </c>
      <c r="BL129" s="18" t="s">
        <v>191</v>
      </c>
      <c r="BM129" s="152" t="s">
        <v>157</v>
      </c>
    </row>
    <row r="130" spans="2:51" s="13" customFormat="1" ht="12">
      <c r="B130" s="154"/>
      <c r="D130" s="155" t="s">
        <v>140</v>
      </c>
      <c r="E130" s="156" t="s">
        <v>1</v>
      </c>
      <c r="F130" s="157" t="s">
        <v>441</v>
      </c>
      <c r="H130" s="156" t="s">
        <v>1</v>
      </c>
      <c r="L130" s="154"/>
      <c r="M130" s="158"/>
      <c r="N130" s="159"/>
      <c r="O130" s="159"/>
      <c r="P130" s="159"/>
      <c r="Q130" s="159"/>
      <c r="R130" s="159"/>
      <c r="S130" s="159"/>
      <c r="T130" s="160"/>
      <c r="AT130" s="156" t="s">
        <v>140</v>
      </c>
      <c r="AU130" s="156" t="s">
        <v>80</v>
      </c>
      <c r="AV130" s="13" t="s">
        <v>80</v>
      </c>
      <c r="AW130" s="13" t="s">
        <v>29</v>
      </c>
      <c r="AX130" s="13" t="s">
        <v>72</v>
      </c>
      <c r="AY130" s="156" t="s">
        <v>131</v>
      </c>
    </row>
    <row r="131" spans="2:51" s="14" customFormat="1" ht="12">
      <c r="B131" s="161"/>
      <c r="D131" s="155" t="s">
        <v>140</v>
      </c>
      <c r="E131" s="162" t="s">
        <v>1</v>
      </c>
      <c r="F131" s="163" t="s">
        <v>80</v>
      </c>
      <c r="H131" s="164">
        <v>1</v>
      </c>
      <c r="L131" s="161"/>
      <c r="M131" s="165"/>
      <c r="N131" s="166"/>
      <c r="O131" s="166"/>
      <c r="P131" s="166"/>
      <c r="Q131" s="166"/>
      <c r="R131" s="166"/>
      <c r="S131" s="166"/>
      <c r="T131" s="167"/>
      <c r="AT131" s="162" t="s">
        <v>140</v>
      </c>
      <c r="AU131" s="162" t="s">
        <v>80</v>
      </c>
      <c r="AV131" s="14" t="s">
        <v>82</v>
      </c>
      <c r="AW131" s="14" t="s">
        <v>29</v>
      </c>
      <c r="AX131" s="14" t="s">
        <v>72</v>
      </c>
      <c r="AY131" s="162" t="s">
        <v>131</v>
      </c>
    </row>
    <row r="132" spans="2:51" s="15" customFormat="1" ht="12">
      <c r="B132" s="168"/>
      <c r="D132" s="155" t="s">
        <v>140</v>
      </c>
      <c r="E132" s="169" t="s">
        <v>1</v>
      </c>
      <c r="F132" s="170" t="s">
        <v>143</v>
      </c>
      <c r="H132" s="171">
        <v>1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140</v>
      </c>
      <c r="AU132" s="169" t="s">
        <v>80</v>
      </c>
      <c r="AV132" s="15" t="s">
        <v>139</v>
      </c>
      <c r="AW132" s="15" t="s">
        <v>29</v>
      </c>
      <c r="AX132" s="15" t="s">
        <v>80</v>
      </c>
      <c r="AY132" s="169" t="s">
        <v>131</v>
      </c>
    </row>
    <row r="133" spans="1:65" s="2" customFormat="1" ht="16.5" customHeight="1">
      <c r="A133" s="30"/>
      <c r="B133" s="141"/>
      <c r="C133" s="142" t="s">
        <v>590</v>
      </c>
      <c r="D133" s="142" t="s">
        <v>135</v>
      </c>
      <c r="E133" s="143" t="s">
        <v>830</v>
      </c>
      <c r="F133" s="144" t="s">
        <v>831</v>
      </c>
      <c r="G133" s="145" t="s">
        <v>823</v>
      </c>
      <c r="H133" s="146">
        <v>1</v>
      </c>
      <c r="I133" s="147"/>
      <c r="J133" s="147">
        <f>ROUND(I133*H133,2)</f>
        <v>0</v>
      </c>
      <c r="K133" s="144" t="s">
        <v>1</v>
      </c>
      <c r="L133" s="31"/>
      <c r="M133" s="148" t="s">
        <v>1</v>
      </c>
      <c r="N133" s="149" t="s">
        <v>37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2" t="s">
        <v>191</v>
      </c>
      <c r="AT133" s="152" t="s">
        <v>135</v>
      </c>
      <c r="AU133" s="152" t="s">
        <v>80</v>
      </c>
      <c r="AY133" s="18" t="s">
        <v>131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8" t="s">
        <v>80</v>
      </c>
      <c r="BK133" s="153">
        <f>ROUND(I133*H133,2)</f>
        <v>0</v>
      </c>
      <c r="BL133" s="18" t="s">
        <v>191</v>
      </c>
      <c r="BM133" s="152" t="s">
        <v>156</v>
      </c>
    </row>
    <row r="134" spans="2:51" s="13" customFormat="1" ht="12">
      <c r="B134" s="154"/>
      <c r="D134" s="155" t="s">
        <v>140</v>
      </c>
      <c r="E134" s="156" t="s">
        <v>1</v>
      </c>
      <c r="F134" s="157" t="s">
        <v>252</v>
      </c>
      <c r="H134" s="156" t="s">
        <v>1</v>
      </c>
      <c r="L134" s="154"/>
      <c r="M134" s="158"/>
      <c r="N134" s="159"/>
      <c r="O134" s="159"/>
      <c r="P134" s="159"/>
      <c r="Q134" s="159"/>
      <c r="R134" s="159"/>
      <c r="S134" s="159"/>
      <c r="T134" s="160"/>
      <c r="AT134" s="156" t="s">
        <v>140</v>
      </c>
      <c r="AU134" s="156" t="s">
        <v>80</v>
      </c>
      <c r="AV134" s="13" t="s">
        <v>80</v>
      </c>
      <c r="AW134" s="13" t="s">
        <v>29</v>
      </c>
      <c r="AX134" s="13" t="s">
        <v>72</v>
      </c>
      <c r="AY134" s="156" t="s">
        <v>131</v>
      </c>
    </row>
    <row r="135" spans="2:51" s="14" customFormat="1" ht="12">
      <c r="B135" s="161"/>
      <c r="D135" s="155" t="s">
        <v>140</v>
      </c>
      <c r="E135" s="162" t="s">
        <v>1</v>
      </c>
      <c r="F135" s="163" t="s">
        <v>80</v>
      </c>
      <c r="H135" s="164">
        <v>1</v>
      </c>
      <c r="L135" s="161"/>
      <c r="M135" s="165"/>
      <c r="N135" s="166"/>
      <c r="O135" s="166"/>
      <c r="P135" s="166"/>
      <c r="Q135" s="166"/>
      <c r="R135" s="166"/>
      <c r="S135" s="166"/>
      <c r="T135" s="167"/>
      <c r="AT135" s="162" t="s">
        <v>140</v>
      </c>
      <c r="AU135" s="162" t="s">
        <v>80</v>
      </c>
      <c r="AV135" s="14" t="s">
        <v>82</v>
      </c>
      <c r="AW135" s="14" t="s">
        <v>29</v>
      </c>
      <c r="AX135" s="14" t="s">
        <v>72</v>
      </c>
      <c r="AY135" s="162" t="s">
        <v>131</v>
      </c>
    </row>
    <row r="136" spans="2:51" s="15" customFormat="1" ht="12">
      <c r="B136" s="168"/>
      <c r="D136" s="155" t="s">
        <v>140</v>
      </c>
      <c r="E136" s="169" t="s">
        <v>1</v>
      </c>
      <c r="F136" s="170" t="s">
        <v>143</v>
      </c>
      <c r="H136" s="171">
        <v>1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140</v>
      </c>
      <c r="AU136" s="169" t="s">
        <v>80</v>
      </c>
      <c r="AV136" s="15" t="s">
        <v>139</v>
      </c>
      <c r="AW136" s="15" t="s">
        <v>29</v>
      </c>
      <c r="AX136" s="15" t="s">
        <v>80</v>
      </c>
      <c r="AY136" s="169" t="s">
        <v>131</v>
      </c>
    </row>
    <row r="137" spans="2:63" s="12" customFormat="1" ht="25.95" customHeight="1">
      <c r="B137" s="129"/>
      <c r="D137" s="130" t="s">
        <v>71</v>
      </c>
      <c r="E137" s="131" t="s">
        <v>832</v>
      </c>
      <c r="F137" s="131" t="s">
        <v>833</v>
      </c>
      <c r="J137" s="132">
        <f>BK137</f>
        <v>0</v>
      </c>
      <c r="L137" s="129"/>
      <c r="M137" s="133"/>
      <c r="N137" s="134"/>
      <c r="O137" s="134"/>
      <c r="P137" s="135">
        <v>0</v>
      </c>
      <c r="Q137" s="134"/>
      <c r="R137" s="135">
        <v>0</v>
      </c>
      <c r="S137" s="134"/>
      <c r="T137" s="136">
        <v>0</v>
      </c>
      <c r="AR137" s="130" t="s">
        <v>82</v>
      </c>
      <c r="AT137" s="137" t="s">
        <v>71</v>
      </c>
      <c r="AU137" s="137" t="s">
        <v>72</v>
      </c>
      <c r="AY137" s="130" t="s">
        <v>131</v>
      </c>
      <c r="BK137" s="138">
        <v>0</v>
      </c>
    </row>
    <row r="138" spans="2:63" s="12" customFormat="1" ht="25.95" customHeight="1">
      <c r="B138" s="129"/>
      <c r="D138" s="130" t="s">
        <v>71</v>
      </c>
      <c r="E138" s="131" t="s">
        <v>834</v>
      </c>
      <c r="F138" s="131" t="s">
        <v>835</v>
      </c>
      <c r="J138" s="132">
        <f>BK138</f>
        <v>0</v>
      </c>
      <c r="L138" s="129"/>
      <c r="M138" s="133"/>
      <c r="N138" s="134"/>
      <c r="O138" s="134"/>
      <c r="P138" s="135">
        <f>SUM(P139:P143)</f>
        <v>0</v>
      </c>
      <c r="Q138" s="134"/>
      <c r="R138" s="135">
        <f>SUM(R139:R143)</f>
        <v>0</v>
      </c>
      <c r="S138" s="134"/>
      <c r="T138" s="136">
        <f>SUM(T139:T143)</f>
        <v>0</v>
      </c>
      <c r="AR138" s="130" t="s">
        <v>80</v>
      </c>
      <c r="AT138" s="137" t="s">
        <v>71</v>
      </c>
      <c r="AU138" s="137" t="s">
        <v>72</v>
      </c>
      <c r="AY138" s="130" t="s">
        <v>131</v>
      </c>
      <c r="BK138" s="138">
        <f>SUM(BK139:BK143)</f>
        <v>0</v>
      </c>
    </row>
    <row r="139" spans="1:65" s="2" customFormat="1" ht="16.5" customHeight="1">
      <c r="A139" s="30"/>
      <c r="B139" s="141"/>
      <c r="C139" s="142" t="s">
        <v>836</v>
      </c>
      <c r="D139" s="142" t="s">
        <v>135</v>
      </c>
      <c r="E139" s="143" t="s">
        <v>837</v>
      </c>
      <c r="F139" s="144" t="s">
        <v>838</v>
      </c>
      <c r="G139" s="145" t="s">
        <v>823</v>
      </c>
      <c r="H139" s="146">
        <v>1</v>
      </c>
      <c r="I139" s="147"/>
      <c r="J139" s="147">
        <f>ROUND(I139*H139,2)</f>
        <v>0</v>
      </c>
      <c r="K139" s="144" t="s">
        <v>1</v>
      </c>
      <c r="L139" s="31"/>
      <c r="M139" s="148" t="s">
        <v>1</v>
      </c>
      <c r="N139" s="149" t="s">
        <v>37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2" t="s">
        <v>139</v>
      </c>
      <c r="AT139" s="152" t="s">
        <v>135</v>
      </c>
      <c r="AU139" s="152" t="s">
        <v>80</v>
      </c>
      <c r="AY139" s="18" t="s">
        <v>131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139</v>
      </c>
      <c r="BM139" s="152" t="s">
        <v>172</v>
      </c>
    </row>
    <row r="140" spans="1:65" s="2" customFormat="1" ht="16.5" customHeight="1">
      <c r="A140" s="30"/>
      <c r="B140" s="141"/>
      <c r="C140" s="142" t="s">
        <v>685</v>
      </c>
      <c r="D140" s="142" t="s">
        <v>135</v>
      </c>
      <c r="E140" s="143" t="s">
        <v>839</v>
      </c>
      <c r="F140" s="144" t="s">
        <v>840</v>
      </c>
      <c r="G140" s="145" t="s">
        <v>823</v>
      </c>
      <c r="H140" s="146">
        <v>1</v>
      </c>
      <c r="I140" s="147"/>
      <c r="J140" s="147">
        <f>ROUND(I140*H140,2)</f>
        <v>0</v>
      </c>
      <c r="K140" s="144" t="s">
        <v>1</v>
      </c>
      <c r="L140" s="31"/>
      <c r="M140" s="148" t="s">
        <v>1</v>
      </c>
      <c r="N140" s="149" t="s">
        <v>37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2" t="s">
        <v>139</v>
      </c>
      <c r="AT140" s="152" t="s">
        <v>135</v>
      </c>
      <c r="AU140" s="152" t="s">
        <v>80</v>
      </c>
      <c r="AY140" s="18" t="s">
        <v>131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139</v>
      </c>
      <c r="BM140" s="152" t="s">
        <v>179</v>
      </c>
    </row>
    <row r="141" spans="1:65" s="2" customFormat="1" ht="16.5" customHeight="1">
      <c r="A141" s="30"/>
      <c r="B141" s="141"/>
      <c r="C141" s="142" t="s">
        <v>841</v>
      </c>
      <c r="D141" s="142" t="s">
        <v>135</v>
      </c>
      <c r="E141" s="143" t="s">
        <v>842</v>
      </c>
      <c r="F141" s="144" t="s">
        <v>843</v>
      </c>
      <c r="G141" s="145" t="s">
        <v>823</v>
      </c>
      <c r="H141" s="146">
        <v>1</v>
      </c>
      <c r="I141" s="147"/>
      <c r="J141" s="147">
        <f>ROUND(I141*H141,2)</f>
        <v>0</v>
      </c>
      <c r="K141" s="144" t="s">
        <v>1</v>
      </c>
      <c r="L141" s="31"/>
      <c r="M141" s="148" t="s">
        <v>1</v>
      </c>
      <c r="N141" s="149" t="s">
        <v>37</v>
      </c>
      <c r="O141" s="150">
        <v>0</v>
      </c>
      <c r="P141" s="150">
        <f>O141*H141</f>
        <v>0</v>
      </c>
      <c r="Q141" s="150">
        <v>0</v>
      </c>
      <c r="R141" s="150">
        <f>Q141*H141</f>
        <v>0</v>
      </c>
      <c r="S141" s="150">
        <v>0</v>
      </c>
      <c r="T141" s="151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52" t="s">
        <v>139</v>
      </c>
      <c r="AT141" s="152" t="s">
        <v>135</v>
      </c>
      <c r="AU141" s="152" t="s">
        <v>80</v>
      </c>
      <c r="AY141" s="18" t="s">
        <v>131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8" t="s">
        <v>80</v>
      </c>
      <c r="BK141" s="153">
        <f>ROUND(I141*H141,2)</f>
        <v>0</v>
      </c>
      <c r="BL141" s="18" t="s">
        <v>139</v>
      </c>
      <c r="BM141" s="152" t="s">
        <v>187</v>
      </c>
    </row>
    <row r="142" spans="1:65" s="2" customFormat="1" ht="16.5" customHeight="1">
      <c r="A142" s="30"/>
      <c r="B142" s="141"/>
      <c r="C142" s="142" t="s">
        <v>695</v>
      </c>
      <c r="D142" s="142" t="s">
        <v>135</v>
      </c>
      <c r="E142" s="143" t="s">
        <v>844</v>
      </c>
      <c r="F142" s="144" t="s">
        <v>845</v>
      </c>
      <c r="G142" s="145" t="s">
        <v>823</v>
      </c>
      <c r="H142" s="146">
        <v>1</v>
      </c>
      <c r="I142" s="147"/>
      <c r="J142" s="147">
        <f>ROUND(I142*H142,2)</f>
        <v>0</v>
      </c>
      <c r="K142" s="144" t="s">
        <v>1</v>
      </c>
      <c r="L142" s="31"/>
      <c r="M142" s="148" t="s">
        <v>1</v>
      </c>
      <c r="N142" s="149" t="s">
        <v>37</v>
      </c>
      <c r="O142" s="150">
        <v>0</v>
      </c>
      <c r="P142" s="150">
        <f>O142*H142</f>
        <v>0</v>
      </c>
      <c r="Q142" s="150">
        <v>0</v>
      </c>
      <c r="R142" s="150">
        <f>Q142*H142</f>
        <v>0</v>
      </c>
      <c r="S142" s="150">
        <v>0</v>
      </c>
      <c r="T142" s="151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2" t="s">
        <v>139</v>
      </c>
      <c r="AT142" s="152" t="s">
        <v>135</v>
      </c>
      <c r="AU142" s="152" t="s">
        <v>80</v>
      </c>
      <c r="AY142" s="18" t="s">
        <v>131</v>
      </c>
      <c r="BE142" s="153">
        <f>IF(N142="základní",J142,0)</f>
        <v>0</v>
      </c>
      <c r="BF142" s="153">
        <f>IF(N142="snížená",J142,0)</f>
        <v>0</v>
      </c>
      <c r="BG142" s="153">
        <f>IF(N142="zákl. přenesená",J142,0)</f>
        <v>0</v>
      </c>
      <c r="BH142" s="153">
        <f>IF(N142="sníž. přenesená",J142,0)</f>
        <v>0</v>
      </c>
      <c r="BI142" s="153">
        <f>IF(N142="nulová",J142,0)</f>
        <v>0</v>
      </c>
      <c r="BJ142" s="18" t="s">
        <v>80</v>
      </c>
      <c r="BK142" s="153">
        <f>ROUND(I142*H142,2)</f>
        <v>0</v>
      </c>
      <c r="BL142" s="18" t="s">
        <v>139</v>
      </c>
      <c r="BM142" s="152" t="s">
        <v>191</v>
      </c>
    </row>
    <row r="143" spans="1:65" s="2" customFormat="1" ht="21.75" customHeight="1">
      <c r="A143" s="30"/>
      <c r="B143" s="141"/>
      <c r="C143" s="142" t="s">
        <v>260</v>
      </c>
      <c r="D143" s="142" t="s">
        <v>135</v>
      </c>
      <c r="E143" s="143" t="s">
        <v>846</v>
      </c>
      <c r="F143" s="144" t="s">
        <v>847</v>
      </c>
      <c r="G143" s="145" t="s">
        <v>823</v>
      </c>
      <c r="H143" s="146">
        <v>1</v>
      </c>
      <c r="I143" s="147"/>
      <c r="J143" s="147">
        <f>ROUND(I143*H143,2)</f>
        <v>0</v>
      </c>
      <c r="K143" s="144" t="s">
        <v>1</v>
      </c>
      <c r="L143" s="31"/>
      <c r="M143" s="184" t="s">
        <v>1</v>
      </c>
      <c r="N143" s="185" t="s">
        <v>37</v>
      </c>
      <c r="O143" s="186">
        <v>0</v>
      </c>
      <c r="P143" s="186">
        <f>O143*H143</f>
        <v>0</v>
      </c>
      <c r="Q143" s="186">
        <v>0</v>
      </c>
      <c r="R143" s="186">
        <f>Q143*H143</f>
        <v>0</v>
      </c>
      <c r="S143" s="186">
        <v>0</v>
      </c>
      <c r="T143" s="187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2" t="s">
        <v>139</v>
      </c>
      <c r="AT143" s="152" t="s">
        <v>135</v>
      </c>
      <c r="AU143" s="152" t="s">
        <v>80</v>
      </c>
      <c r="AY143" s="18" t="s">
        <v>131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8" t="s">
        <v>80</v>
      </c>
      <c r="BK143" s="153">
        <f>ROUND(I143*H143,2)</f>
        <v>0</v>
      </c>
      <c r="BL143" s="18" t="s">
        <v>139</v>
      </c>
      <c r="BM143" s="152" t="s">
        <v>263</v>
      </c>
    </row>
    <row r="144" spans="1:31" s="2" customFormat="1" ht="6.9" customHeight="1">
      <c r="A144" s="30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31"/>
      <c r="M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</sheetData>
  <autoFilter ref="C118:K14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257"/>
  <sheetViews>
    <sheetView showGridLines="0" workbookViewId="0" topLeftCell="A237">
      <selection activeCell="J264" sqref="J26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94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848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ROUND(J118,2)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ROUND((SUM(BE118:BE256)),2)</f>
        <v>0</v>
      </c>
      <c r="G33" s="30"/>
      <c r="H33" s="30"/>
      <c r="I33" s="99">
        <v>0.21</v>
      </c>
      <c r="J33" s="98">
        <f>ROUND(((SUM(BE118:BE256))*I33),2)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ROUND((SUM(BF118:BF256)),2)</f>
        <v>0</v>
      </c>
      <c r="G34" s="30"/>
      <c r="H34" s="30"/>
      <c r="I34" s="99">
        <v>0.15</v>
      </c>
      <c r="J34" s="98">
        <f>ROUND(((SUM(BF118:BF256))*I34),2)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ROUND((SUM(BG118:BG256)),2)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ROUND((SUM(BH118:BH256)),2)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ROUND((SUM(BI118:BI256)),2)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03 - SO 01 Vytápění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849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9" customFormat="1" ht="24.9" customHeight="1">
      <c r="B98" s="111"/>
      <c r="D98" s="112" t="s">
        <v>850</v>
      </c>
      <c r="E98" s="113"/>
      <c r="F98" s="113"/>
      <c r="G98" s="113"/>
      <c r="H98" s="113"/>
      <c r="I98" s="113"/>
      <c r="J98" s="114">
        <f>J252</f>
        <v>0</v>
      </c>
      <c r="L98" s="111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22" t="s">
        <v>116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14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0"/>
      <c r="D108" s="30"/>
      <c r="E108" s="235" t="str">
        <f>E7</f>
        <v>Vybudování odborných učeben v ZŠ Košetice, Reg.č.projektu CZ.06.2.67/0.0/0.0/16_063/0003307</v>
      </c>
      <c r="F108" s="236"/>
      <c r="G108" s="236"/>
      <c r="H108" s="236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105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0" t="str">
        <f>E9</f>
        <v>03 - SO 01 Vytápění</v>
      </c>
      <c r="F110" s="234"/>
      <c r="G110" s="234"/>
      <c r="H110" s="234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18</v>
      </c>
      <c r="D112" s="30"/>
      <c r="E112" s="30"/>
      <c r="F112" s="25" t="str">
        <f>F12</f>
        <v xml:space="preserve"> </v>
      </c>
      <c r="G112" s="30"/>
      <c r="H112" s="30"/>
      <c r="I112" s="27" t="s">
        <v>20</v>
      </c>
      <c r="J112" s="53" t="str">
        <f>IF(J12="","",J12)</f>
        <v>19. 4. 2022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15" customHeight="1">
      <c r="A114" s="30"/>
      <c r="B114" s="31"/>
      <c r="C114" s="27" t="s">
        <v>22</v>
      </c>
      <c r="D114" s="30"/>
      <c r="E114" s="30"/>
      <c r="F114" s="25" t="str">
        <f>E15</f>
        <v>Obec Košetice</v>
      </c>
      <c r="G114" s="30"/>
      <c r="H114" s="30"/>
      <c r="I114" s="27" t="s">
        <v>28</v>
      </c>
      <c r="J114" s="28" t="str">
        <f>E21</f>
        <v xml:space="preserve"> 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15" customHeight="1">
      <c r="A115" s="30"/>
      <c r="B115" s="31"/>
      <c r="C115" s="27" t="s">
        <v>26</v>
      </c>
      <c r="D115" s="30"/>
      <c r="E115" s="30"/>
      <c r="F115" s="25" t="str">
        <f>IF(E18="","",E18)</f>
        <v xml:space="preserve"> </v>
      </c>
      <c r="G115" s="30"/>
      <c r="H115" s="30"/>
      <c r="I115" s="27" t="s">
        <v>30</v>
      </c>
      <c r="J115" s="28" t="str">
        <f>E24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1" customFormat="1" ht="29.25" customHeight="1">
      <c r="A117" s="119"/>
      <c r="B117" s="120"/>
      <c r="C117" s="121" t="s">
        <v>117</v>
      </c>
      <c r="D117" s="122" t="s">
        <v>57</v>
      </c>
      <c r="E117" s="122" t="s">
        <v>53</v>
      </c>
      <c r="F117" s="122" t="s">
        <v>54</v>
      </c>
      <c r="G117" s="122" t="s">
        <v>118</v>
      </c>
      <c r="H117" s="122" t="s">
        <v>119</v>
      </c>
      <c r="I117" s="122" t="s">
        <v>120</v>
      </c>
      <c r="J117" s="122" t="s">
        <v>109</v>
      </c>
      <c r="K117" s="123" t="s">
        <v>121</v>
      </c>
      <c r="L117" s="124"/>
      <c r="M117" s="60" t="s">
        <v>1</v>
      </c>
      <c r="N117" s="61" t="s">
        <v>36</v>
      </c>
      <c r="O117" s="61" t="s">
        <v>122</v>
      </c>
      <c r="P117" s="61" t="s">
        <v>123</v>
      </c>
      <c r="Q117" s="61" t="s">
        <v>124</v>
      </c>
      <c r="R117" s="61" t="s">
        <v>125</v>
      </c>
      <c r="S117" s="61" t="s">
        <v>126</v>
      </c>
      <c r="T117" s="62" t="s">
        <v>127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3" s="2" customFormat="1" ht="22.8" customHeight="1">
      <c r="A118" s="30"/>
      <c r="B118" s="31"/>
      <c r="C118" s="67" t="s">
        <v>128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P119+P252</f>
        <v>0</v>
      </c>
      <c r="Q118" s="64"/>
      <c r="R118" s="126">
        <f>R119+R252</f>
        <v>0</v>
      </c>
      <c r="S118" s="64"/>
      <c r="T118" s="127">
        <f>T119+T252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71</v>
      </c>
      <c r="AU118" s="18" t="s">
        <v>111</v>
      </c>
      <c r="BK118" s="128">
        <f>BK119+BK252</f>
        <v>0</v>
      </c>
    </row>
    <row r="119" spans="2:63" s="12" customFormat="1" ht="25.95" customHeight="1">
      <c r="B119" s="129"/>
      <c r="D119" s="130" t="s">
        <v>71</v>
      </c>
      <c r="E119" s="131" t="s">
        <v>851</v>
      </c>
      <c r="F119" s="131" t="s">
        <v>852</v>
      </c>
      <c r="J119" s="132">
        <f>BK119</f>
        <v>0</v>
      </c>
      <c r="L119" s="129"/>
      <c r="M119" s="133"/>
      <c r="N119" s="134"/>
      <c r="O119" s="134"/>
      <c r="P119" s="135">
        <f>SUM(P120:P251)</f>
        <v>0</v>
      </c>
      <c r="Q119" s="134"/>
      <c r="R119" s="135">
        <f>SUM(R120:R251)</f>
        <v>0</v>
      </c>
      <c r="S119" s="134"/>
      <c r="T119" s="136">
        <f>SUM(T120:T251)</f>
        <v>0</v>
      </c>
      <c r="AR119" s="130" t="s">
        <v>80</v>
      </c>
      <c r="AT119" s="137" t="s">
        <v>71</v>
      </c>
      <c r="AU119" s="137" t="s">
        <v>72</v>
      </c>
      <c r="AY119" s="130" t="s">
        <v>131</v>
      </c>
      <c r="BK119" s="138">
        <f>SUM(BK120:BK251)</f>
        <v>0</v>
      </c>
    </row>
    <row r="120" spans="1:65" s="2" customFormat="1" ht="24.15" customHeight="1">
      <c r="A120" s="30"/>
      <c r="B120" s="141"/>
      <c r="C120" s="142" t="s">
        <v>310</v>
      </c>
      <c r="D120" s="142" t="s">
        <v>135</v>
      </c>
      <c r="E120" s="143" t="s">
        <v>853</v>
      </c>
      <c r="F120" s="144" t="s">
        <v>854</v>
      </c>
      <c r="G120" s="145" t="s">
        <v>200</v>
      </c>
      <c r="H120" s="146">
        <v>4</v>
      </c>
      <c r="I120" s="147"/>
      <c r="J120" s="147">
        <f>ROUND(I120*H120,2)</f>
        <v>0</v>
      </c>
      <c r="K120" s="144" t="s">
        <v>1</v>
      </c>
      <c r="L120" s="31"/>
      <c r="M120" s="148" t="s">
        <v>1</v>
      </c>
      <c r="N120" s="149" t="s">
        <v>37</v>
      </c>
      <c r="O120" s="150">
        <v>0</v>
      </c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52" t="s">
        <v>139</v>
      </c>
      <c r="AT120" s="152" t="s">
        <v>135</v>
      </c>
      <c r="AU120" s="152" t="s">
        <v>80</v>
      </c>
      <c r="AY120" s="18" t="s">
        <v>131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8" t="s">
        <v>80</v>
      </c>
      <c r="BK120" s="153">
        <f>ROUND(I120*H120,2)</f>
        <v>0</v>
      </c>
      <c r="BL120" s="18" t="s">
        <v>139</v>
      </c>
      <c r="BM120" s="152" t="s">
        <v>82</v>
      </c>
    </row>
    <row r="121" spans="2:51" s="13" customFormat="1" ht="12">
      <c r="B121" s="154"/>
      <c r="D121" s="155" t="s">
        <v>140</v>
      </c>
      <c r="E121" s="156" t="s">
        <v>1</v>
      </c>
      <c r="F121" s="157" t="s">
        <v>247</v>
      </c>
      <c r="H121" s="156" t="s">
        <v>1</v>
      </c>
      <c r="L121" s="154"/>
      <c r="M121" s="158"/>
      <c r="N121" s="159"/>
      <c r="O121" s="159"/>
      <c r="P121" s="159"/>
      <c r="Q121" s="159"/>
      <c r="R121" s="159"/>
      <c r="S121" s="159"/>
      <c r="T121" s="160"/>
      <c r="AT121" s="156" t="s">
        <v>140</v>
      </c>
      <c r="AU121" s="156" t="s">
        <v>80</v>
      </c>
      <c r="AV121" s="13" t="s">
        <v>80</v>
      </c>
      <c r="AW121" s="13" t="s">
        <v>29</v>
      </c>
      <c r="AX121" s="13" t="s">
        <v>72</v>
      </c>
      <c r="AY121" s="156" t="s">
        <v>131</v>
      </c>
    </row>
    <row r="122" spans="2:51" s="14" customFormat="1" ht="12">
      <c r="B122" s="161"/>
      <c r="D122" s="155" t="s">
        <v>140</v>
      </c>
      <c r="E122" s="162" t="s">
        <v>1</v>
      </c>
      <c r="F122" s="163" t="s">
        <v>139</v>
      </c>
      <c r="H122" s="164">
        <v>4</v>
      </c>
      <c r="L122" s="161"/>
      <c r="M122" s="165"/>
      <c r="N122" s="166"/>
      <c r="O122" s="166"/>
      <c r="P122" s="166"/>
      <c r="Q122" s="166"/>
      <c r="R122" s="166"/>
      <c r="S122" s="166"/>
      <c r="T122" s="167"/>
      <c r="AT122" s="162" t="s">
        <v>140</v>
      </c>
      <c r="AU122" s="162" t="s">
        <v>80</v>
      </c>
      <c r="AV122" s="14" t="s">
        <v>82</v>
      </c>
      <c r="AW122" s="14" t="s">
        <v>29</v>
      </c>
      <c r="AX122" s="14" t="s">
        <v>72</v>
      </c>
      <c r="AY122" s="162" t="s">
        <v>131</v>
      </c>
    </row>
    <row r="123" spans="2:51" s="15" customFormat="1" ht="12">
      <c r="B123" s="168"/>
      <c r="D123" s="155" t="s">
        <v>140</v>
      </c>
      <c r="E123" s="169" t="s">
        <v>1</v>
      </c>
      <c r="F123" s="170" t="s">
        <v>143</v>
      </c>
      <c r="H123" s="171">
        <v>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140</v>
      </c>
      <c r="AU123" s="169" t="s">
        <v>80</v>
      </c>
      <c r="AV123" s="15" t="s">
        <v>139</v>
      </c>
      <c r="AW123" s="15" t="s">
        <v>29</v>
      </c>
      <c r="AX123" s="15" t="s">
        <v>80</v>
      </c>
      <c r="AY123" s="169" t="s">
        <v>131</v>
      </c>
    </row>
    <row r="124" spans="1:65" s="2" customFormat="1" ht="24.15" customHeight="1">
      <c r="A124" s="30"/>
      <c r="B124" s="141"/>
      <c r="C124" s="142" t="s">
        <v>855</v>
      </c>
      <c r="D124" s="142" t="s">
        <v>135</v>
      </c>
      <c r="E124" s="143" t="s">
        <v>856</v>
      </c>
      <c r="F124" s="144" t="s">
        <v>857</v>
      </c>
      <c r="G124" s="145" t="s">
        <v>200</v>
      </c>
      <c r="H124" s="146">
        <v>2</v>
      </c>
      <c r="I124" s="147"/>
      <c r="J124" s="147">
        <f>ROUND(I124*H124,2)</f>
        <v>0</v>
      </c>
      <c r="K124" s="144" t="s">
        <v>1</v>
      </c>
      <c r="L124" s="31"/>
      <c r="M124" s="148" t="s">
        <v>1</v>
      </c>
      <c r="N124" s="149" t="s">
        <v>37</v>
      </c>
      <c r="O124" s="150">
        <v>0</v>
      </c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52" t="s">
        <v>139</v>
      </c>
      <c r="AT124" s="152" t="s">
        <v>135</v>
      </c>
      <c r="AU124" s="152" t="s">
        <v>80</v>
      </c>
      <c r="AY124" s="18" t="s">
        <v>131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8" t="s">
        <v>80</v>
      </c>
      <c r="BK124" s="153">
        <f>ROUND(I124*H124,2)</f>
        <v>0</v>
      </c>
      <c r="BL124" s="18" t="s">
        <v>139</v>
      </c>
      <c r="BM124" s="152" t="s">
        <v>139</v>
      </c>
    </row>
    <row r="125" spans="2:51" s="13" customFormat="1" ht="12">
      <c r="B125" s="154"/>
      <c r="D125" s="155" t="s">
        <v>140</v>
      </c>
      <c r="E125" s="156" t="s">
        <v>1</v>
      </c>
      <c r="F125" s="157" t="s">
        <v>441</v>
      </c>
      <c r="H125" s="156" t="s">
        <v>1</v>
      </c>
      <c r="L125" s="154"/>
      <c r="M125" s="158"/>
      <c r="N125" s="159"/>
      <c r="O125" s="159"/>
      <c r="P125" s="159"/>
      <c r="Q125" s="159"/>
      <c r="R125" s="159"/>
      <c r="S125" s="159"/>
      <c r="T125" s="160"/>
      <c r="AT125" s="156" t="s">
        <v>140</v>
      </c>
      <c r="AU125" s="156" t="s">
        <v>80</v>
      </c>
      <c r="AV125" s="13" t="s">
        <v>80</v>
      </c>
      <c r="AW125" s="13" t="s">
        <v>29</v>
      </c>
      <c r="AX125" s="13" t="s">
        <v>72</v>
      </c>
      <c r="AY125" s="156" t="s">
        <v>131</v>
      </c>
    </row>
    <row r="126" spans="2:51" s="14" customFormat="1" ht="12">
      <c r="B126" s="161"/>
      <c r="D126" s="155" t="s">
        <v>140</v>
      </c>
      <c r="E126" s="162" t="s">
        <v>1</v>
      </c>
      <c r="F126" s="163" t="s">
        <v>82</v>
      </c>
      <c r="H126" s="164">
        <v>2</v>
      </c>
      <c r="L126" s="161"/>
      <c r="M126" s="165"/>
      <c r="N126" s="166"/>
      <c r="O126" s="166"/>
      <c r="P126" s="166"/>
      <c r="Q126" s="166"/>
      <c r="R126" s="166"/>
      <c r="S126" s="166"/>
      <c r="T126" s="167"/>
      <c r="AT126" s="162" t="s">
        <v>140</v>
      </c>
      <c r="AU126" s="162" t="s">
        <v>80</v>
      </c>
      <c r="AV126" s="14" t="s">
        <v>82</v>
      </c>
      <c r="AW126" s="14" t="s">
        <v>29</v>
      </c>
      <c r="AX126" s="14" t="s">
        <v>72</v>
      </c>
      <c r="AY126" s="162" t="s">
        <v>131</v>
      </c>
    </row>
    <row r="127" spans="2:51" s="15" customFormat="1" ht="12">
      <c r="B127" s="168"/>
      <c r="D127" s="155" t="s">
        <v>140</v>
      </c>
      <c r="E127" s="169" t="s">
        <v>1</v>
      </c>
      <c r="F127" s="170" t="s">
        <v>143</v>
      </c>
      <c r="H127" s="171">
        <v>2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140</v>
      </c>
      <c r="AU127" s="169" t="s">
        <v>80</v>
      </c>
      <c r="AV127" s="15" t="s">
        <v>139</v>
      </c>
      <c r="AW127" s="15" t="s">
        <v>29</v>
      </c>
      <c r="AX127" s="15" t="s">
        <v>80</v>
      </c>
      <c r="AY127" s="169" t="s">
        <v>131</v>
      </c>
    </row>
    <row r="128" spans="1:65" s="2" customFormat="1" ht="16.5" customHeight="1">
      <c r="A128" s="30"/>
      <c r="B128" s="141"/>
      <c r="C128" s="142" t="s">
        <v>175</v>
      </c>
      <c r="D128" s="142" t="s">
        <v>135</v>
      </c>
      <c r="E128" s="143" t="s">
        <v>858</v>
      </c>
      <c r="F128" s="144" t="s">
        <v>859</v>
      </c>
      <c r="G128" s="145" t="s">
        <v>200</v>
      </c>
      <c r="H128" s="146">
        <v>1</v>
      </c>
      <c r="I128" s="147"/>
      <c r="J128" s="147">
        <f>ROUND(I128*H128,2)</f>
        <v>0</v>
      </c>
      <c r="K128" s="144" t="s">
        <v>1</v>
      </c>
      <c r="L128" s="31"/>
      <c r="M128" s="148" t="s">
        <v>1</v>
      </c>
      <c r="N128" s="149" t="s">
        <v>37</v>
      </c>
      <c r="O128" s="150">
        <v>0</v>
      </c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52" t="s">
        <v>139</v>
      </c>
      <c r="AT128" s="152" t="s">
        <v>135</v>
      </c>
      <c r="AU128" s="152" t="s">
        <v>80</v>
      </c>
      <c r="AY128" s="18" t="s">
        <v>131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8" t="s">
        <v>80</v>
      </c>
      <c r="BK128" s="153">
        <f>ROUND(I128*H128,2)</f>
        <v>0</v>
      </c>
      <c r="BL128" s="18" t="s">
        <v>139</v>
      </c>
      <c r="BM128" s="152" t="s">
        <v>157</v>
      </c>
    </row>
    <row r="129" spans="2:51" s="13" customFormat="1" ht="12">
      <c r="B129" s="154"/>
      <c r="D129" s="155" t="s">
        <v>140</v>
      </c>
      <c r="E129" s="156" t="s">
        <v>1</v>
      </c>
      <c r="F129" s="157" t="s">
        <v>252</v>
      </c>
      <c r="H129" s="156" t="s">
        <v>1</v>
      </c>
      <c r="L129" s="154"/>
      <c r="M129" s="158"/>
      <c r="N129" s="159"/>
      <c r="O129" s="159"/>
      <c r="P129" s="159"/>
      <c r="Q129" s="159"/>
      <c r="R129" s="159"/>
      <c r="S129" s="159"/>
      <c r="T129" s="160"/>
      <c r="AT129" s="156" t="s">
        <v>140</v>
      </c>
      <c r="AU129" s="156" t="s">
        <v>80</v>
      </c>
      <c r="AV129" s="13" t="s">
        <v>80</v>
      </c>
      <c r="AW129" s="13" t="s">
        <v>29</v>
      </c>
      <c r="AX129" s="13" t="s">
        <v>72</v>
      </c>
      <c r="AY129" s="156" t="s">
        <v>131</v>
      </c>
    </row>
    <row r="130" spans="2:51" s="14" customFormat="1" ht="12">
      <c r="B130" s="161"/>
      <c r="D130" s="155" t="s">
        <v>140</v>
      </c>
      <c r="E130" s="162" t="s">
        <v>1</v>
      </c>
      <c r="F130" s="163" t="s">
        <v>80</v>
      </c>
      <c r="H130" s="164">
        <v>1</v>
      </c>
      <c r="L130" s="161"/>
      <c r="M130" s="165"/>
      <c r="N130" s="166"/>
      <c r="O130" s="166"/>
      <c r="P130" s="166"/>
      <c r="Q130" s="166"/>
      <c r="R130" s="166"/>
      <c r="S130" s="166"/>
      <c r="T130" s="167"/>
      <c r="AT130" s="162" t="s">
        <v>140</v>
      </c>
      <c r="AU130" s="162" t="s">
        <v>80</v>
      </c>
      <c r="AV130" s="14" t="s">
        <v>82</v>
      </c>
      <c r="AW130" s="14" t="s">
        <v>29</v>
      </c>
      <c r="AX130" s="14" t="s">
        <v>72</v>
      </c>
      <c r="AY130" s="162" t="s">
        <v>131</v>
      </c>
    </row>
    <row r="131" spans="2:51" s="15" customFormat="1" ht="12">
      <c r="B131" s="168"/>
      <c r="D131" s="155" t="s">
        <v>140</v>
      </c>
      <c r="E131" s="169" t="s">
        <v>1</v>
      </c>
      <c r="F131" s="170" t="s">
        <v>143</v>
      </c>
      <c r="H131" s="171">
        <v>1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140</v>
      </c>
      <c r="AU131" s="169" t="s">
        <v>80</v>
      </c>
      <c r="AV131" s="15" t="s">
        <v>139</v>
      </c>
      <c r="AW131" s="15" t="s">
        <v>29</v>
      </c>
      <c r="AX131" s="15" t="s">
        <v>80</v>
      </c>
      <c r="AY131" s="169" t="s">
        <v>131</v>
      </c>
    </row>
    <row r="132" spans="1:65" s="2" customFormat="1" ht="24.15" customHeight="1">
      <c r="A132" s="30"/>
      <c r="B132" s="141"/>
      <c r="C132" s="142" t="s">
        <v>860</v>
      </c>
      <c r="D132" s="142" t="s">
        <v>135</v>
      </c>
      <c r="E132" s="143" t="s">
        <v>861</v>
      </c>
      <c r="F132" s="144" t="s">
        <v>862</v>
      </c>
      <c r="G132" s="145" t="s">
        <v>200</v>
      </c>
      <c r="H132" s="146">
        <v>1</v>
      </c>
      <c r="I132" s="147"/>
      <c r="J132" s="147">
        <f>ROUND(I132*H132,2)</f>
        <v>0</v>
      </c>
      <c r="K132" s="144" t="s">
        <v>1</v>
      </c>
      <c r="L132" s="31"/>
      <c r="M132" s="148" t="s">
        <v>1</v>
      </c>
      <c r="N132" s="149" t="s">
        <v>37</v>
      </c>
      <c r="O132" s="150">
        <v>0</v>
      </c>
      <c r="P132" s="150">
        <f>O132*H132</f>
        <v>0</v>
      </c>
      <c r="Q132" s="150">
        <v>0</v>
      </c>
      <c r="R132" s="150">
        <f>Q132*H132</f>
        <v>0</v>
      </c>
      <c r="S132" s="150">
        <v>0</v>
      </c>
      <c r="T132" s="151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52" t="s">
        <v>139</v>
      </c>
      <c r="AT132" s="152" t="s">
        <v>135</v>
      </c>
      <c r="AU132" s="152" t="s">
        <v>80</v>
      </c>
      <c r="AY132" s="18" t="s">
        <v>131</v>
      </c>
      <c r="BE132" s="153">
        <f>IF(N132="základní",J132,0)</f>
        <v>0</v>
      </c>
      <c r="BF132" s="153">
        <f>IF(N132="snížená",J132,0)</f>
        <v>0</v>
      </c>
      <c r="BG132" s="153">
        <f>IF(N132="zákl. přenesená",J132,0)</f>
        <v>0</v>
      </c>
      <c r="BH132" s="153">
        <f>IF(N132="sníž. přenesená",J132,0)</f>
        <v>0</v>
      </c>
      <c r="BI132" s="153">
        <f>IF(N132="nulová",J132,0)</f>
        <v>0</v>
      </c>
      <c r="BJ132" s="18" t="s">
        <v>80</v>
      </c>
      <c r="BK132" s="153">
        <f>ROUND(I132*H132,2)</f>
        <v>0</v>
      </c>
      <c r="BL132" s="18" t="s">
        <v>139</v>
      </c>
      <c r="BM132" s="152" t="s">
        <v>156</v>
      </c>
    </row>
    <row r="133" spans="2:51" s="13" customFormat="1" ht="12">
      <c r="B133" s="154"/>
      <c r="D133" s="155" t="s">
        <v>140</v>
      </c>
      <c r="E133" s="156" t="s">
        <v>1</v>
      </c>
      <c r="F133" s="157" t="s">
        <v>252</v>
      </c>
      <c r="H133" s="156" t="s">
        <v>1</v>
      </c>
      <c r="L133" s="154"/>
      <c r="M133" s="158"/>
      <c r="N133" s="159"/>
      <c r="O133" s="159"/>
      <c r="P133" s="159"/>
      <c r="Q133" s="159"/>
      <c r="R133" s="159"/>
      <c r="S133" s="159"/>
      <c r="T133" s="160"/>
      <c r="AT133" s="156" t="s">
        <v>140</v>
      </c>
      <c r="AU133" s="156" t="s">
        <v>80</v>
      </c>
      <c r="AV133" s="13" t="s">
        <v>80</v>
      </c>
      <c r="AW133" s="13" t="s">
        <v>29</v>
      </c>
      <c r="AX133" s="13" t="s">
        <v>72</v>
      </c>
      <c r="AY133" s="156" t="s">
        <v>131</v>
      </c>
    </row>
    <row r="134" spans="2:51" s="14" customFormat="1" ht="12">
      <c r="B134" s="161"/>
      <c r="D134" s="155" t="s">
        <v>140</v>
      </c>
      <c r="E134" s="162" t="s">
        <v>1</v>
      </c>
      <c r="F134" s="163" t="s">
        <v>80</v>
      </c>
      <c r="H134" s="164">
        <v>1</v>
      </c>
      <c r="L134" s="161"/>
      <c r="M134" s="165"/>
      <c r="N134" s="166"/>
      <c r="O134" s="166"/>
      <c r="P134" s="166"/>
      <c r="Q134" s="166"/>
      <c r="R134" s="166"/>
      <c r="S134" s="166"/>
      <c r="T134" s="167"/>
      <c r="AT134" s="162" t="s">
        <v>140</v>
      </c>
      <c r="AU134" s="162" t="s">
        <v>80</v>
      </c>
      <c r="AV134" s="14" t="s">
        <v>82</v>
      </c>
      <c r="AW134" s="14" t="s">
        <v>29</v>
      </c>
      <c r="AX134" s="14" t="s">
        <v>72</v>
      </c>
      <c r="AY134" s="162" t="s">
        <v>131</v>
      </c>
    </row>
    <row r="135" spans="2:51" s="15" customFormat="1" ht="12">
      <c r="B135" s="168"/>
      <c r="D135" s="155" t="s">
        <v>140</v>
      </c>
      <c r="E135" s="169" t="s">
        <v>1</v>
      </c>
      <c r="F135" s="170" t="s">
        <v>143</v>
      </c>
      <c r="H135" s="171">
        <v>1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140</v>
      </c>
      <c r="AU135" s="169" t="s">
        <v>80</v>
      </c>
      <c r="AV135" s="15" t="s">
        <v>139</v>
      </c>
      <c r="AW135" s="15" t="s">
        <v>29</v>
      </c>
      <c r="AX135" s="15" t="s">
        <v>80</v>
      </c>
      <c r="AY135" s="169" t="s">
        <v>131</v>
      </c>
    </row>
    <row r="136" spans="1:65" s="2" customFormat="1" ht="16.5" customHeight="1">
      <c r="A136" s="30"/>
      <c r="B136" s="141"/>
      <c r="C136" s="142" t="s">
        <v>316</v>
      </c>
      <c r="D136" s="142" t="s">
        <v>135</v>
      </c>
      <c r="E136" s="143" t="s">
        <v>863</v>
      </c>
      <c r="F136" s="144" t="s">
        <v>864</v>
      </c>
      <c r="G136" s="145" t="s">
        <v>200</v>
      </c>
      <c r="H136" s="146">
        <v>1</v>
      </c>
      <c r="I136" s="147"/>
      <c r="J136" s="147">
        <f>ROUND(I136*H136,2)</f>
        <v>0</v>
      </c>
      <c r="K136" s="144" t="s">
        <v>1</v>
      </c>
      <c r="L136" s="31"/>
      <c r="M136" s="148" t="s">
        <v>1</v>
      </c>
      <c r="N136" s="149" t="s">
        <v>37</v>
      </c>
      <c r="O136" s="150">
        <v>0</v>
      </c>
      <c r="P136" s="150">
        <f>O136*H136</f>
        <v>0</v>
      </c>
      <c r="Q136" s="150">
        <v>0</v>
      </c>
      <c r="R136" s="150">
        <f>Q136*H136</f>
        <v>0</v>
      </c>
      <c r="S136" s="150">
        <v>0</v>
      </c>
      <c r="T136" s="151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52" t="s">
        <v>139</v>
      </c>
      <c r="AT136" s="152" t="s">
        <v>135</v>
      </c>
      <c r="AU136" s="152" t="s">
        <v>80</v>
      </c>
      <c r="AY136" s="18" t="s">
        <v>131</v>
      </c>
      <c r="BE136" s="153">
        <f>IF(N136="základní",J136,0)</f>
        <v>0</v>
      </c>
      <c r="BF136" s="153">
        <f>IF(N136="snížená",J136,0)</f>
        <v>0</v>
      </c>
      <c r="BG136" s="153">
        <f>IF(N136="zákl. přenesená",J136,0)</f>
        <v>0</v>
      </c>
      <c r="BH136" s="153">
        <f>IF(N136="sníž. přenesená",J136,0)</f>
        <v>0</v>
      </c>
      <c r="BI136" s="153">
        <f>IF(N136="nulová",J136,0)</f>
        <v>0</v>
      </c>
      <c r="BJ136" s="18" t="s">
        <v>80</v>
      </c>
      <c r="BK136" s="153">
        <f>ROUND(I136*H136,2)</f>
        <v>0</v>
      </c>
      <c r="BL136" s="18" t="s">
        <v>139</v>
      </c>
      <c r="BM136" s="152" t="s">
        <v>172</v>
      </c>
    </row>
    <row r="137" spans="2:51" s="13" customFormat="1" ht="12">
      <c r="B137" s="154"/>
      <c r="D137" s="155" t="s">
        <v>140</v>
      </c>
      <c r="E137" s="156" t="s">
        <v>1</v>
      </c>
      <c r="F137" s="157" t="s">
        <v>252</v>
      </c>
      <c r="H137" s="156" t="s">
        <v>1</v>
      </c>
      <c r="L137" s="154"/>
      <c r="M137" s="158"/>
      <c r="N137" s="159"/>
      <c r="O137" s="159"/>
      <c r="P137" s="159"/>
      <c r="Q137" s="159"/>
      <c r="R137" s="159"/>
      <c r="S137" s="159"/>
      <c r="T137" s="160"/>
      <c r="AT137" s="156" t="s">
        <v>140</v>
      </c>
      <c r="AU137" s="156" t="s">
        <v>80</v>
      </c>
      <c r="AV137" s="13" t="s">
        <v>80</v>
      </c>
      <c r="AW137" s="13" t="s">
        <v>29</v>
      </c>
      <c r="AX137" s="13" t="s">
        <v>72</v>
      </c>
      <c r="AY137" s="156" t="s">
        <v>131</v>
      </c>
    </row>
    <row r="138" spans="2:51" s="14" customFormat="1" ht="12">
      <c r="B138" s="161"/>
      <c r="D138" s="155" t="s">
        <v>140</v>
      </c>
      <c r="E138" s="162" t="s">
        <v>1</v>
      </c>
      <c r="F138" s="163" t="s">
        <v>80</v>
      </c>
      <c r="H138" s="164">
        <v>1</v>
      </c>
      <c r="L138" s="161"/>
      <c r="M138" s="165"/>
      <c r="N138" s="166"/>
      <c r="O138" s="166"/>
      <c r="P138" s="166"/>
      <c r="Q138" s="166"/>
      <c r="R138" s="166"/>
      <c r="S138" s="166"/>
      <c r="T138" s="167"/>
      <c r="AT138" s="162" t="s">
        <v>140</v>
      </c>
      <c r="AU138" s="162" t="s">
        <v>80</v>
      </c>
      <c r="AV138" s="14" t="s">
        <v>82</v>
      </c>
      <c r="AW138" s="14" t="s">
        <v>29</v>
      </c>
      <c r="AX138" s="14" t="s">
        <v>72</v>
      </c>
      <c r="AY138" s="162" t="s">
        <v>131</v>
      </c>
    </row>
    <row r="139" spans="2:51" s="15" customFormat="1" ht="12">
      <c r="B139" s="168"/>
      <c r="D139" s="155" t="s">
        <v>140</v>
      </c>
      <c r="E139" s="169" t="s">
        <v>1</v>
      </c>
      <c r="F139" s="170" t="s">
        <v>143</v>
      </c>
      <c r="H139" s="171">
        <v>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140</v>
      </c>
      <c r="AU139" s="169" t="s">
        <v>80</v>
      </c>
      <c r="AV139" s="15" t="s">
        <v>139</v>
      </c>
      <c r="AW139" s="15" t="s">
        <v>29</v>
      </c>
      <c r="AX139" s="15" t="s">
        <v>80</v>
      </c>
      <c r="AY139" s="169" t="s">
        <v>131</v>
      </c>
    </row>
    <row r="140" spans="1:65" s="2" customFormat="1" ht="16.5" customHeight="1">
      <c r="A140" s="30"/>
      <c r="B140" s="141"/>
      <c r="C140" s="142" t="s">
        <v>865</v>
      </c>
      <c r="D140" s="142" t="s">
        <v>135</v>
      </c>
      <c r="E140" s="143" t="s">
        <v>866</v>
      </c>
      <c r="F140" s="144" t="s">
        <v>867</v>
      </c>
      <c r="G140" s="145" t="s">
        <v>200</v>
      </c>
      <c r="H140" s="146">
        <v>4</v>
      </c>
      <c r="I140" s="147"/>
      <c r="J140" s="147">
        <f>ROUND(I140*H140,2)</f>
        <v>0</v>
      </c>
      <c r="K140" s="144" t="s">
        <v>1</v>
      </c>
      <c r="L140" s="31"/>
      <c r="M140" s="148" t="s">
        <v>1</v>
      </c>
      <c r="N140" s="149" t="s">
        <v>37</v>
      </c>
      <c r="O140" s="150">
        <v>0</v>
      </c>
      <c r="P140" s="150">
        <f>O140*H140</f>
        <v>0</v>
      </c>
      <c r="Q140" s="150">
        <v>0</v>
      </c>
      <c r="R140" s="150">
        <f>Q140*H140</f>
        <v>0</v>
      </c>
      <c r="S140" s="150">
        <v>0</v>
      </c>
      <c r="T140" s="151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52" t="s">
        <v>139</v>
      </c>
      <c r="AT140" s="152" t="s">
        <v>135</v>
      </c>
      <c r="AU140" s="152" t="s">
        <v>80</v>
      </c>
      <c r="AY140" s="18" t="s">
        <v>131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8" t="s">
        <v>80</v>
      </c>
      <c r="BK140" s="153">
        <f>ROUND(I140*H140,2)</f>
        <v>0</v>
      </c>
      <c r="BL140" s="18" t="s">
        <v>139</v>
      </c>
      <c r="BM140" s="152" t="s">
        <v>179</v>
      </c>
    </row>
    <row r="141" spans="2:51" s="13" customFormat="1" ht="12">
      <c r="B141" s="154"/>
      <c r="D141" s="155" t="s">
        <v>140</v>
      </c>
      <c r="E141" s="156" t="s">
        <v>1</v>
      </c>
      <c r="F141" s="157" t="s">
        <v>247</v>
      </c>
      <c r="H141" s="156" t="s">
        <v>1</v>
      </c>
      <c r="L141" s="154"/>
      <c r="M141" s="158"/>
      <c r="N141" s="159"/>
      <c r="O141" s="159"/>
      <c r="P141" s="159"/>
      <c r="Q141" s="159"/>
      <c r="R141" s="159"/>
      <c r="S141" s="159"/>
      <c r="T141" s="160"/>
      <c r="AT141" s="156" t="s">
        <v>140</v>
      </c>
      <c r="AU141" s="156" t="s">
        <v>80</v>
      </c>
      <c r="AV141" s="13" t="s">
        <v>80</v>
      </c>
      <c r="AW141" s="13" t="s">
        <v>29</v>
      </c>
      <c r="AX141" s="13" t="s">
        <v>72</v>
      </c>
      <c r="AY141" s="156" t="s">
        <v>131</v>
      </c>
    </row>
    <row r="142" spans="2:51" s="14" customFormat="1" ht="12">
      <c r="B142" s="161"/>
      <c r="D142" s="155" t="s">
        <v>140</v>
      </c>
      <c r="E142" s="162" t="s">
        <v>1</v>
      </c>
      <c r="F142" s="163" t="s">
        <v>139</v>
      </c>
      <c r="H142" s="164">
        <v>4</v>
      </c>
      <c r="L142" s="161"/>
      <c r="M142" s="165"/>
      <c r="N142" s="166"/>
      <c r="O142" s="166"/>
      <c r="P142" s="166"/>
      <c r="Q142" s="166"/>
      <c r="R142" s="166"/>
      <c r="S142" s="166"/>
      <c r="T142" s="167"/>
      <c r="AT142" s="162" t="s">
        <v>140</v>
      </c>
      <c r="AU142" s="162" t="s">
        <v>80</v>
      </c>
      <c r="AV142" s="14" t="s">
        <v>82</v>
      </c>
      <c r="AW142" s="14" t="s">
        <v>29</v>
      </c>
      <c r="AX142" s="14" t="s">
        <v>72</v>
      </c>
      <c r="AY142" s="162" t="s">
        <v>131</v>
      </c>
    </row>
    <row r="143" spans="2:51" s="15" customFormat="1" ht="12">
      <c r="B143" s="168"/>
      <c r="D143" s="155" t="s">
        <v>140</v>
      </c>
      <c r="E143" s="169" t="s">
        <v>1</v>
      </c>
      <c r="F143" s="170" t="s">
        <v>143</v>
      </c>
      <c r="H143" s="171">
        <v>4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140</v>
      </c>
      <c r="AU143" s="169" t="s">
        <v>80</v>
      </c>
      <c r="AV143" s="15" t="s">
        <v>139</v>
      </c>
      <c r="AW143" s="15" t="s">
        <v>29</v>
      </c>
      <c r="AX143" s="15" t="s">
        <v>80</v>
      </c>
      <c r="AY143" s="169" t="s">
        <v>131</v>
      </c>
    </row>
    <row r="144" spans="1:65" s="2" customFormat="1" ht="16.5" customHeight="1">
      <c r="A144" s="30"/>
      <c r="B144" s="141"/>
      <c r="C144" s="142" t="s">
        <v>324</v>
      </c>
      <c r="D144" s="142" t="s">
        <v>135</v>
      </c>
      <c r="E144" s="143" t="s">
        <v>868</v>
      </c>
      <c r="F144" s="144" t="s">
        <v>867</v>
      </c>
      <c r="G144" s="145" t="s">
        <v>200</v>
      </c>
      <c r="H144" s="146">
        <v>2</v>
      </c>
      <c r="I144" s="147"/>
      <c r="J144" s="147">
        <f>ROUND(I144*H144,2)</f>
        <v>0</v>
      </c>
      <c r="K144" s="144" t="s">
        <v>1</v>
      </c>
      <c r="L144" s="31"/>
      <c r="M144" s="148" t="s">
        <v>1</v>
      </c>
      <c r="N144" s="149" t="s">
        <v>37</v>
      </c>
      <c r="O144" s="150">
        <v>0</v>
      </c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2" t="s">
        <v>139</v>
      </c>
      <c r="AT144" s="152" t="s">
        <v>135</v>
      </c>
      <c r="AU144" s="152" t="s">
        <v>80</v>
      </c>
      <c r="AY144" s="18" t="s">
        <v>131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8" t="s">
        <v>80</v>
      </c>
      <c r="BK144" s="153">
        <f>ROUND(I144*H144,2)</f>
        <v>0</v>
      </c>
      <c r="BL144" s="18" t="s">
        <v>139</v>
      </c>
      <c r="BM144" s="152" t="s">
        <v>187</v>
      </c>
    </row>
    <row r="145" spans="2:51" s="13" customFormat="1" ht="12">
      <c r="B145" s="154"/>
      <c r="D145" s="155" t="s">
        <v>140</v>
      </c>
      <c r="E145" s="156" t="s">
        <v>1</v>
      </c>
      <c r="F145" s="157" t="s">
        <v>441</v>
      </c>
      <c r="H145" s="156" t="s">
        <v>1</v>
      </c>
      <c r="L145" s="154"/>
      <c r="M145" s="158"/>
      <c r="N145" s="159"/>
      <c r="O145" s="159"/>
      <c r="P145" s="159"/>
      <c r="Q145" s="159"/>
      <c r="R145" s="159"/>
      <c r="S145" s="159"/>
      <c r="T145" s="160"/>
      <c r="AT145" s="156" t="s">
        <v>140</v>
      </c>
      <c r="AU145" s="156" t="s">
        <v>80</v>
      </c>
      <c r="AV145" s="13" t="s">
        <v>80</v>
      </c>
      <c r="AW145" s="13" t="s">
        <v>29</v>
      </c>
      <c r="AX145" s="13" t="s">
        <v>72</v>
      </c>
      <c r="AY145" s="156" t="s">
        <v>131</v>
      </c>
    </row>
    <row r="146" spans="2:51" s="14" customFormat="1" ht="12">
      <c r="B146" s="161"/>
      <c r="D146" s="155" t="s">
        <v>140</v>
      </c>
      <c r="E146" s="162" t="s">
        <v>1</v>
      </c>
      <c r="F146" s="163" t="s">
        <v>82</v>
      </c>
      <c r="H146" s="164">
        <v>2</v>
      </c>
      <c r="L146" s="161"/>
      <c r="M146" s="165"/>
      <c r="N146" s="166"/>
      <c r="O146" s="166"/>
      <c r="P146" s="166"/>
      <c r="Q146" s="166"/>
      <c r="R146" s="166"/>
      <c r="S146" s="166"/>
      <c r="T146" s="167"/>
      <c r="AT146" s="162" t="s">
        <v>140</v>
      </c>
      <c r="AU146" s="162" t="s">
        <v>80</v>
      </c>
      <c r="AV146" s="14" t="s">
        <v>82</v>
      </c>
      <c r="AW146" s="14" t="s">
        <v>29</v>
      </c>
      <c r="AX146" s="14" t="s">
        <v>72</v>
      </c>
      <c r="AY146" s="162" t="s">
        <v>131</v>
      </c>
    </row>
    <row r="147" spans="2:51" s="15" customFormat="1" ht="12">
      <c r="B147" s="168"/>
      <c r="D147" s="155" t="s">
        <v>140</v>
      </c>
      <c r="E147" s="169" t="s">
        <v>1</v>
      </c>
      <c r="F147" s="170" t="s">
        <v>143</v>
      </c>
      <c r="H147" s="171">
        <v>2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140</v>
      </c>
      <c r="AU147" s="169" t="s">
        <v>80</v>
      </c>
      <c r="AV147" s="15" t="s">
        <v>139</v>
      </c>
      <c r="AW147" s="15" t="s">
        <v>29</v>
      </c>
      <c r="AX147" s="15" t="s">
        <v>80</v>
      </c>
      <c r="AY147" s="169" t="s">
        <v>131</v>
      </c>
    </row>
    <row r="148" spans="1:65" s="2" customFormat="1" ht="16.5" customHeight="1">
      <c r="A148" s="30"/>
      <c r="B148" s="141"/>
      <c r="C148" s="142" t="s">
        <v>327</v>
      </c>
      <c r="D148" s="142" t="s">
        <v>135</v>
      </c>
      <c r="E148" s="143" t="s">
        <v>869</v>
      </c>
      <c r="F148" s="144" t="s">
        <v>870</v>
      </c>
      <c r="G148" s="145" t="s">
        <v>200</v>
      </c>
      <c r="H148" s="146">
        <v>2</v>
      </c>
      <c r="I148" s="147"/>
      <c r="J148" s="147">
        <f>ROUND(I148*H148,2)</f>
        <v>0</v>
      </c>
      <c r="K148" s="144" t="s">
        <v>1</v>
      </c>
      <c r="L148" s="31"/>
      <c r="M148" s="148" t="s">
        <v>1</v>
      </c>
      <c r="N148" s="149" t="s">
        <v>37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2" t="s">
        <v>139</v>
      </c>
      <c r="AT148" s="152" t="s">
        <v>135</v>
      </c>
      <c r="AU148" s="152" t="s">
        <v>80</v>
      </c>
      <c r="AY148" s="18" t="s">
        <v>131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80</v>
      </c>
      <c r="BK148" s="153">
        <f>ROUND(I148*H148,2)</f>
        <v>0</v>
      </c>
      <c r="BL148" s="18" t="s">
        <v>139</v>
      </c>
      <c r="BM148" s="152" t="s">
        <v>191</v>
      </c>
    </row>
    <row r="149" spans="2:51" s="13" customFormat="1" ht="12">
      <c r="B149" s="154"/>
      <c r="D149" s="155" t="s">
        <v>140</v>
      </c>
      <c r="E149" s="156" t="s">
        <v>1</v>
      </c>
      <c r="F149" s="157" t="s">
        <v>441</v>
      </c>
      <c r="H149" s="156" t="s">
        <v>1</v>
      </c>
      <c r="L149" s="154"/>
      <c r="M149" s="158"/>
      <c r="N149" s="159"/>
      <c r="O149" s="159"/>
      <c r="P149" s="159"/>
      <c r="Q149" s="159"/>
      <c r="R149" s="159"/>
      <c r="S149" s="159"/>
      <c r="T149" s="160"/>
      <c r="AT149" s="156" t="s">
        <v>140</v>
      </c>
      <c r="AU149" s="156" t="s">
        <v>80</v>
      </c>
      <c r="AV149" s="13" t="s">
        <v>80</v>
      </c>
      <c r="AW149" s="13" t="s">
        <v>29</v>
      </c>
      <c r="AX149" s="13" t="s">
        <v>72</v>
      </c>
      <c r="AY149" s="156" t="s">
        <v>131</v>
      </c>
    </row>
    <row r="150" spans="2:51" s="14" customFormat="1" ht="12">
      <c r="B150" s="161"/>
      <c r="D150" s="155" t="s">
        <v>140</v>
      </c>
      <c r="E150" s="162" t="s">
        <v>1</v>
      </c>
      <c r="F150" s="163" t="s">
        <v>82</v>
      </c>
      <c r="H150" s="164">
        <v>2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140</v>
      </c>
      <c r="AU150" s="162" t="s">
        <v>80</v>
      </c>
      <c r="AV150" s="14" t="s">
        <v>82</v>
      </c>
      <c r="AW150" s="14" t="s">
        <v>29</v>
      </c>
      <c r="AX150" s="14" t="s">
        <v>72</v>
      </c>
      <c r="AY150" s="162" t="s">
        <v>131</v>
      </c>
    </row>
    <row r="151" spans="2:51" s="15" customFormat="1" ht="12">
      <c r="B151" s="168"/>
      <c r="D151" s="155" t="s">
        <v>140</v>
      </c>
      <c r="E151" s="169" t="s">
        <v>1</v>
      </c>
      <c r="F151" s="170" t="s">
        <v>143</v>
      </c>
      <c r="H151" s="171">
        <v>2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140</v>
      </c>
      <c r="AU151" s="169" t="s">
        <v>80</v>
      </c>
      <c r="AV151" s="15" t="s">
        <v>139</v>
      </c>
      <c r="AW151" s="15" t="s">
        <v>29</v>
      </c>
      <c r="AX151" s="15" t="s">
        <v>80</v>
      </c>
      <c r="AY151" s="169" t="s">
        <v>131</v>
      </c>
    </row>
    <row r="152" spans="1:65" s="2" customFormat="1" ht="16.5" customHeight="1">
      <c r="A152" s="30"/>
      <c r="B152" s="141"/>
      <c r="C152" s="142" t="s">
        <v>871</v>
      </c>
      <c r="D152" s="142" t="s">
        <v>135</v>
      </c>
      <c r="E152" s="143" t="s">
        <v>872</v>
      </c>
      <c r="F152" s="144" t="s">
        <v>873</v>
      </c>
      <c r="G152" s="145" t="s">
        <v>200</v>
      </c>
      <c r="H152" s="146">
        <v>4</v>
      </c>
      <c r="I152" s="147"/>
      <c r="J152" s="147">
        <f>ROUND(I152*H152,2)</f>
        <v>0</v>
      </c>
      <c r="K152" s="144" t="s">
        <v>1</v>
      </c>
      <c r="L152" s="31"/>
      <c r="M152" s="148" t="s">
        <v>1</v>
      </c>
      <c r="N152" s="149" t="s">
        <v>37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2" t="s">
        <v>139</v>
      </c>
      <c r="AT152" s="152" t="s">
        <v>135</v>
      </c>
      <c r="AU152" s="152" t="s">
        <v>80</v>
      </c>
      <c r="AY152" s="18" t="s">
        <v>131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139</v>
      </c>
      <c r="BM152" s="152" t="s">
        <v>263</v>
      </c>
    </row>
    <row r="153" spans="2:51" s="13" customFormat="1" ht="12">
      <c r="B153" s="154"/>
      <c r="D153" s="155" t="s">
        <v>140</v>
      </c>
      <c r="E153" s="156" t="s">
        <v>1</v>
      </c>
      <c r="F153" s="157" t="s">
        <v>247</v>
      </c>
      <c r="H153" s="156" t="s">
        <v>1</v>
      </c>
      <c r="L153" s="154"/>
      <c r="M153" s="158"/>
      <c r="N153" s="159"/>
      <c r="O153" s="159"/>
      <c r="P153" s="159"/>
      <c r="Q153" s="159"/>
      <c r="R153" s="159"/>
      <c r="S153" s="159"/>
      <c r="T153" s="160"/>
      <c r="AT153" s="156" t="s">
        <v>140</v>
      </c>
      <c r="AU153" s="156" t="s">
        <v>80</v>
      </c>
      <c r="AV153" s="13" t="s">
        <v>80</v>
      </c>
      <c r="AW153" s="13" t="s">
        <v>29</v>
      </c>
      <c r="AX153" s="13" t="s">
        <v>72</v>
      </c>
      <c r="AY153" s="156" t="s">
        <v>131</v>
      </c>
    </row>
    <row r="154" spans="2:51" s="14" customFormat="1" ht="12">
      <c r="B154" s="161"/>
      <c r="D154" s="155" t="s">
        <v>140</v>
      </c>
      <c r="E154" s="162" t="s">
        <v>1</v>
      </c>
      <c r="F154" s="163" t="s">
        <v>139</v>
      </c>
      <c r="H154" s="164">
        <v>4</v>
      </c>
      <c r="L154" s="161"/>
      <c r="M154" s="165"/>
      <c r="N154" s="166"/>
      <c r="O154" s="166"/>
      <c r="P154" s="166"/>
      <c r="Q154" s="166"/>
      <c r="R154" s="166"/>
      <c r="S154" s="166"/>
      <c r="T154" s="167"/>
      <c r="AT154" s="162" t="s">
        <v>140</v>
      </c>
      <c r="AU154" s="162" t="s">
        <v>80</v>
      </c>
      <c r="AV154" s="14" t="s">
        <v>82</v>
      </c>
      <c r="AW154" s="14" t="s">
        <v>29</v>
      </c>
      <c r="AX154" s="14" t="s">
        <v>72</v>
      </c>
      <c r="AY154" s="162" t="s">
        <v>131</v>
      </c>
    </row>
    <row r="155" spans="2:51" s="15" customFormat="1" ht="12">
      <c r="B155" s="168"/>
      <c r="D155" s="155" t="s">
        <v>140</v>
      </c>
      <c r="E155" s="169" t="s">
        <v>1</v>
      </c>
      <c r="F155" s="170" t="s">
        <v>143</v>
      </c>
      <c r="H155" s="171">
        <v>4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140</v>
      </c>
      <c r="AU155" s="169" t="s">
        <v>80</v>
      </c>
      <c r="AV155" s="15" t="s">
        <v>139</v>
      </c>
      <c r="AW155" s="15" t="s">
        <v>29</v>
      </c>
      <c r="AX155" s="15" t="s">
        <v>80</v>
      </c>
      <c r="AY155" s="169" t="s">
        <v>131</v>
      </c>
    </row>
    <row r="156" spans="1:65" s="2" customFormat="1" ht="16.5" customHeight="1">
      <c r="A156" s="30"/>
      <c r="B156" s="141"/>
      <c r="C156" s="142" t="s">
        <v>333</v>
      </c>
      <c r="D156" s="142" t="s">
        <v>135</v>
      </c>
      <c r="E156" s="143" t="s">
        <v>874</v>
      </c>
      <c r="F156" s="144" t="s">
        <v>875</v>
      </c>
      <c r="G156" s="145" t="s">
        <v>200</v>
      </c>
      <c r="H156" s="146">
        <v>22</v>
      </c>
      <c r="I156" s="147"/>
      <c r="J156" s="147">
        <f>ROUND(I156*H156,2)</f>
        <v>0</v>
      </c>
      <c r="K156" s="144" t="s">
        <v>1</v>
      </c>
      <c r="L156" s="31"/>
      <c r="M156" s="148" t="s">
        <v>1</v>
      </c>
      <c r="N156" s="149" t="s">
        <v>37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2" t="s">
        <v>139</v>
      </c>
      <c r="AT156" s="152" t="s">
        <v>135</v>
      </c>
      <c r="AU156" s="152" t="s">
        <v>80</v>
      </c>
      <c r="AY156" s="18" t="s">
        <v>131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139</v>
      </c>
      <c r="BM156" s="152" t="s">
        <v>270</v>
      </c>
    </row>
    <row r="157" spans="2:51" s="13" customFormat="1" ht="12">
      <c r="B157" s="154"/>
      <c r="D157" s="155" t="s">
        <v>140</v>
      </c>
      <c r="E157" s="156" t="s">
        <v>1</v>
      </c>
      <c r="F157" s="157" t="s">
        <v>876</v>
      </c>
      <c r="H157" s="156" t="s">
        <v>1</v>
      </c>
      <c r="L157" s="154"/>
      <c r="M157" s="158"/>
      <c r="N157" s="159"/>
      <c r="O157" s="159"/>
      <c r="P157" s="159"/>
      <c r="Q157" s="159"/>
      <c r="R157" s="159"/>
      <c r="S157" s="159"/>
      <c r="T157" s="160"/>
      <c r="AT157" s="156" t="s">
        <v>140</v>
      </c>
      <c r="AU157" s="156" t="s">
        <v>80</v>
      </c>
      <c r="AV157" s="13" t="s">
        <v>80</v>
      </c>
      <c r="AW157" s="13" t="s">
        <v>29</v>
      </c>
      <c r="AX157" s="13" t="s">
        <v>72</v>
      </c>
      <c r="AY157" s="156" t="s">
        <v>131</v>
      </c>
    </row>
    <row r="158" spans="2:51" s="14" customFormat="1" ht="12">
      <c r="B158" s="161"/>
      <c r="D158" s="155" t="s">
        <v>140</v>
      </c>
      <c r="E158" s="162" t="s">
        <v>1</v>
      </c>
      <c r="F158" s="163" t="s">
        <v>274</v>
      </c>
      <c r="H158" s="164">
        <v>22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140</v>
      </c>
      <c r="AU158" s="162" t="s">
        <v>80</v>
      </c>
      <c r="AV158" s="14" t="s">
        <v>82</v>
      </c>
      <c r="AW158" s="14" t="s">
        <v>29</v>
      </c>
      <c r="AX158" s="14" t="s">
        <v>72</v>
      </c>
      <c r="AY158" s="162" t="s">
        <v>131</v>
      </c>
    </row>
    <row r="159" spans="2:51" s="15" customFormat="1" ht="12">
      <c r="B159" s="168"/>
      <c r="D159" s="155" t="s">
        <v>140</v>
      </c>
      <c r="E159" s="169" t="s">
        <v>1</v>
      </c>
      <c r="F159" s="170" t="s">
        <v>143</v>
      </c>
      <c r="H159" s="171">
        <v>22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140</v>
      </c>
      <c r="AU159" s="169" t="s">
        <v>80</v>
      </c>
      <c r="AV159" s="15" t="s">
        <v>139</v>
      </c>
      <c r="AW159" s="15" t="s">
        <v>29</v>
      </c>
      <c r="AX159" s="15" t="s">
        <v>80</v>
      </c>
      <c r="AY159" s="169" t="s">
        <v>131</v>
      </c>
    </row>
    <row r="160" spans="1:65" s="2" customFormat="1" ht="16.5" customHeight="1">
      <c r="A160" s="30"/>
      <c r="B160" s="141"/>
      <c r="C160" s="142" t="s">
        <v>340</v>
      </c>
      <c r="D160" s="142" t="s">
        <v>135</v>
      </c>
      <c r="E160" s="143" t="s">
        <v>877</v>
      </c>
      <c r="F160" s="144" t="s">
        <v>878</v>
      </c>
      <c r="G160" s="145" t="s">
        <v>200</v>
      </c>
      <c r="H160" s="146">
        <v>5</v>
      </c>
      <c r="I160" s="147"/>
      <c r="J160" s="147">
        <f>ROUND(I160*H160,2)</f>
        <v>0</v>
      </c>
      <c r="K160" s="144" t="s">
        <v>1</v>
      </c>
      <c r="L160" s="31"/>
      <c r="M160" s="148" t="s">
        <v>1</v>
      </c>
      <c r="N160" s="149" t="s">
        <v>37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2" t="s">
        <v>139</v>
      </c>
      <c r="AT160" s="152" t="s">
        <v>135</v>
      </c>
      <c r="AU160" s="152" t="s">
        <v>80</v>
      </c>
      <c r="AY160" s="18" t="s">
        <v>131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139</v>
      </c>
      <c r="BM160" s="152" t="s">
        <v>274</v>
      </c>
    </row>
    <row r="161" spans="2:51" s="13" customFormat="1" ht="12">
      <c r="B161" s="154"/>
      <c r="D161" s="155" t="s">
        <v>140</v>
      </c>
      <c r="E161" s="156" t="s">
        <v>1</v>
      </c>
      <c r="F161" s="157" t="s">
        <v>879</v>
      </c>
      <c r="H161" s="156" t="s">
        <v>1</v>
      </c>
      <c r="L161" s="154"/>
      <c r="M161" s="158"/>
      <c r="N161" s="159"/>
      <c r="O161" s="159"/>
      <c r="P161" s="159"/>
      <c r="Q161" s="159"/>
      <c r="R161" s="159"/>
      <c r="S161" s="159"/>
      <c r="T161" s="160"/>
      <c r="AT161" s="156" t="s">
        <v>140</v>
      </c>
      <c r="AU161" s="156" t="s">
        <v>80</v>
      </c>
      <c r="AV161" s="13" t="s">
        <v>80</v>
      </c>
      <c r="AW161" s="13" t="s">
        <v>29</v>
      </c>
      <c r="AX161" s="13" t="s">
        <v>72</v>
      </c>
      <c r="AY161" s="156" t="s">
        <v>131</v>
      </c>
    </row>
    <row r="162" spans="2:51" s="14" customFormat="1" ht="12">
      <c r="B162" s="161"/>
      <c r="D162" s="155" t="s">
        <v>140</v>
      </c>
      <c r="E162" s="162" t="s">
        <v>1</v>
      </c>
      <c r="F162" s="163" t="s">
        <v>426</v>
      </c>
      <c r="H162" s="164">
        <v>5</v>
      </c>
      <c r="L162" s="161"/>
      <c r="M162" s="165"/>
      <c r="N162" s="166"/>
      <c r="O162" s="166"/>
      <c r="P162" s="166"/>
      <c r="Q162" s="166"/>
      <c r="R162" s="166"/>
      <c r="S162" s="166"/>
      <c r="T162" s="167"/>
      <c r="AT162" s="162" t="s">
        <v>140</v>
      </c>
      <c r="AU162" s="162" t="s">
        <v>80</v>
      </c>
      <c r="AV162" s="14" t="s">
        <v>82</v>
      </c>
      <c r="AW162" s="14" t="s">
        <v>29</v>
      </c>
      <c r="AX162" s="14" t="s">
        <v>72</v>
      </c>
      <c r="AY162" s="162" t="s">
        <v>131</v>
      </c>
    </row>
    <row r="163" spans="2:51" s="15" customFormat="1" ht="12">
      <c r="B163" s="168"/>
      <c r="D163" s="155" t="s">
        <v>140</v>
      </c>
      <c r="E163" s="169" t="s">
        <v>1</v>
      </c>
      <c r="F163" s="170" t="s">
        <v>143</v>
      </c>
      <c r="H163" s="171">
        <v>5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140</v>
      </c>
      <c r="AU163" s="169" t="s">
        <v>80</v>
      </c>
      <c r="AV163" s="15" t="s">
        <v>139</v>
      </c>
      <c r="AW163" s="15" t="s">
        <v>29</v>
      </c>
      <c r="AX163" s="15" t="s">
        <v>80</v>
      </c>
      <c r="AY163" s="169" t="s">
        <v>131</v>
      </c>
    </row>
    <row r="164" spans="1:65" s="2" customFormat="1" ht="21.75" customHeight="1">
      <c r="A164" s="30"/>
      <c r="B164" s="141"/>
      <c r="C164" s="142" t="s">
        <v>348</v>
      </c>
      <c r="D164" s="142" t="s">
        <v>135</v>
      </c>
      <c r="E164" s="143" t="s">
        <v>880</v>
      </c>
      <c r="F164" s="144" t="s">
        <v>881</v>
      </c>
      <c r="G164" s="145" t="s">
        <v>200</v>
      </c>
      <c r="H164" s="146">
        <v>1</v>
      </c>
      <c r="I164" s="147"/>
      <c r="J164" s="147">
        <f>ROUND(I164*H164,2)</f>
        <v>0</v>
      </c>
      <c r="K164" s="144" t="s">
        <v>1</v>
      </c>
      <c r="L164" s="31"/>
      <c r="M164" s="148" t="s">
        <v>1</v>
      </c>
      <c r="N164" s="149" t="s">
        <v>37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2" t="s">
        <v>139</v>
      </c>
      <c r="AT164" s="152" t="s">
        <v>135</v>
      </c>
      <c r="AU164" s="152" t="s">
        <v>80</v>
      </c>
      <c r="AY164" s="18" t="s">
        <v>131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139</v>
      </c>
      <c r="BM164" s="152" t="s">
        <v>281</v>
      </c>
    </row>
    <row r="165" spans="2:51" s="13" customFormat="1" ht="12">
      <c r="B165" s="154"/>
      <c r="D165" s="155" t="s">
        <v>140</v>
      </c>
      <c r="E165" s="156" t="s">
        <v>1</v>
      </c>
      <c r="F165" s="157" t="s">
        <v>252</v>
      </c>
      <c r="H165" s="156" t="s">
        <v>1</v>
      </c>
      <c r="L165" s="154"/>
      <c r="M165" s="158"/>
      <c r="N165" s="159"/>
      <c r="O165" s="159"/>
      <c r="P165" s="159"/>
      <c r="Q165" s="159"/>
      <c r="R165" s="159"/>
      <c r="S165" s="159"/>
      <c r="T165" s="160"/>
      <c r="AT165" s="156" t="s">
        <v>140</v>
      </c>
      <c r="AU165" s="156" t="s">
        <v>80</v>
      </c>
      <c r="AV165" s="13" t="s">
        <v>80</v>
      </c>
      <c r="AW165" s="13" t="s">
        <v>29</v>
      </c>
      <c r="AX165" s="13" t="s">
        <v>72</v>
      </c>
      <c r="AY165" s="156" t="s">
        <v>131</v>
      </c>
    </row>
    <row r="166" spans="2:51" s="14" customFormat="1" ht="12">
      <c r="B166" s="161"/>
      <c r="D166" s="155" t="s">
        <v>140</v>
      </c>
      <c r="E166" s="162" t="s">
        <v>1</v>
      </c>
      <c r="F166" s="163" t="s">
        <v>80</v>
      </c>
      <c r="H166" s="164">
        <v>1</v>
      </c>
      <c r="L166" s="161"/>
      <c r="M166" s="165"/>
      <c r="N166" s="166"/>
      <c r="O166" s="166"/>
      <c r="P166" s="166"/>
      <c r="Q166" s="166"/>
      <c r="R166" s="166"/>
      <c r="S166" s="166"/>
      <c r="T166" s="167"/>
      <c r="AT166" s="162" t="s">
        <v>140</v>
      </c>
      <c r="AU166" s="162" t="s">
        <v>80</v>
      </c>
      <c r="AV166" s="14" t="s">
        <v>82</v>
      </c>
      <c r="AW166" s="14" t="s">
        <v>29</v>
      </c>
      <c r="AX166" s="14" t="s">
        <v>72</v>
      </c>
      <c r="AY166" s="162" t="s">
        <v>131</v>
      </c>
    </row>
    <row r="167" spans="2:51" s="15" customFormat="1" ht="12">
      <c r="B167" s="168"/>
      <c r="D167" s="155" t="s">
        <v>140</v>
      </c>
      <c r="E167" s="169" t="s">
        <v>1</v>
      </c>
      <c r="F167" s="170" t="s">
        <v>143</v>
      </c>
      <c r="H167" s="171">
        <v>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140</v>
      </c>
      <c r="AU167" s="169" t="s">
        <v>80</v>
      </c>
      <c r="AV167" s="15" t="s">
        <v>139</v>
      </c>
      <c r="AW167" s="15" t="s">
        <v>29</v>
      </c>
      <c r="AX167" s="15" t="s">
        <v>80</v>
      </c>
      <c r="AY167" s="169" t="s">
        <v>131</v>
      </c>
    </row>
    <row r="168" spans="1:65" s="2" customFormat="1" ht="21.75" customHeight="1">
      <c r="A168" s="30"/>
      <c r="B168" s="141"/>
      <c r="C168" s="142" t="s">
        <v>882</v>
      </c>
      <c r="D168" s="142" t="s">
        <v>135</v>
      </c>
      <c r="E168" s="143" t="s">
        <v>883</v>
      </c>
      <c r="F168" s="144" t="s">
        <v>884</v>
      </c>
      <c r="G168" s="145" t="s">
        <v>200</v>
      </c>
      <c r="H168" s="146">
        <v>3</v>
      </c>
      <c r="I168" s="147"/>
      <c r="J168" s="147">
        <f>ROUND(I168*H168,2)</f>
        <v>0</v>
      </c>
      <c r="K168" s="144" t="s">
        <v>1</v>
      </c>
      <c r="L168" s="31"/>
      <c r="M168" s="148" t="s">
        <v>1</v>
      </c>
      <c r="N168" s="149" t="s">
        <v>37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2" t="s">
        <v>139</v>
      </c>
      <c r="AT168" s="152" t="s">
        <v>135</v>
      </c>
      <c r="AU168" s="152" t="s">
        <v>80</v>
      </c>
      <c r="AY168" s="18" t="s">
        <v>131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139</v>
      </c>
      <c r="BM168" s="152" t="s">
        <v>288</v>
      </c>
    </row>
    <row r="169" spans="2:51" s="13" customFormat="1" ht="12">
      <c r="B169" s="154"/>
      <c r="D169" s="155" t="s">
        <v>140</v>
      </c>
      <c r="E169" s="156" t="s">
        <v>1</v>
      </c>
      <c r="F169" s="157" t="s">
        <v>236</v>
      </c>
      <c r="H169" s="156" t="s">
        <v>1</v>
      </c>
      <c r="L169" s="154"/>
      <c r="M169" s="158"/>
      <c r="N169" s="159"/>
      <c r="O169" s="159"/>
      <c r="P169" s="159"/>
      <c r="Q169" s="159"/>
      <c r="R169" s="159"/>
      <c r="S169" s="159"/>
      <c r="T169" s="160"/>
      <c r="AT169" s="156" t="s">
        <v>140</v>
      </c>
      <c r="AU169" s="156" t="s">
        <v>80</v>
      </c>
      <c r="AV169" s="13" t="s">
        <v>80</v>
      </c>
      <c r="AW169" s="13" t="s">
        <v>29</v>
      </c>
      <c r="AX169" s="13" t="s">
        <v>72</v>
      </c>
      <c r="AY169" s="156" t="s">
        <v>131</v>
      </c>
    </row>
    <row r="170" spans="2:51" s="14" customFormat="1" ht="12">
      <c r="B170" s="161"/>
      <c r="D170" s="155" t="s">
        <v>140</v>
      </c>
      <c r="E170" s="162" t="s">
        <v>1</v>
      </c>
      <c r="F170" s="163" t="s">
        <v>244</v>
      </c>
      <c r="H170" s="164">
        <v>3</v>
      </c>
      <c r="L170" s="161"/>
      <c r="M170" s="165"/>
      <c r="N170" s="166"/>
      <c r="O170" s="166"/>
      <c r="P170" s="166"/>
      <c r="Q170" s="166"/>
      <c r="R170" s="166"/>
      <c r="S170" s="166"/>
      <c r="T170" s="167"/>
      <c r="AT170" s="162" t="s">
        <v>140</v>
      </c>
      <c r="AU170" s="162" t="s">
        <v>80</v>
      </c>
      <c r="AV170" s="14" t="s">
        <v>82</v>
      </c>
      <c r="AW170" s="14" t="s">
        <v>29</v>
      </c>
      <c r="AX170" s="14" t="s">
        <v>72</v>
      </c>
      <c r="AY170" s="162" t="s">
        <v>131</v>
      </c>
    </row>
    <row r="171" spans="2:51" s="15" customFormat="1" ht="12">
      <c r="B171" s="168"/>
      <c r="D171" s="155" t="s">
        <v>140</v>
      </c>
      <c r="E171" s="169" t="s">
        <v>1</v>
      </c>
      <c r="F171" s="170" t="s">
        <v>143</v>
      </c>
      <c r="H171" s="171">
        <v>3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140</v>
      </c>
      <c r="AU171" s="169" t="s">
        <v>80</v>
      </c>
      <c r="AV171" s="15" t="s">
        <v>139</v>
      </c>
      <c r="AW171" s="15" t="s">
        <v>29</v>
      </c>
      <c r="AX171" s="15" t="s">
        <v>80</v>
      </c>
      <c r="AY171" s="169" t="s">
        <v>131</v>
      </c>
    </row>
    <row r="172" spans="1:65" s="2" customFormat="1" ht="21.75" customHeight="1">
      <c r="A172" s="30"/>
      <c r="B172" s="141"/>
      <c r="C172" s="142" t="s">
        <v>355</v>
      </c>
      <c r="D172" s="142" t="s">
        <v>135</v>
      </c>
      <c r="E172" s="143" t="s">
        <v>885</v>
      </c>
      <c r="F172" s="144" t="s">
        <v>886</v>
      </c>
      <c r="G172" s="145" t="s">
        <v>200</v>
      </c>
      <c r="H172" s="146">
        <v>2</v>
      </c>
      <c r="I172" s="147"/>
      <c r="J172" s="147">
        <f>ROUND(I172*H172,2)</f>
        <v>0</v>
      </c>
      <c r="K172" s="144" t="s">
        <v>1</v>
      </c>
      <c r="L172" s="31"/>
      <c r="M172" s="148" t="s">
        <v>1</v>
      </c>
      <c r="N172" s="149" t="s">
        <v>37</v>
      </c>
      <c r="O172" s="150">
        <v>0</v>
      </c>
      <c r="P172" s="150">
        <f>O172*H172</f>
        <v>0</v>
      </c>
      <c r="Q172" s="150">
        <v>0</v>
      </c>
      <c r="R172" s="150">
        <f>Q172*H172</f>
        <v>0</v>
      </c>
      <c r="S172" s="150">
        <v>0</v>
      </c>
      <c r="T172" s="151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52" t="s">
        <v>139</v>
      </c>
      <c r="AT172" s="152" t="s">
        <v>135</v>
      </c>
      <c r="AU172" s="152" t="s">
        <v>80</v>
      </c>
      <c r="AY172" s="18" t="s">
        <v>131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8" t="s">
        <v>80</v>
      </c>
      <c r="BK172" s="153">
        <f>ROUND(I172*H172,2)</f>
        <v>0</v>
      </c>
      <c r="BL172" s="18" t="s">
        <v>139</v>
      </c>
      <c r="BM172" s="152" t="s">
        <v>296</v>
      </c>
    </row>
    <row r="173" spans="2:51" s="13" customFormat="1" ht="12">
      <c r="B173" s="154"/>
      <c r="D173" s="155" t="s">
        <v>140</v>
      </c>
      <c r="E173" s="156" t="s">
        <v>1</v>
      </c>
      <c r="F173" s="157" t="s">
        <v>887</v>
      </c>
      <c r="H173" s="156" t="s">
        <v>1</v>
      </c>
      <c r="L173" s="154"/>
      <c r="M173" s="158"/>
      <c r="N173" s="159"/>
      <c r="O173" s="159"/>
      <c r="P173" s="159"/>
      <c r="Q173" s="159"/>
      <c r="R173" s="159"/>
      <c r="S173" s="159"/>
      <c r="T173" s="160"/>
      <c r="AT173" s="156" t="s">
        <v>140</v>
      </c>
      <c r="AU173" s="156" t="s">
        <v>80</v>
      </c>
      <c r="AV173" s="13" t="s">
        <v>80</v>
      </c>
      <c r="AW173" s="13" t="s">
        <v>29</v>
      </c>
      <c r="AX173" s="13" t="s">
        <v>72</v>
      </c>
      <c r="AY173" s="156" t="s">
        <v>131</v>
      </c>
    </row>
    <row r="174" spans="2:51" s="14" customFormat="1" ht="12">
      <c r="B174" s="161"/>
      <c r="D174" s="155" t="s">
        <v>140</v>
      </c>
      <c r="E174" s="162" t="s">
        <v>1</v>
      </c>
      <c r="F174" s="163" t="s">
        <v>82</v>
      </c>
      <c r="H174" s="164">
        <v>2</v>
      </c>
      <c r="L174" s="161"/>
      <c r="M174" s="165"/>
      <c r="N174" s="166"/>
      <c r="O174" s="166"/>
      <c r="P174" s="166"/>
      <c r="Q174" s="166"/>
      <c r="R174" s="166"/>
      <c r="S174" s="166"/>
      <c r="T174" s="167"/>
      <c r="AT174" s="162" t="s">
        <v>140</v>
      </c>
      <c r="AU174" s="162" t="s">
        <v>80</v>
      </c>
      <c r="AV174" s="14" t="s">
        <v>82</v>
      </c>
      <c r="AW174" s="14" t="s">
        <v>29</v>
      </c>
      <c r="AX174" s="14" t="s">
        <v>72</v>
      </c>
      <c r="AY174" s="162" t="s">
        <v>131</v>
      </c>
    </row>
    <row r="175" spans="2:51" s="15" customFormat="1" ht="12">
      <c r="B175" s="168"/>
      <c r="D175" s="155" t="s">
        <v>140</v>
      </c>
      <c r="E175" s="169" t="s">
        <v>1</v>
      </c>
      <c r="F175" s="170" t="s">
        <v>143</v>
      </c>
      <c r="H175" s="171">
        <v>2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140</v>
      </c>
      <c r="AU175" s="169" t="s">
        <v>80</v>
      </c>
      <c r="AV175" s="15" t="s">
        <v>139</v>
      </c>
      <c r="AW175" s="15" t="s">
        <v>29</v>
      </c>
      <c r="AX175" s="15" t="s">
        <v>80</v>
      </c>
      <c r="AY175" s="169" t="s">
        <v>131</v>
      </c>
    </row>
    <row r="176" spans="1:65" s="2" customFormat="1" ht="24.15" customHeight="1">
      <c r="A176" s="30"/>
      <c r="B176" s="141"/>
      <c r="C176" s="142" t="s">
        <v>888</v>
      </c>
      <c r="D176" s="142" t="s">
        <v>135</v>
      </c>
      <c r="E176" s="143" t="s">
        <v>889</v>
      </c>
      <c r="F176" s="144" t="s">
        <v>890</v>
      </c>
      <c r="G176" s="145" t="s">
        <v>200</v>
      </c>
      <c r="H176" s="146">
        <v>32</v>
      </c>
      <c r="I176" s="147"/>
      <c r="J176" s="147">
        <f>ROUND(I176*H176,2)</f>
        <v>0</v>
      </c>
      <c r="K176" s="144" t="s">
        <v>1</v>
      </c>
      <c r="L176" s="31"/>
      <c r="M176" s="148" t="s">
        <v>1</v>
      </c>
      <c r="N176" s="149" t="s">
        <v>37</v>
      </c>
      <c r="O176" s="150">
        <v>0</v>
      </c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52" t="s">
        <v>139</v>
      </c>
      <c r="AT176" s="152" t="s">
        <v>135</v>
      </c>
      <c r="AU176" s="152" t="s">
        <v>80</v>
      </c>
      <c r="AY176" s="18" t="s">
        <v>131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8" t="s">
        <v>80</v>
      </c>
      <c r="BK176" s="153">
        <f>ROUND(I176*H176,2)</f>
        <v>0</v>
      </c>
      <c r="BL176" s="18" t="s">
        <v>139</v>
      </c>
      <c r="BM176" s="152" t="s">
        <v>201</v>
      </c>
    </row>
    <row r="177" spans="2:51" s="13" customFormat="1" ht="12">
      <c r="B177" s="154"/>
      <c r="D177" s="155" t="s">
        <v>140</v>
      </c>
      <c r="E177" s="156" t="s">
        <v>1</v>
      </c>
      <c r="F177" s="157" t="s">
        <v>891</v>
      </c>
      <c r="H177" s="156" t="s">
        <v>1</v>
      </c>
      <c r="L177" s="154"/>
      <c r="M177" s="158"/>
      <c r="N177" s="159"/>
      <c r="O177" s="159"/>
      <c r="P177" s="159"/>
      <c r="Q177" s="159"/>
      <c r="R177" s="159"/>
      <c r="S177" s="159"/>
      <c r="T177" s="160"/>
      <c r="AT177" s="156" t="s">
        <v>140</v>
      </c>
      <c r="AU177" s="156" t="s">
        <v>80</v>
      </c>
      <c r="AV177" s="13" t="s">
        <v>80</v>
      </c>
      <c r="AW177" s="13" t="s">
        <v>29</v>
      </c>
      <c r="AX177" s="13" t="s">
        <v>72</v>
      </c>
      <c r="AY177" s="156" t="s">
        <v>131</v>
      </c>
    </row>
    <row r="178" spans="2:51" s="14" customFormat="1" ht="12">
      <c r="B178" s="161"/>
      <c r="D178" s="155" t="s">
        <v>140</v>
      </c>
      <c r="E178" s="162" t="s">
        <v>1</v>
      </c>
      <c r="F178" s="163" t="s">
        <v>304</v>
      </c>
      <c r="H178" s="164">
        <v>32</v>
      </c>
      <c r="L178" s="161"/>
      <c r="M178" s="165"/>
      <c r="N178" s="166"/>
      <c r="O178" s="166"/>
      <c r="P178" s="166"/>
      <c r="Q178" s="166"/>
      <c r="R178" s="166"/>
      <c r="S178" s="166"/>
      <c r="T178" s="167"/>
      <c r="AT178" s="162" t="s">
        <v>140</v>
      </c>
      <c r="AU178" s="162" t="s">
        <v>80</v>
      </c>
      <c r="AV178" s="14" t="s">
        <v>82</v>
      </c>
      <c r="AW178" s="14" t="s">
        <v>29</v>
      </c>
      <c r="AX178" s="14" t="s">
        <v>72</v>
      </c>
      <c r="AY178" s="162" t="s">
        <v>131</v>
      </c>
    </row>
    <row r="179" spans="2:51" s="15" customFormat="1" ht="12">
      <c r="B179" s="168"/>
      <c r="D179" s="155" t="s">
        <v>140</v>
      </c>
      <c r="E179" s="169" t="s">
        <v>1</v>
      </c>
      <c r="F179" s="170" t="s">
        <v>143</v>
      </c>
      <c r="H179" s="171">
        <v>32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140</v>
      </c>
      <c r="AU179" s="169" t="s">
        <v>80</v>
      </c>
      <c r="AV179" s="15" t="s">
        <v>139</v>
      </c>
      <c r="AW179" s="15" t="s">
        <v>29</v>
      </c>
      <c r="AX179" s="15" t="s">
        <v>80</v>
      </c>
      <c r="AY179" s="169" t="s">
        <v>131</v>
      </c>
    </row>
    <row r="180" spans="1:65" s="2" customFormat="1" ht="21.75" customHeight="1">
      <c r="A180" s="30"/>
      <c r="B180" s="141"/>
      <c r="C180" s="142" t="s">
        <v>371</v>
      </c>
      <c r="D180" s="142" t="s">
        <v>135</v>
      </c>
      <c r="E180" s="143" t="s">
        <v>892</v>
      </c>
      <c r="F180" s="144" t="s">
        <v>893</v>
      </c>
      <c r="G180" s="145" t="s">
        <v>823</v>
      </c>
      <c r="H180" s="146">
        <v>1</v>
      </c>
      <c r="I180" s="147"/>
      <c r="J180" s="147">
        <f>ROUND(I180*H180,2)</f>
        <v>0</v>
      </c>
      <c r="K180" s="144" t="s">
        <v>1</v>
      </c>
      <c r="L180" s="31"/>
      <c r="M180" s="148" t="s">
        <v>1</v>
      </c>
      <c r="N180" s="149" t="s">
        <v>37</v>
      </c>
      <c r="O180" s="150">
        <v>0</v>
      </c>
      <c r="P180" s="150">
        <f>O180*H180</f>
        <v>0</v>
      </c>
      <c r="Q180" s="150">
        <v>0</v>
      </c>
      <c r="R180" s="150">
        <f>Q180*H180</f>
        <v>0</v>
      </c>
      <c r="S180" s="150">
        <v>0</v>
      </c>
      <c r="T180" s="151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52" t="s">
        <v>139</v>
      </c>
      <c r="AT180" s="152" t="s">
        <v>135</v>
      </c>
      <c r="AU180" s="152" t="s">
        <v>80</v>
      </c>
      <c r="AY180" s="18" t="s">
        <v>131</v>
      </c>
      <c r="BE180" s="153">
        <f>IF(N180="základní",J180,0)</f>
        <v>0</v>
      </c>
      <c r="BF180" s="153">
        <f>IF(N180="snížená",J180,0)</f>
        <v>0</v>
      </c>
      <c r="BG180" s="153">
        <f>IF(N180="zákl. přenesená",J180,0)</f>
        <v>0</v>
      </c>
      <c r="BH180" s="153">
        <f>IF(N180="sníž. přenesená",J180,0)</f>
        <v>0</v>
      </c>
      <c r="BI180" s="153">
        <f>IF(N180="nulová",J180,0)</f>
        <v>0</v>
      </c>
      <c r="BJ180" s="18" t="s">
        <v>80</v>
      </c>
      <c r="BK180" s="153">
        <f>ROUND(I180*H180,2)</f>
        <v>0</v>
      </c>
      <c r="BL180" s="18" t="s">
        <v>139</v>
      </c>
      <c r="BM180" s="152" t="s">
        <v>304</v>
      </c>
    </row>
    <row r="181" spans="2:51" s="13" customFormat="1" ht="12">
      <c r="B181" s="154"/>
      <c r="D181" s="155" t="s">
        <v>140</v>
      </c>
      <c r="E181" s="156" t="s">
        <v>1</v>
      </c>
      <c r="F181" s="157" t="s">
        <v>894</v>
      </c>
      <c r="H181" s="156" t="s">
        <v>1</v>
      </c>
      <c r="L181" s="154"/>
      <c r="M181" s="158"/>
      <c r="N181" s="159"/>
      <c r="O181" s="159"/>
      <c r="P181" s="159"/>
      <c r="Q181" s="159"/>
      <c r="R181" s="159"/>
      <c r="S181" s="159"/>
      <c r="T181" s="160"/>
      <c r="AT181" s="156" t="s">
        <v>140</v>
      </c>
      <c r="AU181" s="156" t="s">
        <v>80</v>
      </c>
      <c r="AV181" s="13" t="s">
        <v>80</v>
      </c>
      <c r="AW181" s="13" t="s">
        <v>29</v>
      </c>
      <c r="AX181" s="13" t="s">
        <v>72</v>
      </c>
      <c r="AY181" s="156" t="s">
        <v>131</v>
      </c>
    </row>
    <row r="182" spans="2:51" s="14" customFormat="1" ht="12">
      <c r="B182" s="161"/>
      <c r="D182" s="155" t="s">
        <v>140</v>
      </c>
      <c r="E182" s="162" t="s">
        <v>1</v>
      </c>
      <c r="F182" s="163" t="s">
        <v>80</v>
      </c>
      <c r="H182" s="164">
        <v>1</v>
      </c>
      <c r="L182" s="161"/>
      <c r="M182" s="165"/>
      <c r="N182" s="166"/>
      <c r="O182" s="166"/>
      <c r="P182" s="166"/>
      <c r="Q182" s="166"/>
      <c r="R182" s="166"/>
      <c r="S182" s="166"/>
      <c r="T182" s="167"/>
      <c r="AT182" s="162" t="s">
        <v>140</v>
      </c>
      <c r="AU182" s="162" t="s">
        <v>80</v>
      </c>
      <c r="AV182" s="14" t="s">
        <v>82</v>
      </c>
      <c r="AW182" s="14" t="s">
        <v>29</v>
      </c>
      <c r="AX182" s="14" t="s">
        <v>72</v>
      </c>
      <c r="AY182" s="162" t="s">
        <v>131</v>
      </c>
    </row>
    <row r="183" spans="2:51" s="15" customFormat="1" ht="12">
      <c r="B183" s="168"/>
      <c r="D183" s="155" t="s">
        <v>140</v>
      </c>
      <c r="E183" s="169" t="s">
        <v>1</v>
      </c>
      <c r="F183" s="170" t="s">
        <v>143</v>
      </c>
      <c r="H183" s="171">
        <v>1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140</v>
      </c>
      <c r="AU183" s="169" t="s">
        <v>80</v>
      </c>
      <c r="AV183" s="15" t="s">
        <v>139</v>
      </c>
      <c r="AW183" s="15" t="s">
        <v>29</v>
      </c>
      <c r="AX183" s="15" t="s">
        <v>80</v>
      </c>
      <c r="AY183" s="169" t="s">
        <v>131</v>
      </c>
    </row>
    <row r="184" spans="1:65" s="2" customFormat="1" ht="16.5" customHeight="1">
      <c r="A184" s="30"/>
      <c r="B184" s="141"/>
      <c r="C184" s="142" t="s">
        <v>895</v>
      </c>
      <c r="D184" s="142" t="s">
        <v>135</v>
      </c>
      <c r="E184" s="143" t="s">
        <v>896</v>
      </c>
      <c r="F184" s="144" t="s">
        <v>897</v>
      </c>
      <c r="G184" s="145" t="s">
        <v>200</v>
      </c>
      <c r="H184" s="146">
        <v>12</v>
      </c>
      <c r="I184" s="147"/>
      <c r="J184" s="147">
        <f>ROUND(I184*H184,2)</f>
        <v>0</v>
      </c>
      <c r="K184" s="144" t="s">
        <v>1</v>
      </c>
      <c r="L184" s="31"/>
      <c r="M184" s="148" t="s">
        <v>1</v>
      </c>
      <c r="N184" s="149" t="s">
        <v>37</v>
      </c>
      <c r="O184" s="150">
        <v>0</v>
      </c>
      <c r="P184" s="150">
        <f>O184*H184</f>
        <v>0</v>
      </c>
      <c r="Q184" s="150">
        <v>0</v>
      </c>
      <c r="R184" s="150">
        <f>Q184*H184</f>
        <v>0</v>
      </c>
      <c r="S184" s="150">
        <v>0</v>
      </c>
      <c r="T184" s="151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52" t="s">
        <v>139</v>
      </c>
      <c r="AT184" s="152" t="s">
        <v>135</v>
      </c>
      <c r="AU184" s="152" t="s">
        <v>80</v>
      </c>
      <c r="AY184" s="18" t="s">
        <v>131</v>
      </c>
      <c r="BE184" s="153">
        <f>IF(N184="základní",J184,0)</f>
        <v>0</v>
      </c>
      <c r="BF184" s="153">
        <f>IF(N184="snížená",J184,0)</f>
        <v>0</v>
      </c>
      <c r="BG184" s="153">
        <f>IF(N184="zákl. přenesená",J184,0)</f>
        <v>0</v>
      </c>
      <c r="BH184" s="153">
        <f>IF(N184="sníž. přenesená",J184,0)</f>
        <v>0</v>
      </c>
      <c r="BI184" s="153">
        <f>IF(N184="nulová",J184,0)</f>
        <v>0</v>
      </c>
      <c r="BJ184" s="18" t="s">
        <v>80</v>
      </c>
      <c r="BK184" s="153">
        <f>ROUND(I184*H184,2)</f>
        <v>0</v>
      </c>
      <c r="BL184" s="18" t="s">
        <v>139</v>
      </c>
      <c r="BM184" s="152" t="s">
        <v>205</v>
      </c>
    </row>
    <row r="185" spans="2:51" s="13" customFormat="1" ht="12">
      <c r="B185" s="154"/>
      <c r="D185" s="155" t="s">
        <v>140</v>
      </c>
      <c r="E185" s="156" t="s">
        <v>1</v>
      </c>
      <c r="F185" s="157" t="s">
        <v>898</v>
      </c>
      <c r="H185" s="156" t="s">
        <v>1</v>
      </c>
      <c r="L185" s="154"/>
      <c r="M185" s="158"/>
      <c r="N185" s="159"/>
      <c r="O185" s="159"/>
      <c r="P185" s="159"/>
      <c r="Q185" s="159"/>
      <c r="R185" s="159"/>
      <c r="S185" s="159"/>
      <c r="T185" s="160"/>
      <c r="AT185" s="156" t="s">
        <v>140</v>
      </c>
      <c r="AU185" s="156" t="s">
        <v>80</v>
      </c>
      <c r="AV185" s="13" t="s">
        <v>80</v>
      </c>
      <c r="AW185" s="13" t="s">
        <v>29</v>
      </c>
      <c r="AX185" s="13" t="s">
        <v>72</v>
      </c>
      <c r="AY185" s="156" t="s">
        <v>131</v>
      </c>
    </row>
    <row r="186" spans="2:51" s="14" customFormat="1" ht="12">
      <c r="B186" s="161"/>
      <c r="D186" s="155" t="s">
        <v>140</v>
      </c>
      <c r="E186" s="162" t="s">
        <v>1</v>
      </c>
      <c r="F186" s="163" t="s">
        <v>179</v>
      </c>
      <c r="H186" s="164">
        <v>12</v>
      </c>
      <c r="L186" s="161"/>
      <c r="M186" s="165"/>
      <c r="N186" s="166"/>
      <c r="O186" s="166"/>
      <c r="P186" s="166"/>
      <c r="Q186" s="166"/>
      <c r="R186" s="166"/>
      <c r="S186" s="166"/>
      <c r="T186" s="167"/>
      <c r="AT186" s="162" t="s">
        <v>140</v>
      </c>
      <c r="AU186" s="162" t="s">
        <v>80</v>
      </c>
      <c r="AV186" s="14" t="s">
        <v>82</v>
      </c>
      <c r="AW186" s="14" t="s">
        <v>29</v>
      </c>
      <c r="AX186" s="14" t="s">
        <v>72</v>
      </c>
      <c r="AY186" s="162" t="s">
        <v>131</v>
      </c>
    </row>
    <row r="187" spans="2:51" s="15" customFormat="1" ht="12">
      <c r="B187" s="168"/>
      <c r="D187" s="155" t="s">
        <v>140</v>
      </c>
      <c r="E187" s="169" t="s">
        <v>1</v>
      </c>
      <c r="F187" s="170" t="s">
        <v>143</v>
      </c>
      <c r="H187" s="171">
        <v>12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140</v>
      </c>
      <c r="AU187" s="169" t="s">
        <v>80</v>
      </c>
      <c r="AV187" s="15" t="s">
        <v>139</v>
      </c>
      <c r="AW187" s="15" t="s">
        <v>29</v>
      </c>
      <c r="AX187" s="15" t="s">
        <v>80</v>
      </c>
      <c r="AY187" s="169" t="s">
        <v>131</v>
      </c>
    </row>
    <row r="188" spans="1:65" s="2" customFormat="1" ht="16.5" customHeight="1">
      <c r="A188" s="30"/>
      <c r="B188" s="141"/>
      <c r="C188" s="142" t="s">
        <v>377</v>
      </c>
      <c r="D188" s="142" t="s">
        <v>135</v>
      </c>
      <c r="E188" s="143" t="s">
        <v>899</v>
      </c>
      <c r="F188" s="144" t="s">
        <v>900</v>
      </c>
      <c r="G188" s="145" t="s">
        <v>200</v>
      </c>
      <c r="H188" s="146">
        <v>6</v>
      </c>
      <c r="I188" s="147"/>
      <c r="J188" s="147">
        <f>ROUND(I188*H188,2)</f>
        <v>0</v>
      </c>
      <c r="K188" s="144" t="s">
        <v>1</v>
      </c>
      <c r="L188" s="31"/>
      <c r="M188" s="148" t="s">
        <v>1</v>
      </c>
      <c r="N188" s="149" t="s">
        <v>37</v>
      </c>
      <c r="O188" s="150">
        <v>0</v>
      </c>
      <c r="P188" s="150">
        <f>O188*H188</f>
        <v>0</v>
      </c>
      <c r="Q188" s="150">
        <v>0</v>
      </c>
      <c r="R188" s="150">
        <f>Q188*H188</f>
        <v>0</v>
      </c>
      <c r="S188" s="150">
        <v>0</v>
      </c>
      <c r="T188" s="151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52" t="s">
        <v>139</v>
      </c>
      <c r="AT188" s="152" t="s">
        <v>135</v>
      </c>
      <c r="AU188" s="152" t="s">
        <v>80</v>
      </c>
      <c r="AY188" s="18" t="s">
        <v>131</v>
      </c>
      <c r="BE188" s="153">
        <f>IF(N188="základní",J188,0)</f>
        <v>0</v>
      </c>
      <c r="BF188" s="153">
        <f>IF(N188="snížená",J188,0)</f>
        <v>0</v>
      </c>
      <c r="BG188" s="153">
        <f>IF(N188="zákl. přenesená",J188,0)</f>
        <v>0</v>
      </c>
      <c r="BH188" s="153">
        <f>IF(N188="sníž. přenesená",J188,0)</f>
        <v>0</v>
      </c>
      <c r="BI188" s="153">
        <f>IF(N188="nulová",J188,0)</f>
        <v>0</v>
      </c>
      <c r="BJ188" s="18" t="s">
        <v>80</v>
      </c>
      <c r="BK188" s="153">
        <f>ROUND(I188*H188,2)</f>
        <v>0</v>
      </c>
      <c r="BL188" s="18" t="s">
        <v>139</v>
      </c>
      <c r="BM188" s="152" t="s">
        <v>308</v>
      </c>
    </row>
    <row r="189" spans="2:51" s="13" customFormat="1" ht="12">
      <c r="B189" s="154"/>
      <c r="D189" s="155" t="s">
        <v>140</v>
      </c>
      <c r="E189" s="156" t="s">
        <v>1</v>
      </c>
      <c r="F189" s="157" t="s">
        <v>431</v>
      </c>
      <c r="H189" s="156" t="s">
        <v>1</v>
      </c>
      <c r="L189" s="154"/>
      <c r="M189" s="158"/>
      <c r="N189" s="159"/>
      <c r="O189" s="159"/>
      <c r="P189" s="159"/>
      <c r="Q189" s="159"/>
      <c r="R189" s="159"/>
      <c r="S189" s="159"/>
      <c r="T189" s="160"/>
      <c r="AT189" s="156" t="s">
        <v>140</v>
      </c>
      <c r="AU189" s="156" t="s">
        <v>80</v>
      </c>
      <c r="AV189" s="13" t="s">
        <v>80</v>
      </c>
      <c r="AW189" s="13" t="s">
        <v>29</v>
      </c>
      <c r="AX189" s="13" t="s">
        <v>72</v>
      </c>
      <c r="AY189" s="156" t="s">
        <v>131</v>
      </c>
    </row>
    <row r="190" spans="2:51" s="14" customFormat="1" ht="12">
      <c r="B190" s="161"/>
      <c r="D190" s="155" t="s">
        <v>140</v>
      </c>
      <c r="E190" s="162" t="s">
        <v>1</v>
      </c>
      <c r="F190" s="163" t="s">
        <v>157</v>
      </c>
      <c r="H190" s="164">
        <v>6</v>
      </c>
      <c r="L190" s="161"/>
      <c r="M190" s="165"/>
      <c r="N190" s="166"/>
      <c r="O190" s="166"/>
      <c r="P190" s="166"/>
      <c r="Q190" s="166"/>
      <c r="R190" s="166"/>
      <c r="S190" s="166"/>
      <c r="T190" s="167"/>
      <c r="AT190" s="162" t="s">
        <v>140</v>
      </c>
      <c r="AU190" s="162" t="s">
        <v>80</v>
      </c>
      <c r="AV190" s="14" t="s">
        <v>82</v>
      </c>
      <c r="AW190" s="14" t="s">
        <v>29</v>
      </c>
      <c r="AX190" s="14" t="s">
        <v>72</v>
      </c>
      <c r="AY190" s="162" t="s">
        <v>131</v>
      </c>
    </row>
    <row r="191" spans="2:51" s="15" customFormat="1" ht="12">
      <c r="B191" s="168"/>
      <c r="D191" s="155" t="s">
        <v>140</v>
      </c>
      <c r="E191" s="169" t="s">
        <v>1</v>
      </c>
      <c r="F191" s="170" t="s">
        <v>143</v>
      </c>
      <c r="H191" s="171">
        <v>6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140</v>
      </c>
      <c r="AU191" s="169" t="s">
        <v>80</v>
      </c>
      <c r="AV191" s="15" t="s">
        <v>139</v>
      </c>
      <c r="AW191" s="15" t="s">
        <v>29</v>
      </c>
      <c r="AX191" s="15" t="s">
        <v>80</v>
      </c>
      <c r="AY191" s="169" t="s">
        <v>131</v>
      </c>
    </row>
    <row r="192" spans="1:65" s="2" customFormat="1" ht="16.5" customHeight="1">
      <c r="A192" s="30"/>
      <c r="B192" s="141"/>
      <c r="C192" s="142" t="s">
        <v>901</v>
      </c>
      <c r="D192" s="142" t="s">
        <v>135</v>
      </c>
      <c r="E192" s="143" t="s">
        <v>902</v>
      </c>
      <c r="F192" s="144" t="s">
        <v>903</v>
      </c>
      <c r="G192" s="145" t="s">
        <v>200</v>
      </c>
      <c r="H192" s="146">
        <v>6</v>
      </c>
      <c r="I192" s="147"/>
      <c r="J192" s="147">
        <f>ROUND(I192*H192,2)</f>
        <v>0</v>
      </c>
      <c r="K192" s="144" t="s">
        <v>1</v>
      </c>
      <c r="L192" s="31"/>
      <c r="M192" s="148" t="s">
        <v>1</v>
      </c>
      <c r="N192" s="149" t="s">
        <v>37</v>
      </c>
      <c r="O192" s="150">
        <v>0</v>
      </c>
      <c r="P192" s="150">
        <f>O192*H192</f>
        <v>0</v>
      </c>
      <c r="Q192" s="150">
        <v>0</v>
      </c>
      <c r="R192" s="150">
        <f>Q192*H192</f>
        <v>0</v>
      </c>
      <c r="S192" s="150">
        <v>0</v>
      </c>
      <c r="T192" s="151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52" t="s">
        <v>139</v>
      </c>
      <c r="AT192" s="152" t="s">
        <v>135</v>
      </c>
      <c r="AU192" s="152" t="s">
        <v>80</v>
      </c>
      <c r="AY192" s="18" t="s">
        <v>131</v>
      </c>
      <c r="BE192" s="153">
        <f>IF(N192="základní",J192,0)</f>
        <v>0</v>
      </c>
      <c r="BF192" s="153">
        <f>IF(N192="snížená",J192,0)</f>
        <v>0</v>
      </c>
      <c r="BG192" s="153">
        <f>IF(N192="zákl. přenesená",J192,0)</f>
        <v>0</v>
      </c>
      <c r="BH192" s="153">
        <f>IF(N192="sníž. přenesená",J192,0)</f>
        <v>0</v>
      </c>
      <c r="BI192" s="153">
        <f>IF(N192="nulová",J192,0)</f>
        <v>0</v>
      </c>
      <c r="BJ192" s="18" t="s">
        <v>80</v>
      </c>
      <c r="BK192" s="153">
        <f>ROUND(I192*H192,2)</f>
        <v>0</v>
      </c>
      <c r="BL192" s="18" t="s">
        <v>139</v>
      </c>
      <c r="BM192" s="152" t="s">
        <v>310</v>
      </c>
    </row>
    <row r="193" spans="2:51" s="13" customFormat="1" ht="12">
      <c r="B193" s="154"/>
      <c r="D193" s="155" t="s">
        <v>140</v>
      </c>
      <c r="E193" s="156" t="s">
        <v>1</v>
      </c>
      <c r="F193" s="157" t="s">
        <v>431</v>
      </c>
      <c r="H193" s="156" t="s">
        <v>1</v>
      </c>
      <c r="L193" s="154"/>
      <c r="M193" s="158"/>
      <c r="N193" s="159"/>
      <c r="O193" s="159"/>
      <c r="P193" s="159"/>
      <c r="Q193" s="159"/>
      <c r="R193" s="159"/>
      <c r="S193" s="159"/>
      <c r="T193" s="160"/>
      <c r="AT193" s="156" t="s">
        <v>140</v>
      </c>
      <c r="AU193" s="156" t="s">
        <v>80</v>
      </c>
      <c r="AV193" s="13" t="s">
        <v>80</v>
      </c>
      <c r="AW193" s="13" t="s">
        <v>29</v>
      </c>
      <c r="AX193" s="13" t="s">
        <v>72</v>
      </c>
      <c r="AY193" s="156" t="s">
        <v>131</v>
      </c>
    </row>
    <row r="194" spans="2:51" s="14" customFormat="1" ht="12">
      <c r="B194" s="161"/>
      <c r="D194" s="155" t="s">
        <v>140</v>
      </c>
      <c r="E194" s="162" t="s">
        <v>1</v>
      </c>
      <c r="F194" s="163" t="s">
        <v>157</v>
      </c>
      <c r="H194" s="164">
        <v>6</v>
      </c>
      <c r="L194" s="161"/>
      <c r="M194" s="165"/>
      <c r="N194" s="166"/>
      <c r="O194" s="166"/>
      <c r="P194" s="166"/>
      <c r="Q194" s="166"/>
      <c r="R194" s="166"/>
      <c r="S194" s="166"/>
      <c r="T194" s="167"/>
      <c r="AT194" s="162" t="s">
        <v>140</v>
      </c>
      <c r="AU194" s="162" t="s">
        <v>80</v>
      </c>
      <c r="AV194" s="14" t="s">
        <v>82</v>
      </c>
      <c r="AW194" s="14" t="s">
        <v>29</v>
      </c>
      <c r="AX194" s="14" t="s">
        <v>72</v>
      </c>
      <c r="AY194" s="162" t="s">
        <v>131</v>
      </c>
    </row>
    <row r="195" spans="2:51" s="15" customFormat="1" ht="12">
      <c r="B195" s="168"/>
      <c r="D195" s="155" t="s">
        <v>140</v>
      </c>
      <c r="E195" s="169" t="s">
        <v>1</v>
      </c>
      <c r="F195" s="170" t="s">
        <v>143</v>
      </c>
      <c r="H195" s="171">
        <v>6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140</v>
      </c>
      <c r="AU195" s="169" t="s">
        <v>80</v>
      </c>
      <c r="AV195" s="15" t="s">
        <v>139</v>
      </c>
      <c r="AW195" s="15" t="s">
        <v>29</v>
      </c>
      <c r="AX195" s="15" t="s">
        <v>80</v>
      </c>
      <c r="AY195" s="169" t="s">
        <v>131</v>
      </c>
    </row>
    <row r="196" spans="1:65" s="2" customFormat="1" ht="16.5" customHeight="1">
      <c r="A196" s="30"/>
      <c r="B196" s="141"/>
      <c r="C196" s="142" t="s">
        <v>384</v>
      </c>
      <c r="D196" s="142" t="s">
        <v>135</v>
      </c>
      <c r="E196" s="143" t="s">
        <v>904</v>
      </c>
      <c r="F196" s="144" t="s">
        <v>905</v>
      </c>
      <c r="G196" s="145" t="s">
        <v>163</v>
      </c>
      <c r="H196" s="146">
        <v>18</v>
      </c>
      <c r="I196" s="147"/>
      <c r="J196" s="147">
        <f>ROUND(I196*H196,2)</f>
        <v>0</v>
      </c>
      <c r="K196" s="144" t="s">
        <v>1</v>
      </c>
      <c r="L196" s="31"/>
      <c r="M196" s="148" t="s">
        <v>1</v>
      </c>
      <c r="N196" s="149" t="s">
        <v>37</v>
      </c>
      <c r="O196" s="150">
        <v>0</v>
      </c>
      <c r="P196" s="150">
        <f>O196*H196</f>
        <v>0</v>
      </c>
      <c r="Q196" s="150">
        <v>0</v>
      </c>
      <c r="R196" s="150">
        <f>Q196*H196</f>
        <v>0</v>
      </c>
      <c r="S196" s="150">
        <v>0</v>
      </c>
      <c r="T196" s="151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52" t="s">
        <v>139</v>
      </c>
      <c r="AT196" s="152" t="s">
        <v>135</v>
      </c>
      <c r="AU196" s="152" t="s">
        <v>80</v>
      </c>
      <c r="AY196" s="18" t="s">
        <v>131</v>
      </c>
      <c r="BE196" s="153">
        <f>IF(N196="základní",J196,0)</f>
        <v>0</v>
      </c>
      <c r="BF196" s="153">
        <f>IF(N196="snížená",J196,0)</f>
        <v>0</v>
      </c>
      <c r="BG196" s="153">
        <f>IF(N196="zákl. přenesená",J196,0)</f>
        <v>0</v>
      </c>
      <c r="BH196" s="153">
        <f>IF(N196="sníž. přenesená",J196,0)</f>
        <v>0</v>
      </c>
      <c r="BI196" s="153">
        <f>IF(N196="nulová",J196,0)</f>
        <v>0</v>
      </c>
      <c r="BJ196" s="18" t="s">
        <v>80</v>
      </c>
      <c r="BK196" s="153">
        <f>ROUND(I196*H196,2)</f>
        <v>0</v>
      </c>
      <c r="BL196" s="18" t="s">
        <v>139</v>
      </c>
      <c r="BM196" s="152" t="s">
        <v>175</v>
      </c>
    </row>
    <row r="197" spans="2:51" s="13" customFormat="1" ht="12">
      <c r="B197" s="154"/>
      <c r="D197" s="155" t="s">
        <v>140</v>
      </c>
      <c r="E197" s="156" t="s">
        <v>1</v>
      </c>
      <c r="F197" s="157" t="s">
        <v>906</v>
      </c>
      <c r="H197" s="156" t="s">
        <v>1</v>
      </c>
      <c r="L197" s="154"/>
      <c r="M197" s="158"/>
      <c r="N197" s="159"/>
      <c r="O197" s="159"/>
      <c r="P197" s="159"/>
      <c r="Q197" s="159"/>
      <c r="R197" s="159"/>
      <c r="S197" s="159"/>
      <c r="T197" s="160"/>
      <c r="AT197" s="156" t="s">
        <v>140</v>
      </c>
      <c r="AU197" s="156" t="s">
        <v>80</v>
      </c>
      <c r="AV197" s="13" t="s">
        <v>80</v>
      </c>
      <c r="AW197" s="13" t="s">
        <v>29</v>
      </c>
      <c r="AX197" s="13" t="s">
        <v>72</v>
      </c>
      <c r="AY197" s="156" t="s">
        <v>131</v>
      </c>
    </row>
    <row r="198" spans="2:51" s="14" customFormat="1" ht="12">
      <c r="B198" s="161"/>
      <c r="D198" s="155" t="s">
        <v>140</v>
      </c>
      <c r="E198" s="162" t="s">
        <v>1</v>
      </c>
      <c r="F198" s="163" t="s">
        <v>263</v>
      </c>
      <c r="H198" s="164">
        <v>18</v>
      </c>
      <c r="L198" s="161"/>
      <c r="M198" s="165"/>
      <c r="N198" s="166"/>
      <c r="O198" s="166"/>
      <c r="P198" s="166"/>
      <c r="Q198" s="166"/>
      <c r="R198" s="166"/>
      <c r="S198" s="166"/>
      <c r="T198" s="167"/>
      <c r="AT198" s="162" t="s">
        <v>140</v>
      </c>
      <c r="AU198" s="162" t="s">
        <v>80</v>
      </c>
      <c r="AV198" s="14" t="s">
        <v>82</v>
      </c>
      <c r="AW198" s="14" t="s">
        <v>29</v>
      </c>
      <c r="AX198" s="14" t="s">
        <v>72</v>
      </c>
      <c r="AY198" s="162" t="s">
        <v>131</v>
      </c>
    </row>
    <row r="199" spans="2:51" s="15" customFormat="1" ht="12">
      <c r="B199" s="168"/>
      <c r="D199" s="155" t="s">
        <v>140</v>
      </c>
      <c r="E199" s="169" t="s">
        <v>1</v>
      </c>
      <c r="F199" s="170" t="s">
        <v>143</v>
      </c>
      <c r="H199" s="171">
        <v>18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140</v>
      </c>
      <c r="AU199" s="169" t="s">
        <v>80</v>
      </c>
      <c r="AV199" s="15" t="s">
        <v>139</v>
      </c>
      <c r="AW199" s="15" t="s">
        <v>29</v>
      </c>
      <c r="AX199" s="15" t="s">
        <v>80</v>
      </c>
      <c r="AY199" s="169" t="s">
        <v>131</v>
      </c>
    </row>
    <row r="200" spans="1:65" s="2" customFormat="1" ht="21.75" customHeight="1">
      <c r="A200" s="30"/>
      <c r="B200" s="141"/>
      <c r="C200" s="142" t="s">
        <v>907</v>
      </c>
      <c r="D200" s="142" t="s">
        <v>135</v>
      </c>
      <c r="E200" s="143" t="s">
        <v>908</v>
      </c>
      <c r="F200" s="144" t="s">
        <v>909</v>
      </c>
      <c r="G200" s="145" t="s">
        <v>163</v>
      </c>
      <c r="H200" s="146">
        <v>11.25</v>
      </c>
      <c r="I200" s="147"/>
      <c r="J200" s="147">
        <f>ROUND(I200*H200,2)</f>
        <v>0</v>
      </c>
      <c r="K200" s="144" t="s">
        <v>1</v>
      </c>
      <c r="L200" s="31"/>
      <c r="M200" s="148" t="s">
        <v>1</v>
      </c>
      <c r="N200" s="149" t="s">
        <v>37</v>
      </c>
      <c r="O200" s="150">
        <v>0</v>
      </c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52" t="s">
        <v>139</v>
      </c>
      <c r="AT200" s="152" t="s">
        <v>135</v>
      </c>
      <c r="AU200" s="152" t="s">
        <v>80</v>
      </c>
      <c r="AY200" s="18" t="s">
        <v>131</v>
      </c>
      <c r="BE200" s="153">
        <f>IF(N200="základní",J200,0)</f>
        <v>0</v>
      </c>
      <c r="BF200" s="153">
        <f>IF(N200="snížená",J200,0)</f>
        <v>0</v>
      </c>
      <c r="BG200" s="153">
        <f>IF(N200="zákl. přenesená",J200,0)</f>
        <v>0</v>
      </c>
      <c r="BH200" s="153">
        <f>IF(N200="sníž. přenesená",J200,0)</f>
        <v>0</v>
      </c>
      <c r="BI200" s="153">
        <f>IF(N200="nulová",J200,0)</f>
        <v>0</v>
      </c>
      <c r="BJ200" s="18" t="s">
        <v>80</v>
      </c>
      <c r="BK200" s="153">
        <f>ROUND(I200*H200,2)</f>
        <v>0</v>
      </c>
      <c r="BL200" s="18" t="s">
        <v>139</v>
      </c>
      <c r="BM200" s="152" t="s">
        <v>316</v>
      </c>
    </row>
    <row r="201" spans="2:51" s="13" customFormat="1" ht="12">
      <c r="B201" s="154"/>
      <c r="D201" s="155" t="s">
        <v>140</v>
      </c>
      <c r="E201" s="156" t="s">
        <v>1</v>
      </c>
      <c r="F201" s="157" t="s">
        <v>910</v>
      </c>
      <c r="H201" s="156" t="s">
        <v>1</v>
      </c>
      <c r="L201" s="154"/>
      <c r="M201" s="158"/>
      <c r="N201" s="159"/>
      <c r="O201" s="159"/>
      <c r="P201" s="159"/>
      <c r="Q201" s="159"/>
      <c r="R201" s="159"/>
      <c r="S201" s="159"/>
      <c r="T201" s="160"/>
      <c r="AT201" s="156" t="s">
        <v>140</v>
      </c>
      <c r="AU201" s="156" t="s">
        <v>80</v>
      </c>
      <c r="AV201" s="13" t="s">
        <v>80</v>
      </c>
      <c r="AW201" s="13" t="s">
        <v>29</v>
      </c>
      <c r="AX201" s="13" t="s">
        <v>72</v>
      </c>
      <c r="AY201" s="156" t="s">
        <v>131</v>
      </c>
    </row>
    <row r="202" spans="2:51" s="14" customFormat="1" ht="12">
      <c r="B202" s="161"/>
      <c r="D202" s="155" t="s">
        <v>140</v>
      </c>
      <c r="E202" s="162" t="s">
        <v>1</v>
      </c>
      <c r="F202" s="163" t="s">
        <v>911</v>
      </c>
      <c r="H202" s="164">
        <v>11.25</v>
      </c>
      <c r="L202" s="161"/>
      <c r="M202" s="165"/>
      <c r="N202" s="166"/>
      <c r="O202" s="166"/>
      <c r="P202" s="166"/>
      <c r="Q202" s="166"/>
      <c r="R202" s="166"/>
      <c r="S202" s="166"/>
      <c r="T202" s="167"/>
      <c r="AT202" s="162" t="s">
        <v>140</v>
      </c>
      <c r="AU202" s="162" t="s">
        <v>80</v>
      </c>
      <c r="AV202" s="14" t="s">
        <v>82</v>
      </c>
      <c r="AW202" s="14" t="s">
        <v>29</v>
      </c>
      <c r="AX202" s="14" t="s">
        <v>72</v>
      </c>
      <c r="AY202" s="162" t="s">
        <v>131</v>
      </c>
    </row>
    <row r="203" spans="2:51" s="15" customFormat="1" ht="12">
      <c r="B203" s="168"/>
      <c r="D203" s="155" t="s">
        <v>140</v>
      </c>
      <c r="E203" s="169" t="s">
        <v>1</v>
      </c>
      <c r="F203" s="170" t="s">
        <v>143</v>
      </c>
      <c r="H203" s="171">
        <v>11.25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140</v>
      </c>
      <c r="AU203" s="169" t="s">
        <v>80</v>
      </c>
      <c r="AV203" s="15" t="s">
        <v>139</v>
      </c>
      <c r="AW203" s="15" t="s">
        <v>29</v>
      </c>
      <c r="AX203" s="15" t="s">
        <v>80</v>
      </c>
      <c r="AY203" s="169" t="s">
        <v>131</v>
      </c>
    </row>
    <row r="204" spans="1:65" s="2" customFormat="1" ht="16.5" customHeight="1">
      <c r="A204" s="30"/>
      <c r="B204" s="141"/>
      <c r="C204" s="142" t="s">
        <v>388</v>
      </c>
      <c r="D204" s="142" t="s">
        <v>135</v>
      </c>
      <c r="E204" s="143" t="s">
        <v>912</v>
      </c>
      <c r="F204" s="144" t="s">
        <v>913</v>
      </c>
      <c r="G204" s="145" t="s">
        <v>200</v>
      </c>
      <c r="H204" s="146">
        <v>75</v>
      </c>
      <c r="I204" s="147"/>
      <c r="J204" s="147">
        <f>ROUND(I204*H204,2)</f>
        <v>0</v>
      </c>
      <c r="K204" s="144" t="s">
        <v>1</v>
      </c>
      <c r="L204" s="31"/>
      <c r="M204" s="148" t="s">
        <v>1</v>
      </c>
      <c r="N204" s="149" t="s">
        <v>37</v>
      </c>
      <c r="O204" s="150">
        <v>0</v>
      </c>
      <c r="P204" s="150">
        <f>O204*H204</f>
        <v>0</v>
      </c>
      <c r="Q204" s="150">
        <v>0</v>
      </c>
      <c r="R204" s="150">
        <f>Q204*H204</f>
        <v>0</v>
      </c>
      <c r="S204" s="150">
        <v>0</v>
      </c>
      <c r="T204" s="151">
        <f>S204*H204</f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52" t="s">
        <v>139</v>
      </c>
      <c r="AT204" s="152" t="s">
        <v>135</v>
      </c>
      <c r="AU204" s="152" t="s">
        <v>80</v>
      </c>
      <c r="AY204" s="18" t="s">
        <v>131</v>
      </c>
      <c r="BE204" s="153">
        <f>IF(N204="základní",J204,0)</f>
        <v>0</v>
      </c>
      <c r="BF204" s="153">
        <f>IF(N204="snížená",J204,0)</f>
        <v>0</v>
      </c>
      <c r="BG204" s="153">
        <f>IF(N204="zákl. přenesená",J204,0)</f>
        <v>0</v>
      </c>
      <c r="BH204" s="153">
        <f>IF(N204="sníž. přenesená",J204,0)</f>
        <v>0</v>
      </c>
      <c r="BI204" s="153">
        <f>IF(N204="nulová",J204,0)</f>
        <v>0</v>
      </c>
      <c r="BJ204" s="18" t="s">
        <v>80</v>
      </c>
      <c r="BK204" s="153">
        <f>ROUND(I204*H204,2)</f>
        <v>0</v>
      </c>
      <c r="BL204" s="18" t="s">
        <v>139</v>
      </c>
      <c r="BM204" s="152" t="s">
        <v>324</v>
      </c>
    </row>
    <row r="205" spans="2:51" s="13" customFormat="1" ht="12">
      <c r="B205" s="154"/>
      <c r="D205" s="155" t="s">
        <v>140</v>
      </c>
      <c r="E205" s="156" t="s">
        <v>1</v>
      </c>
      <c r="F205" s="157" t="s">
        <v>914</v>
      </c>
      <c r="H205" s="156" t="s">
        <v>1</v>
      </c>
      <c r="L205" s="154"/>
      <c r="M205" s="158"/>
      <c r="N205" s="159"/>
      <c r="O205" s="159"/>
      <c r="P205" s="159"/>
      <c r="Q205" s="159"/>
      <c r="R205" s="159"/>
      <c r="S205" s="159"/>
      <c r="T205" s="160"/>
      <c r="AT205" s="156" t="s">
        <v>140</v>
      </c>
      <c r="AU205" s="156" t="s">
        <v>80</v>
      </c>
      <c r="AV205" s="13" t="s">
        <v>80</v>
      </c>
      <c r="AW205" s="13" t="s">
        <v>29</v>
      </c>
      <c r="AX205" s="13" t="s">
        <v>72</v>
      </c>
      <c r="AY205" s="156" t="s">
        <v>131</v>
      </c>
    </row>
    <row r="206" spans="2:51" s="14" customFormat="1" ht="12">
      <c r="B206" s="161"/>
      <c r="D206" s="155" t="s">
        <v>140</v>
      </c>
      <c r="E206" s="162" t="s">
        <v>1</v>
      </c>
      <c r="F206" s="163" t="s">
        <v>915</v>
      </c>
      <c r="H206" s="164">
        <v>75</v>
      </c>
      <c r="L206" s="161"/>
      <c r="M206" s="165"/>
      <c r="N206" s="166"/>
      <c r="O206" s="166"/>
      <c r="P206" s="166"/>
      <c r="Q206" s="166"/>
      <c r="R206" s="166"/>
      <c r="S206" s="166"/>
      <c r="T206" s="167"/>
      <c r="AT206" s="162" t="s">
        <v>140</v>
      </c>
      <c r="AU206" s="162" t="s">
        <v>80</v>
      </c>
      <c r="AV206" s="14" t="s">
        <v>82</v>
      </c>
      <c r="AW206" s="14" t="s">
        <v>29</v>
      </c>
      <c r="AX206" s="14" t="s">
        <v>72</v>
      </c>
      <c r="AY206" s="162" t="s">
        <v>131</v>
      </c>
    </row>
    <row r="207" spans="2:51" s="15" customFormat="1" ht="12">
      <c r="B207" s="168"/>
      <c r="D207" s="155" t="s">
        <v>140</v>
      </c>
      <c r="E207" s="169" t="s">
        <v>1</v>
      </c>
      <c r="F207" s="170" t="s">
        <v>143</v>
      </c>
      <c r="H207" s="171">
        <v>75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140</v>
      </c>
      <c r="AU207" s="169" t="s">
        <v>80</v>
      </c>
      <c r="AV207" s="15" t="s">
        <v>139</v>
      </c>
      <c r="AW207" s="15" t="s">
        <v>29</v>
      </c>
      <c r="AX207" s="15" t="s">
        <v>80</v>
      </c>
      <c r="AY207" s="169" t="s">
        <v>131</v>
      </c>
    </row>
    <row r="208" spans="1:65" s="2" customFormat="1" ht="16.5" customHeight="1">
      <c r="A208" s="30"/>
      <c r="B208" s="141"/>
      <c r="C208" s="142" t="s">
        <v>916</v>
      </c>
      <c r="D208" s="142" t="s">
        <v>135</v>
      </c>
      <c r="E208" s="143" t="s">
        <v>917</v>
      </c>
      <c r="F208" s="144" t="s">
        <v>918</v>
      </c>
      <c r="G208" s="145" t="s">
        <v>200</v>
      </c>
      <c r="H208" s="146">
        <v>75</v>
      </c>
      <c r="I208" s="147"/>
      <c r="J208" s="147">
        <f>ROUND(I208*H208,2)</f>
        <v>0</v>
      </c>
      <c r="K208" s="144" t="s">
        <v>1</v>
      </c>
      <c r="L208" s="31"/>
      <c r="M208" s="148" t="s">
        <v>1</v>
      </c>
      <c r="N208" s="149" t="s">
        <v>37</v>
      </c>
      <c r="O208" s="150">
        <v>0</v>
      </c>
      <c r="P208" s="150">
        <f>O208*H208</f>
        <v>0</v>
      </c>
      <c r="Q208" s="150">
        <v>0</v>
      </c>
      <c r="R208" s="150">
        <f>Q208*H208</f>
        <v>0</v>
      </c>
      <c r="S208" s="150">
        <v>0</v>
      </c>
      <c r="T208" s="151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52" t="s">
        <v>139</v>
      </c>
      <c r="AT208" s="152" t="s">
        <v>135</v>
      </c>
      <c r="AU208" s="152" t="s">
        <v>80</v>
      </c>
      <c r="AY208" s="18" t="s">
        <v>131</v>
      </c>
      <c r="BE208" s="153">
        <f>IF(N208="základní",J208,0)</f>
        <v>0</v>
      </c>
      <c r="BF208" s="153">
        <f>IF(N208="snížená",J208,0)</f>
        <v>0</v>
      </c>
      <c r="BG208" s="153">
        <f>IF(N208="zákl. přenesená",J208,0)</f>
        <v>0</v>
      </c>
      <c r="BH208" s="153">
        <f>IF(N208="sníž. přenesená",J208,0)</f>
        <v>0</v>
      </c>
      <c r="BI208" s="153">
        <f>IF(N208="nulová",J208,0)</f>
        <v>0</v>
      </c>
      <c r="BJ208" s="18" t="s">
        <v>80</v>
      </c>
      <c r="BK208" s="153">
        <f>ROUND(I208*H208,2)</f>
        <v>0</v>
      </c>
      <c r="BL208" s="18" t="s">
        <v>139</v>
      </c>
      <c r="BM208" s="152" t="s">
        <v>327</v>
      </c>
    </row>
    <row r="209" spans="2:51" s="13" customFormat="1" ht="12">
      <c r="B209" s="154"/>
      <c r="D209" s="155" t="s">
        <v>140</v>
      </c>
      <c r="E209" s="156" t="s">
        <v>1</v>
      </c>
      <c r="F209" s="157" t="s">
        <v>914</v>
      </c>
      <c r="H209" s="156" t="s">
        <v>1</v>
      </c>
      <c r="L209" s="154"/>
      <c r="M209" s="158"/>
      <c r="N209" s="159"/>
      <c r="O209" s="159"/>
      <c r="P209" s="159"/>
      <c r="Q209" s="159"/>
      <c r="R209" s="159"/>
      <c r="S209" s="159"/>
      <c r="T209" s="160"/>
      <c r="AT209" s="156" t="s">
        <v>140</v>
      </c>
      <c r="AU209" s="156" t="s">
        <v>80</v>
      </c>
      <c r="AV209" s="13" t="s">
        <v>80</v>
      </c>
      <c r="AW209" s="13" t="s">
        <v>29</v>
      </c>
      <c r="AX209" s="13" t="s">
        <v>72</v>
      </c>
      <c r="AY209" s="156" t="s">
        <v>131</v>
      </c>
    </row>
    <row r="210" spans="2:51" s="14" customFormat="1" ht="12">
      <c r="B210" s="161"/>
      <c r="D210" s="155" t="s">
        <v>140</v>
      </c>
      <c r="E210" s="162" t="s">
        <v>1</v>
      </c>
      <c r="F210" s="163" t="s">
        <v>915</v>
      </c>
      <c r="H210" s="164">
        <v>75</v>
      </c>
      <c r="L210" s="161"/>
      <c r="M210" s="165"/>
      <c r="N210" s="166"/>
      <c r="O210" s="166"/>
      <c r="P210" s="166"/>
      <c r="Q210" s="166"/>
      <c r="R210" s="166"/>
      <c r="S210" s="166"/>
      <c r="T210" s="167"/>
      <c r="AT210" s="162" t="s">
        <v>140</v>
      </c>
      <c r="AU210" s="162" t="s">
        <v>80</v>
      </c>
      <c r="AV210" s="14" t="s">
        <v>82</v>
      </c>
      <c r="AW210" s="14" t="s">
        <v>29</v>
      </c>
      <c r="AX210" s="14" t="s">
        <v>72</v>
      </c>
      <c r="AY210" s="162" t="s">
        <v>131</v>
      </c>
    </row>
    <row r="211" spans="2:51" s="15" customFormat="1" ht="12">
      <c r="B211" s="168"/>
      <c r="D211" s="155" t="s">
        <v>140</v>
      </c>
      <c r="E211" s="169" t="s">
        <v>1</v>
      </c>
      <c r="F211" s="170" t="s">
        <v>143</v>
      </c>
      <c r="H211" s="171">
        <v>75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140</v>
      </c>
      <c r="AU211" s="169" t="s">
        <v>80</v>
      </c>
      <c r="AV211" s="15" t="s">
        <v>139</v>
      </c>
      <c r="AW211" s="15" t="s">
        <v>29</v>
      </c>
      <c r="AX211" s="15" t="s">
        <v>80</v>
      </c>
      <c r="AY211" s="169" t="s">
        <v>131</v>
      </c>
    </row>
    <row r="212" spans="1:65" s="2" customFormat="1" ht="16.5" customHeight="1">
      <c r="A212" s="30"/>
      <c r="B212" s="141"/>
      <c r="C212" s="142" t="s">
        <v>396</v>
      </c>
      <c r="D212" s="142" t="s">
        <v>135</v>
      </c>
      <c r="E212" s="143" t="s">
        <v>919</v>
      </c>
      <c r="F212" s="144" t="s">
        <v>920</v>
      </c>
      <c r="G212" s="145" t="s">
        <v>200</v>
      </c>
      <c r="H212" s="146">
        <v>75</v>
      </c>
      <c r="I212" s="147"/>
      <c r="J212" s="147">
        <f>ROUND(I212*H212,2)</f>
        <v>0</v>
      </c>
      <c r="K212" s="144" t="s">
        <v>1</v>
      </c>
      <c r="L212" s="31"/>
      <c r="M212" s="148" t="s">
        <v>1</v>
      </c>
      <c r="N212" s="149" t="s">
        <v>37</v>
      </c>
      <c r="O212" s="150">
        <v>0</v>
      </c>
      <c r="P212" s="150">
        <f>O212*H212</f>
        <v>0</v>
      </c>
      <c r="Q212" s="150">
        <v>0</v>
      </c>
      <c r="R212" s="150">
        <f>Q212*H212</f>
        <v>0</v>
      </c>
      <c r="S212" s="150">
        <v>0</v>
      </c>
      <c r="T212" s="151">
        <f>S212*H212</f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52" t="s">
        <v>139</v>
      </c>
      <c r="AT212" s="152" t="s">
        <v>135</v>
      </c>
      <c r="AU212" s="152" t="s">
        <v>80</v>
      </c>
      <c r="AY212" s="18" t="s">
        <v>131</v>
      </c>
      <c r="BE212" s="153">
        <f>IF(N212="základní",J212,0)</f>
        <v>0</v>
      </c>
      <c r="BF212" s="153">
        <f>IF(N212="snížená",J212,0)</f>
        <v>0</v>
      </c>
      <c r="BG212" s="153">
        <f>IF(N212="zákl. přenesená",J212,0)</f>
        <v>0</v>
      </c>
      <c r="BH212" s="153">
        <f>IF(N212="sníž. přenesená",J212,0)</f>
        <v>0</v>
      </c>
      <c r="BI212" s="153">
        <f>IF(N212="nulová",J212,0)</f>
        <v>0</v>
      </c>
      <c r="BJ212" s="18" t="s">
        <v>80</v>
      </c>
      <c r="BK212" s="153">
        <f>ROUND(I212*H212,2)</f>
        <v>0</v>
      </c>
      <c r="BL212" s="18" t="s">
        <v>139</v>
      </c>
      <c r="BM212" s="152" t="s">
        <v>333</v>
      </c>
    </row>
    <row r="213" spans="2:51" s="13" customFormat="1" ht="12">
      <c r="B213" s="154"/>
      <c r="D213" s="155" t="s">
        <v>140</v>
      </c>
      <c r="E213" s="156" t="s">
        <v>1</v>
      </c>
      <c r="F213" s="157" t="s">
        <v>914</v>
      </c>
      <c r="H213" s="156" t="s">
        <v>1</v>
      </c>
      <c r="L213" s="154"/>
      <c r="M213" s="158"/>
      <c r="N213" s="159"/>
      <c r="O213" s="159"/>
      <c r="P213" s="159"/>
      <c r="Q213" s="159"/>
      <c r="R213" s="159"/>
      <c r="S213" s="159"/>
      <c r="T213" s="160"/>
      <c r="AT213" s="156" t="s">
        <v>140</v>
      </c>
      <c r="AU213" s="156" t="s">
        <v>80</v>
      </c>
      <c r="AV213" s="13" t="s">
        <v>80</v>
      </c>
      <c r="AW213" s="13" t="s">
        <v>29</v>
      </c>
      <c r="AX213" s="13" t="s">
        <v>72</v>
      </c>
      <c r="AY213" s="156" t="s">
        <v>131</v>
      </c>
    </row>
    <row r="214" spans="2:51" s="14" customFormat="1" ht="12">
      <c r="B214" s="161"/>
      <c r="D214" s="155" t="s">
        <v>140</v>
      </c>
      <c r="E214" s="162" t="s">
        <v>1</v>
      </c>
      <c r="F214" s="163" t="s">
        <v>915</v>
      </c>
      <c r="H214" s="164">
        <v>75</v>
      </c>
      <c r="L214" s="161"/>
      <c r="M214" s="165"/>
      <c r="N214" s="166"/>
      <c r="O214" s="166"/>
      <c r="P214" s="166"/>
      <c r="Q214" s="166"/>
      <c r="R214" s="166"/>
      <c r="S214" s="166"/>
      <c r="T214" s="167"/>
      <c r="AT214" s="162" t="s">
        <v>140</v>
      </c>
      <c r="AU214" s="162" t="s">
        <v>80</v>
      </c>
      <c r="AV214" s="14" t="s">
        <v>82</v>
      </c>
      <c r="AW214" s="14" t="s">
        <v>29</v>
      </c>
      <c r="AX214" s="14" t="s">
        <v>72</v>
      </c>
      <c r="AY214" s="162" t="s">
        <v>131</v>
      </c>
    </row>
    <row r="215" spans="2:51" s="15" customFormat="1" ht="12">
      <c r="B215" s="168"/>
      <c r="D215" s="155" t="s">
        <v>140</v>
      </c>
      <c r="E215" s="169" t="s">
        <v>1</v>
      </c>
      <c r="F215" s="170" t="s">
        <v>143</v>
      </c>
      <c r="H215" s="171">
        <v>75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140</v>
      </c>
      <c r="AU215" s="169" t="s">
        <v>80</v>
      </c>
      <c r="AV215" s="15" t="s">
        <v>139</v>
      </c>
      <c r="AW215" s="15" t="s">
        <v>29</v>
      </c>
      <c r="AX215" s="15" t="s">
        <v>80</v>
      </c>
      <c r="AY215" s="169" t="s">
        <v>131</v>
      </c>
    </row>
    <row r="216" spans="1:65" s="2" customFormat="1" ht="16.5" customHeight="1">
      <c r="A216" s="30"/>
      <c r="B216" s="141"/>
      <c r="C216" s="142" t="s">
        <v>921</v>
      </c>
      <c r="D216" s="142" t="s">
        <v>135</v>
      </c>
      <c r="E216" s="143" t="s">
        <v>922</v>
      </c>
      <c r="F216" s="144" t="s">
        <v>923</v>
      </c>
      <c r="G216" s="145" t="s">
        <v>200</v>
      </c>
      <c r="H216" s="146">
        <v>75</v>
      </c>
      <c r="I216" s="147"/>
      <c r="J216" s="147">
        <f>ROUND(I216*H216,2)</f>
        <v>0</v>
      </c>
      <c r="K216" s="144" t="s">
        <v>1</v>
      </c>
      <c r="L216" s="31"/>
      <c r="M216" s="148" t="s">
        <v>1</v>
      </c>
      <c r="N216" s="149" t="s">
        <v>37</v>
      </c>
      <c r="O216" s="150">
        <v>0</v>
      </c>
      <c r="P216" s="150">
        <f>O216*H216</f>
        <v>0</v>
      </c>
      <c r="Q216" s="150">
        <v>0</v>
      </c>
      <c r="R216" s="150">
        <f>Q216*H216</f>
        <v>0</v>
      </c>
      <c r="S216" s="150">
        <v>0</v>
      </c>
      <c r="T216" s="151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52" t="s">
        <v>139</v>
      </c>
      <c r="AT216" s="152" t="s">
        <v>135</v>
      </c>
      <c r="AU216" s="152" t="s">
        <v>80</v>
      </c>
      <c r="AY216" s="18" t="s">
        <v>131</v>
      </c>
      <c r="BE216" s="153">
        <f>IF(N216="základní",J216,0)</f>
        <v>0</v>
      </c>
      <c r="BF216" s="153">
        <f>IF(N216="snížená",J216,0)</f>
        <v>0</v>
      </c>
      <c r="BG216" s="153">
        <f>IF(N216="zákl. přenesená",J216,0)</f>
        <v>0</v>
      </c>
      <c r="BH216" s="153">
        <f>IF(N216="sníž. přenesená",J216,0)</f>
        <v>0</v>
      </c>
      <c r="BI216" s="153">
        <f>IF(N216="nulová",J216,0)</f>
        <v>0</v>
      </c>
      <c r="BJ216" s="18" t="s">
        <v>80</v>
      </c>
      <c r="BK216" s="153">
        <f>ROUND(I216*H216,2)</f>
        <v>0</v>
      </c>
      <c r="BL216" s="18" t="s">
        <v>139</v>
      </c>
      <c r="BM216" s="152" t="s">
        <v>340</v>
      </c>
    </row>
    <row r="217" spans="2:51" s="13" customFormat="1" ht="12">
      <c r="B217" s="154"/>
      <c r="D217" s="155" t="s">
        <v>140</v>
      </c>
      <c r="E217" s="156" t="s">
        <v>1</v>
      </c>
      <c r="F217" s="157" t="s">
        <v>914</v>
      </c>
      <c r="H217" s="156" t="s">
        <v>1</v>
      </c>
      <c r="L217" s="154"/>
      <c r="M217" s="158"/>
      <c r="N217" s="159"/>
      <c r="O217" s="159"/>
      <c r="P217" s="159"/>
      <c r="Q217" s="159"/>
      <c r="R217" s="159"/>
      <c r="S217" s="159"/>
      <c r="T217" s="160"/>
      <c r="AT217" s="156" t="s">
        <v>140</v>
      </c>
      <c r="AU217" s="156" t="s">
        <v>80</v>
      </c>
      <c r="AV217" s="13" t="s">
        <v>80</v>
      </c>
      <c r="AW217" s="13" t="s">
        <v>29</v>
      </c>
      <c r="AX217" s="13" t="s">
        <v>72</v>
      </c>
      <c r="AY217" s="156" t="s">
        <v>131</v>
      </c>
    </row>
    <row r="218" spans="2:51" s="14" customFormat="1" ht="12">
      <c r="B218" s="161"/>
      <c r="D218" s="155" t="s">
        <v>140</v>
      </c>
      <c r="E218" s="162" t="s">
        <v>1</v>
      </c>
      <c r="F218" s="163" t="s">
        <v>915</v>
      </c>
      <c r="H218" s="164">
        <v>75</v>
      </c>
      <c r="L218" s="161"/>
      <c r="M218" s="165"/>
      <c r="N218" s="166"/>
      <c r="O218" s="166"/>
      <c r="P218" s="166"/>
      <c r="Q218" s="166"/>
      <c r="R218" s="166"/>
      <c r="S218" s="166"/>
      <c r="T218" s="167"/>
      <c r="AT218" s="162" t="s">
        <v>140</v>
      </c>
      <c r="AU218" s="162" t="s">
        <v>80</v>
      </c>
      <c r="AV218" s="14" t="s">
        <v>82</v>
      </c>
      <c r="AW218" s="14" t="s">
        <v>29</v>
      </c>
      <c r="AX218" s="14" t="s">
        <v>72</v>
      </c>
      <c r="AY218" s="162" t="s">
        <v>131</v>
      </c>
    </row>
    <row r="219" spans="2:51" s="15" customFormat="1" ht="12">
      <c r="B219" s="168"/>
      <c r="D219" s="155" t="s">
        <v>140</v>
      </c>
      <c r="E219" s="169" t="s">
        <v>1</v>
      </c>
      <c r="F219" s="170" t="s">
        <v>143</v>
      </c>
      <c r="H219" s="171">
        <v>75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140</v>
      </c>
      <c r="AU219" s="169" t="s">
        <v>80</v>
      </c>
      <c r="AV219" s="15" t="s">
        <v>139</v>
      </c>
      <c r="AW219" s="15" t="s">
        <v>29</v>
      </c>
      <c r="AX219" s="15" t="s">
        <v>80</v>
      </c>
      <c r="AY219" s="169" t="s">
        <v>131</v>
      </c>
    </row>
    <row r="220" spans="1:65" s="2" customFormat="1" ht="16.5" customHeight="1">
      <c r="A220" s="30"/>
      <c r="B220" s="141"/>
      <c r="C220" s="142" t="s">
        <v>404</v>
      </c>
      <c r="D220" s="142" t="s">
        <v>135</v>
      </c>
      <c r="E220" s="143" t="s">
        <v>924</v>
      </c>
      <c r="F220" s="144" t="s">
        <v>925</v>
      </c>
      <c r="G220" s="145" t="s">
        <v>200</v>
      </c>
      <c r="H220" s="146">
        <v>75</v>
      </c>
      <c r="I220" s="147"/>
      <c r="J220" s="147">
        <f>ROUND(I220*H220,2)</f>
        <v>0</v>
      </c>
      <c r="K220" s="144" t="s">
        <v>1</v>
      </c>
      <c r="L220" s="31"/>
      <c r="M220" s="148" t="s">
        <v>1</v>
      </c>
      <c r="N220" s="149" t="s">
        <v>37</v>
      </c>
      <c r="O220" s="150">
        <v>0</v>
      </c>
      <c r="P220" s="150">
        <f>O220*H220</f>
        <v>0</v>
      </c>
      <c r="Q220" s="150">
        <v>0</v>
      </c>
      <c r="R220" s="150">
        <f>Q220*H220</f>
        <v>0</v>
      </c>
      <c r="S220" s="150">
        <v>0</v>
      </c>
      <c r="T220" s="151">
        <f>S220*H220</f>
        <v>0</v>
      </c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R220" s="152" t="s">
        <v>139</v>
      </c>
      <c r="AT220" s="152" t="s">
        <v>135</v>
      </c>
      <c r="AU220" s="152" t="s">
        <v>80</v>
      </c>
      <c r="AY220" s="18" t="s">
        <v>131</v>
      </c>
      <c r="BE220" s="153">
        <f>IF(N220="základní",J220,0)</f>
        <v>0</v>
      </c>
      <c r="BF220" s="153">
        <f>IF(N220="snížená",J220,0)</f>
        <v>0</v>
      </c>
      <c r="BG220" s="153">
        <f>IF(N220="zákl. přenesená",J220,0)</f>
        <v>0</v>
      </c>
      <c r="BH220" s="153">
        <f>IF(N220="sníž. přenesená",J220,0)</f>
        <v>0</v>
      </c>
      <c r="BI220" s="153">
        <f>IF(N220="nulová",J220,0)</f>
        <v>0</v>
      </c>
      <c r="BJ220" s="18" t="s">
        <v>80</v>
      </c>
      <c r="BK220" s="153">
        <f>ROUND(I220*H220,2)</f>
        <v>0</v>
      </c>
      <c r="BL220" s="18" t="s">
        <v>139</v>
      </c>
      <c r="BM220" s="152" t="s">
        <v>348</v>
      </c>
    </row>
    <row r="221" spans="2:51" s="13" customFormat="1" ht="12">
      <c r="B221" s="154"/>
      <c r="D221" s="155" t="s">
        <v>140</v>
      </c>
      <c r="E221" s="156" t="s">
        <v>1</v>
      </c>
      <c r="F221" s="157" t="s">
        <v>914</v>
      </c>
      <c r="H221" s="156" t="s">
        <v>1</v>
      </c>
      <c r="L221" s="154"/>
      <c r="M221" s="158"/>
      <c r="N221" s="159"/>
      <c r="O221" s="159"/>
      <c r="P221" s="159"/>
      <c r="Q221" s="159"/>
      <c r="R221" s="159"/>
      <c r="S221" s="159"/>
      <c r="T221" s="160"/>
      <c r="AT221" s="156" t="s">
        <v>140</v>
      </c>
      <c r="AU221" s="156" t="s">
        <v>80</v>
      </c>
      <c r="AV221" s="13" t="s">
        <v>80</v>
      </c>
      <c r="AW221" s="13" t="s">
        <v>29</v>
      </c>
      <c r="AX221" s="13" t="s">
        <v>72</v>
      </c>
      <c r="AY221" s="156" t="s">
        <v>131</v>
      </c>
    </row>
    <row r="222" spans="2:51" s="14" customFormat="1" ht="12">
      <c r="B222" s="161"/>
      <c r="D222" s="155" t="s">
        <v>140</v>
      </c>
      <c r="E222" s="162" t="s">
        <v>1</v>
      </c>
      <c r="F222" s="163" t="s">
        <v>915</v>
      </c>
      <c r="H222" s="164">
        <v>75</v>
      </c>
      <c r="L222" s="161"/>
      <c r="M222" s="165"/>
      <c r="N222" s="166"/>
      <c r="O222" s="166"/>
      <c r="P222" s="166"/>
      <c r="Q222" s="166"/>
      <c r="R222" s="166"/>
      <c r="S222" s="166"/>
      <c r="T222" s="167"/>
      <c r="AT222" s="162" t="s">
        <v>140</v>
      </c>
      <c r="AU222" s="162" t="s">
        <v>80</v>
      </c>
      <c r="AV222" s="14" t="s">
        <v>82</v>
      </c>
      <c r="AW222" s="14" t="s">
        <v>29</v>
      </c>
      <c r="AX222" s="14" t="s">
        <v>72</v>
      </c>
      <c r="AY222" s="162" t="s">
        <v>131</v>
      </c>
    </row>
    <row r="223" spans="2:51" s="15" customFormat="1" ht="12">
      <c r="B223" s="168"/>
      <c r="D223" s="155" t="s">
        <v>140</v>
      </c>
      <c r="E223" s="169" t="s">
        <v>1</v>
      </c>
      <c r="F223" s="170" t="s">
        <v>143</v>
      </c>
      <c r="H223" s="171">
        <v>75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140</v>
      </c>
      <c r="AU223" s="169" t="s">
        <v>80</v>
      </c>
      <c r="AV223" s="15" t="s">
        <v>139</v>
      </c>
      <c r="AW223" s="15" t="s">
        <v>29</v>
      </c>
      <c r="AX223" s="15" t="s">
        <v>80</v>
      </c>
      <c r="AY223" s="169" t="s">
        <v>131</v>
      </c>
    </row>
    <row r="224" spans="1:65" s="2" customFormat="1" ht="16.5" customHeight="1">
      <c r="A224" s="30"/>
      <c r="B224" s="141"/>
      <c r="C224" s="142" t="s">
        <v>926</v>
      </c>
      <c r="D224" s="142" t="s">
        <v>135</v>
      </c>
      <c r="E224" s="143" t="s">
        <v>927</v>
      </c>
      <c r="F224" s="144" t="s">
        <v>928</v>
      </c>
      <c r="G224" s="145" t="s">
        <v>200</v>
      </c>
      <c r="H224" s="146">
        <v>11</v>
      </c>
      <c r="I224" s="147"/>
      <c r="J224" s="147">
        <f>ROUND(I224*H224,2)</f>
        <v>0</v>
      </c>
      <c r="K224" s="144" t="s">
        <v>1</v>
      </c>
      <c r="L224" s="31"/>
      <c r="M224" s="148" t="s">
        <v>1</v>
      </c>
      <c r="N224" s="149" t="s">
        <v>37</v>
      </c>
      <c r="O224" s="150">
        <v>0</v>
      </c>
      <c r="P224" s="150">
        <f>O224*H224</f>
        <v>0</v>
      </c>
      <c r="Q224" s="150">
        <v>0</v>
      </c>
      <c r="R224" s="150">
        <f>Q224*H224</f>
        <v>0</v>
      </c>
      <c r="S224" s="150">
        <v>0</v>
      </c>
      <c r="T224" s="151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R224" s="152" t="s">
        <v>139</v>
      </c>
      <c r="AT224" s="152" t="s">
        <v>135</v>
      </c>
      <c r="AU224" s="152" t="s">
        <v>80</v>
      </c>
      <c r="AY224" s="18" t="s">
        <v>131</v>
      </c>
      <c r="BE224" s="153">
        <f>IF(N224="základní",J224,0)</f>
        <v>0</v>
      </c>
      <c r="BF224" s="153">
        <f>IF(N224="snížená",J224,0)</f>
        <v>0</v>
      </c>
      <c r="BG224" s="153">
        <f>IF(N224="zákl. přenesená",J224,0)</f>
        <v>0</v>
      </c>
      <c r="BH224" s="153">
        <f>IF(N224="sníž. přenesená",J224,0)</f>
        <v>0</v>
      </c>
      <c r="BI224" s="153">
        <f>IF(N224="nulová",J224,0)</f>
        <v>0</v>
      </c>
      <c r="BJ224" s="18" t="s">
        <v>80</v>
      </c>
      <c r="BK224" s="153">
        <f>ROUND(I224*H224,2)</f>
        <v>0</v>
      </c>
      <c r="BL224" s="18" t="s">
        <v>139</v>
      </c>
      <c r="BM224" s="152" t="s">
        <v>355</v>
      </c>
    </row>
    <row r="225" spans="2:51" s="13" customFormat="1" ht="12">
      <c r="B225" s="154"/>
      <c r="D225" s="155" t="s">
        <v>140</v>
      </c>
      <c r="E225" s="156" t="s">
        <v>1</v>
      </c>
      <c r="F225" s="157" t="s">
        <v>910</v>
      </c>
      <c r="H225" s="156" t="s">
        <v>1</v>
      </c>
      <c r="L225" s="154"/>
      <c r="M225" s="158"/>
      <c r="N225" s="159"/>
      <c r="O225" s="159"/>
      <c r="P225" s="159"/>
      <c r="Q225" s="159"/>
      <c r="R225" s="159"/>
      <c r="S225" s="159"/>
      <c r="T225" s="160"/>
      <c r="AT225" s="156" t="s">
        <v>140</v>
      </c>
      <c r="AU225" s="156" t="s">
        <v>80</v>
      </c>
      <c r="AV225" s="13" t="s">
        <v>80</v>
      </c>
      <c r="AW225" s="13" t="s">
        <v>29</v>
      </c>
      <c r="AX225" s="13" t="s">
        <v>72</v>
      </c>
      <c r="AY225" s="156" t="s">
        <v>131</v>
      </c>
    </row>
    <row r="226" spans="2:51" s="14" customFormat="1" ht="12">
      <c r="B226" s="161"/>
      <c r="D226" s="155" t="s">
        <v>140</v>
      </c>
      <c r="E226" s="162" t="s">
        <v>1</v>
      </c>
      <c r="F226" s="163" t="s">
        <v>929</v>
      </c>
      <c r="H226" s="164">
        <v>11</v>
      </c>
      <c r="L226" s="161"/>
      <c r="M226" s="165"/>
      <c r="N226" s="166"/>
      <c r="O226" s="166"/>
      <c r="P226" s="166"/>
      <c r="Q226" s="166"/>
      <c r="R226" s="166"/>
      <c r="S226" s="166"/>
      <c r="T226" s="167"/>
      <c r="AT226" s="162" t="s">
        <v>140</v>
      </c>
      <c r="AU226" s="162" t="s">
        <v>80</v>
      </c>
      <c r="AV226" s="14" t="s">
        <v>82</v>
      </c>
      <c r="AW226" s="14" t="s">
        <v>29</v>
      </c>
      <c r="AX226" s="14" t="s">
        <v>72</v>
      </c>
      <c r="AY226" s="162" t="s">
        <v>131</v>
      </c>
    </row>
    <row r="227" spans="2:51" s="15" customFormat="1" ht="12">
      <c r="B227" s="168"/>
      <c r="D227" s="155" t="s">
        <v>140</v>
      </c>
      <c r="E227" s="169" t="s">
        <v>1</v>
      </c>
      <c r="F227" s="170" t="s">
        <v>143</v>
      </c>
      <c r="H227" s="171">
        <v>11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140</v>
      </c>
      <c r="AU227" s="169" t="s">
        <v>80</v>
      </c>
      <c r="AV227" s="15" t="s">
        <v>139</v>
      </c>
      <c r="AW227" s="15" t="s">
        <v>29</v>
      </c>
      <c r="AX227" s="15" t="s">
        <v>80</v>
      </c>
      <c r="AY227" s="169" t="s">
        <v>131</v>
      </c>
    </row>
    <row r="228" spans="1:65" s="2" customFormat="1" ht="16.5" customHeight="1">
      <c r="A228" s="30"/>
      <c r="B228" s="141"/>
      <c r="C228" s="142" t="s">
        <v>410</v>
      </c>
      <c r="D228" s="142" t="s">
        <v>135</v>
      </c>
      <c r="E228" s="143" t="s">
        <v>930</v>
      </c>
      <c r="F228" s="144" t="s">
        <v>931</v>
      </c>
      <c r="G228" s="145" t="s">
        <v>200</v>
      </c>
      <c r="H228" s="146">
        <v>15</v>
      </c>
      <c r="I228" s="147"/>
      <c r="J228" s="147">
        <f>ROUND(I228*H228,2)</f>
        <v>0</v>
      </c>
      <c r="K228" s="144" t="s">
        <v>1</v>
      </c>
      <c r="L228" s="31"/>
      <c r="M228" s="148" t="s">
        <v>1</v>
      </c>
      <c r="N228" s="149" t="s">
        <v>37</v>
      </c>
      <c r="O228" s="150">
        <v>0</v>
      </c>
      <c r="P228" s="150">
        <f>O228*H228</f>
        <v>0</v>
      </c>
      <c r="Q228" s="150">
        <v>0</v>
      </c>
      <c r="R228" s="150">
        <f>Q228*H228</f>
        <v>0</v>
      </c>
      <c r="S228" s="150">
        <v>0</v>
      </c>
      <c r="T228" s="151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R228" s="152" t="s">
        <v>139</v>
      </c>
      <c r="AT228" s="152" t="s">
        <v>135</v>
      </c>
      <c r="AU228" s="152" t="s">
        <v>80</v>
      </c>
      <c r="AY228" s="18" t="s">
        <v>131</v>
      </c>
      <c r="BE228" s="153">
        <f>IF(N228="základní",J228,0)</f>
        <v>0</v>
      </c>
      <c r="BF228" s="153">
        <f>IF(N228="snížená",J228,0)</f>
        <v>0</v>
      </c>
      <c r="BG228" s="153">
        <f>IF(N228="zákl. přenesená",J228,0)</f>
        <v>0</v>
      </c>
      <c r="BH228" s="153">
        <f>IF(N228="sníž. přenesená",J228,0)</f>
        <v>0</v>
      </c>
      <c r="BI228" s="153">
        <f>IF(N228="nulová",J228,0)</f>
        <v>0</v>
      </c>
      <c r="BJ228" s="18" t="s">
        <v>80</v>
      </c>
      <c r="BK228" s="153">
        <f>ROUND(I228*H228,2)</f>
        <v>0</v>
      </c>
      <c r="BL228" s="18" t="s">
        <v>139</v>
      </c>
      <c r="BM228" s="152" t="s">
        <v>364</v>
      </c>
    </row>
    <row r="229" spans="2:51" s="13" customFormat="1" ht="12">
      <c r="B229" s="154"/>
      <c r="D229" s="155" t="s">
        <v>140</v>
      </c>
      <c r="E229" s="156" t="s">
        <v>1</v>
      </c>
      <c r="F229" s="157" t="s">
        <v>932</v>
      </c>
      <c r="H229" s="156" t="s">
        <v>1</v>
      </c>
      <c r="L229" s="154"/>
      <c r="M229" s="158"/>
      <c r="N229" s="159"/>
      <c r="O229" s="159"/>
      <c r="P229" s="159"/>
      <c r="Q229" s="159"/>
      <c r="R229" s="159"/>
      <c r="S229" s="159"/>
      <c r="T229" s="160"/>
      <c r="AT229" s="156" t="s">
        <v>140</v>
      </c>
      <c r="AU229" s="156" t="s">
        <v>80</v>
      </c>
      <c r="AV229" s="13" t="s">
        <v>80</v>
      </c>
      <c r="AW229" s="13" t="s">
        <v>29</v>
      </c>
      <c r="AX229" s="13" t="s">
        <v>72</v>
      </c>
      <c r="AY229" s="156" t="s">
        <v>131</v>
      </c>
    </row>
    <row r="230" spans="2:51" s="14" customFormat="1" ht="12">
      <c r="B230" s="161"/>
      <c r="D230" s="155" t="s">
        <v>140</v>
      </c>
      <c r="E230" s="162" t="s">
        <v>1</v>
      </c>
      <c r="F230" s="163" t="s">
        <v>8</v>
      </c>
      <c r="H230" s="164">
        <v>15</v>
      </c>
      <c r="L230" s="161"/>
      <c r="M230" s="165"/>
      <c r="N230" s="166"/>
      <c r="O230" s="166"/>
      <c r="P230" s="166"/>
      <c r="Q230" s="166"/>
      <c r="R230" s="166"/>
      <c r="S230" s="166"/>
      <c r="T230" s="167"/>
      <c r="AT230" s="162" t="s">
        <v>140</v>
      </c>
      <c r="AU230" s="162" t="s">
        <v>80</v>
      </c>
      <c r="AV230" s="14" t="s">
        <v>82</v>
      </c>
      <c r="AW230" s="14" t="s">
        <v>29</v>
      </c>
      <c r="AX230" s="14" t="s">
        <v>72</v>
      </c>
      <c r="AY230" s="162" t="s">
        <v>131</v>
      </c>
    </row>
    <row r="231" spans="2:51" s="15" customFormat="1" ht="12">
      <c r="B231" s="168"/>
      <c r="D231" s="155" t="s">
        <v>140</v>
      </c>
      <c r="E231" s="169" t="s">
        <v>1</v>
      </c>
      <c r="F231" s="170" t="s">
        <v>143</v>
      </c>
      <c r="H231" s="171">
        <v>15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140</v>
      </c>
      <c r="AU231" s="169" t="s">
        <v>80</v>
      </c>
      <c r="AV231" s="15" t="s">
        <v>139</v>
      </c>
      <c r="AW231" s="15" t="s">
        <v>29</v>
      </c>
      <c r="AX231" s="15" t="s">
        <v>80</v>
      </c>
      <c r="AY231" s="169" t="s">
        <v>131</v>
      </c>
    </row>
    <row r="232" spans="1:65" s="2" customFormat="1" ht="16.5" customHeight="1">
      <c r="A232" s="30"/>
      <c r="B232" s="141"/>
      <c r="C232" s="142" t="s">
        <v>933</v>
      </c>
      <c r="D232" s="142" t="s">
        <v>135</v>
      </c>
      <c r="E232" s="143" t="s">
        <v>934</v>
      </c>
      <c r="F232" s="144" t="s">
        <v>935</v>
      </c>
      <c r="G232" s="145" t="s">
        <v>823</v>
      </c>
      <c r="H232" s="146">
        <v>1</v>
      </c>
      <c r="I232" s="147"/>
      <c r="J232" s="147">
        <f>ROUND(I232*H232,2)</f>
        <v>0</v>
      </c>
      <c r="K232" s="144" t="s">
        <v>1</v>
      </c>
      <c r="L232" s="31"/>
      <c r="M232" s="148" t="s">
        <v>1</v>
      </c>
      <c r="N232" s="149" t="s">
        <v>37</v>
      </c>
      <c r="O232" s="150">
        <v>0</v>
      </c>
      <c r="P232" s="150">
        <f>O232*H232</f>
        <v>0</v>
      </c>
      <c r="Q232" s="150">
        <v>0</v>
      </c>
      <c r="R232" s="150">
        <f>Q232*H232</f>
        <v>0</v>
      </c>
      <c r="S232" s="150">
        <v>0</v>
      </c>
      <c r="T232" s="151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52" t="s">
        <v>139</v>
      </c>
      <c r="AT232" s="152" t="s">
        <v>135</v>
      </c>
      <c r="AU232" s="152" t="s">
        <v>80</v>
      </c>
      <c r="AY232" s="18" t="s">
        <v>131</v>
      </c>
      <c r="BE232" s="153">
        <f>IF(N232="základní",J232,0)</f>
        <v>0</v>
      </c>
      <c r="BF232" s="153">
        <f>IF(N232="snížená",J232,0)</f>
        <v>0</v>
      </c>
      <c r="BG232" s="153">
        <f>IF(N232="zákl. přenesená",J232,0)</f>
        <v>0</v>
      </c>
      <c r="BH232" s="153">
        <f>IF(N232="sníž. přenesená",J232,0)</f>
        <v>0</v>
      </c>
      <c r="BI232" s="153">
        <f>IF(N232="nulová",J232,0)</f>
        <v>0</v>
      </c>
      <c r="BJ232" s="18" t="s">
        <v>80</v>
      </c>
      <c r="BK232" s="153">
        <f>ROUND(I232*H232,2)</f>
        <v>0</v>
      </c>
      <c r="BL232" s="18" t="s">
        <v>139</v>
      </c>
      <c r="BM232" s="152" t="s">
        <v>371</v>
      </c>
    </row>
    <row r="233" spans="2:51" s="13" customFormat="1" ht="12">
      <c r="B233" s="154"/>
      <c r="D233" s="155" t="s">
        <v>140</v>
      </c>
      <c r="E233" s="156" t="s">
        <v>1</v>
      </c>
      <c r="F233" s="157" t="s">
        <v>252</v>
      </c>
      <c r="H233" s="156" t="s">
        <v>1</v>
      </c>
      <c r="L233" s="154"/>
      <c r="M233" s="158"/>
      <c r="N233" s="159"/>
      <c r="O233" s="159"/>
      <c r="P233" s="159"/>
      <c r="Q233" s="159"/>
      <c r="R233" s="159"/>
      <c r="S233" s="159"/>
      <c r="T233" s="160"/>
      <c r="AT233" s="156" t="s">
        <v>140</v>
      </c>
      <c r="AU233" s="156" t="s">
        <v>80</v>
      </c>
      <c r="AV233" s="13" t="s">
        <v>80</v>
      </c>
      <c r="AW233" s="13" t="s">
        <v>29</v>
      </c>
      <c r="AX233" s="13" t="s">
        <v>72</v>
      </c>
      <c r="AY233" s="156" t="s">
        <v>131</v>
      </c>
    </row>
    <row r="234" spans="2:51" s="14" customFormat="1" ht="12">
      <c r="B234" s="161"/>
      <c r="D234" s="155" t="s">
        <v>140</v>
      </c>
      <c r="E234" s="162" t="s">
        <v>1</v>
      </c>
      <c r="F234" s="163" t="s">
        <v>80</v>
      </c>
      <c r="H234" s="164">
        <v>1</v>
      </c>
      <c r="L234" s="161"/>
      <c r="M234" s="165"/>
      <c r="N234" s="166"/>
      <c r="O234" s="166"/>
      <c r="P234" s="166"/>
      <c r="Q234" s="166"/>
      <c r="R234" s="166"/>
      <c r="S234" s="166"/>
      <c r="T234" s="167"/>
      <c r="AT234" s="162" t="s">
        <v>140</v>
      </c>
      <c r="AU234" s="162" t="s">
        <v>80</v>
      </c>
      <c r="AV234" s="14" t="s">
        <v>82</v>
      </c>
      <c r="AW234" s="14" t="s">
        <v>29</v>
      </c>
      <c r="AX234" s="14" t="s">
        <v>72</v>
      </c>
      <c r="AY234" s="162" t="s">
        <v>131</v>
      </c>
    </row>
    <row r="235" spans="2:51" s="15" customFormat="1" ht="12">
      <c r="B235" s="168"/>
      <c r="D235" s="155" t="s">
        <v>140</v>
      </c>
      <c r="E235" s="169" t="s">
        <v>1</v>
      </c>
      <c r="F235" s="170" t="s">
        <v>143</v>
      </c>
      <c r="H235" s="171">
        <v>1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140</v>
      </c>
      <c r="AU235" s="169" t="s">
        <v>80</v>
      </c>
      <c r="AV235" s="15" t="s">
        <v>139</v>
      </c>
      <c r="AW235" s="15" t="s">
        <v>29</v>
      </c>
      <c r="AX235" s="15" t="s">
        <v>80</v>
      </c>
      <c r="AY235" s="169" t="s">
        <v>131</v>
      </c>
    </row>
    <row r="236" spans="1:65" s="2" customFormat="1" ht="16.5" customHeight="1">
      <c r="A236" s="30"/>
      <c r="B236" s="141"/>
      <c r="C236" s="142" t="s">
        <v>415</v>
      </c>
      <c r="D236" s="142" t="s">
        <v>135</v>
      </c>
      <c r="E236" s="143" t="s">
        <v>936</v>
      </c>
      <c r="F236" s="144" t="s">
        <v>937</v>
      </c>
      <c r="G236" s="145" t="s">
        <v>200</v>
      </c>
      <c r="H236" s="146">
        <v>32</v>
      </c>
      <c r="I236" s="147"/>
      <c r="J236" s="147">
        <f>ROUND(I236*H236,2)</f>
        <v>0</v>
      </c>
      <c r="K236" s="144" t="s">
        <v>1</v>
      </c>
      <c r="L236" s="31"/>
      <c r="M236" s="148" t="s">
        <v>1</v>
      </c>
      <c r="N236" s="149" t="s">
        <v>37</v>
      </c>
      <c r="O236" s="150">
        <v>0</v>
      </c>
      <c r="P236" s="150">
        <f>O236*H236</f>
        <v>0</v>
      </c>
      <c r="Q236" s="150">
        <v>0</v>
      </c>
      <c r="R236" s="150">
        <f>Q236*H236</f>
        <v>0</v>
      </c>
      <c r="S236" s="150">
        <v>0</v>
      </c>
      <c r="T236" s="151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52" t="s">
        <v>139</v>
      </c>
      <c r="AT236" s="152" t="s">
        <v>135</v>
      </c>
      <c r="AU236" s="152" t="s">
        <v>80</v>
      </c>
      <c r="AY236" s="18" t="s">
        <v>131</v>
      </c>
      <c r="BE236" s="153">
        <f>IF(N236="základní",J236,0)</f>
        <v>0</v>
      </c>
      <c r="BF236" s="153">
        <f>IF(N236="snížená",J236,0)</f>
        <v>0</v>
      </c>
      <c r="BG236" s="153">
        <f>IF(N236="zákl. přenesená",J236,0)</f>
        <v>0</v>
      </c>
      <c r="BH236" s="153">
        <f>IF(N236="sníž. přenesená",J236,0)</f>
        <v>0</v>
      </c>
      <c r="BI236" s="153">
        <f>IF(N236="nulová",J236,0)</f>
        <v>0</v>
      </c>
      <c r="BJ236" s="18" t="s">
        <v>80</v>
      </c>
      <c r="BK236" s="153">
        <f>ROUND(I236*H236,2)</f>
        <v>0</v>
      </c>
      <c r="BL236" s="18" t="s">
        <v>139</v>
      </c>
      <c r="BM236" s="152" t="s">
        <v>377</v>
      </c>
    </row>
    <row r="237" spans="2:51" s="13" customFormat="1" ht="12">
      <c r="B237" s="154"/>
      <c r="D237" s="155" t="s">
        <v>140</v>
      </c>
      <c r="E237" s="156" t="s">
        <v>1</v>
      </c>
      <c r="F237" s="157" t="s">
        <v>891</v>
      </c>
      <c r="H237" s="156" t="s">
        <v>1</v>
      </c>
      <c r="L237" s="154"/>
      <c r="M237" s="158"/>
      <c r="N237" s="159"/>
      <c r="O237" s="159"/>
      <c r="P237" s="159"/>
      <c r="Q237" s="159"/>
      <c r="R237" s="159"/>
      <c r="S237" s="159"/>
      <c r="T237" s="160"/>
      <c r="AT237" s="156" t="s">
        <v>140</v>
      </c>
      <c r="AU237" s="156" t="s">
        <v>80</v>
      </c>
      <c r="AV237" s="13" t="s">
        <v>80</v>
      </c>
      <c r="AW237" s="13" t="s">
        <v>29</v>
      </c>
      <c r="AX237" s="13" t="s">
        <v>72</v>
      </c>
      <c r="AY237" s="156" t="s">
        <v>131</v>
      </c>
    </row>
    <row r="238" spans="2:51" s="14" customFormat="1" ht="12">
      <c r="B238" s="161"/>
      <c r="D238" s="155" t="s">
        <v>140</v>
      </c>
      <c r="E238" s="162" t="s">
        <v>1</v>
      </c>
      <c r="F238" s="163" t="s">
        <v>304</v>
      </c>
      <c r="H238" s="164">
        <v>32</v>
      </c>
      <c r="L238" s="161"/>
      <c r="M238" s="165"/>
      <c r="N238" s="166"/>
      <c r="O238" s="166"/>
      <c r="P238" s="166"/>
      <c r="Q238" s="166"/>
      <c r="R238" s="166"/>
      <c r="S238" s="166"/>
      <c r="T238" s="167"/>
      <c r="AT238" s="162" t="s">
        <v>140</v>
      </c>
      <c r="AU238" s="162" t="s">
        <v>80</v>
      </c>
      <c r="AV238" s="14" t="s">
        <v>82</v>
      </c>
      <c r="AW238" s="14" t="s">
        <v>29</v>
      </c>
      <c r="AX238" s="14" t="s">
        <v>72</v>
      </c>
      <c r="AY238" s="162" t="s">
        <v>131</v>
      </c>
    </row>
    <row r="239" spans="2:51" s="15" customFormat="1" ht="12">
      <c r="B239" s="168"/>
      <c r="D239" s="155" t="s">
        <v>140</v>
      </c>
      <c r="E239" s="169" t="s">
        <v>1</v>
      </c>
      <c r="F239" s="170" t="s">
        <v>143</v>
      </c>
      <c r="H239" s="171">
        <v>32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140</v>
      </c>
      <c r="AU239" s="169" t="s">
        <v>80</v>
      </c>
      <c r="AV239" s="15" t="s">
        <v>139</v>
      </c>
      <c r="AW239" s="15" t="s">
        <v>29</v>
      </c>
      <c r="AX239" s="15" t="s">
        <v>80</v>
      </c>
      <c r="AY239" s="169" t="s">
        <v>131</v>
      </c>
    </row>
    <row r="240" spans="1:65" s="2" customFormat="1" ht="16.5" customHeight="1">
      <c r="A240" s="30"/>
      <c r="B240" s="141"/>
      <c r="C240" s="142" t="s">
        <v>938</v>
      </c>
      <c r="D240" s="142" t="s">
        <v>135</v>
      </c>
      <c r="E240" s="143" t="s">
        <v>939</v>
      </c>
      <c r="F240" s="144" t="s">
        <v>838</v>
      </c>
      <c r="G240" s="145" t="s">
        <v>823</v>
      </c>
      <c r="H240" s="146">
        <v>1</v>
      </c>
      <c r="I240" s="147"/>
      <c r="J240" s="147">
        <f>ROUND(I240*H240,2)</f>
        <v>0</v>
      </c>
      <c r="K240" s="144" t="s">
        <v>1</v>
      </c>
      <c r="L240" s="31"/>
      <c r="M240" s="148" t="s">
        <v>1</v>
      </c>
      <c r="N240" s="149" t="s">
        <v>37</v>
      </c>
      <c r="O240" s="150">
        <v>0</v>
      </c>
      <c r="P240" s="150">
        <f>O240*H240</f>
        <v>0</v>
      </c>
      <c r="Q240" s="150">
        <v>0</v>
      </c>
      <c r="R240" s="150">
        <f>Q240*H240</f>
        <v>0</v>
      </c>
      <c r="S240" s="150">
        <v>0</v>
      </c>
      <c r="T240" s="151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52" t="s">
        <v>139</v>
      </c>
      <c r="AT240" s="152" t="s">
        <v>135</v>
      </c>
      <c r="AU240" s="152" t="s">
        <v>80</v>
      </c>
      <c r="AY240" s="18" t="s">
        <v>131</v>
      </c>
      <c r="BE240" s="153">
        <f>IF(N240="základní",J240,0)</f>
        <v>0</v>
      </c>
      <c r="BF240" s="153">
        <f>IF(N240="snížená",J240,0)</f>
        <v>0</v>
      </c>
      <c r="BG240" s="153">
        <f>IF(N240="zákl. přenesená",J240,0)</f>
        <v>0</v>
      </c>
      <c r="BH240" s="153">
        <f>IF(N240="sníž. přenesená",J240,0)</f>
        <v>0</v>
      </c>
      <c r="BI240" s="153">
        <f>IF(N240="nulová",J240,0)</f>
        <v>0</v>
      </c>
      <c r="BJ240" s="18" t="s">
        <v>80</v>
      </c>
      <c r="BK240" s="153">
        <f>ROUND(I240*H240,2)</f>
        <v>0</v>
      </c>
      <c r="BL240" s="18" t="s">
        <v>139</v>
      </c>
      <c r="BM240" s="152" t="s">
        <v>384</v>
      </c>
    </row>
    <row r="241" spans="2:51" s="13" customFormat="1" ht="12">
      <c r="B241" s="154"/>
      <c r="D241" s="155" t="s">
        <v>140</v>
      </c>
      <c r="E241" s="156" t="s">
        <v>1</v>
      </c>
      <c r="F241" s="157" t="s">
        <v>252</v>
      </c>
      <c r="H241" s="156" t="s">
        <v>1</v>
      </c>
      <c r="L241" s="154"/>
      <c r="M241" s="158"/>
      <c r="N241" s="159"/>
      <c r="O241" s="159"/>
      <c r="P241" s="159"/>
      <c r="Q241" s="159"/>
      <c r="R241" s="159"/>
      <c r="S241" s="159"/>
      <c r="T241" s="160"/>
      <c r="AT241" s="156" t="s">
        <v>140</v>
      </c>
      <c r="AU241" s="156" t="s">
        <v>80</v>
      </c>
      <c r="AV241" s="13" t="s">
        <v>80</v>
      </c>
      <c r="AW241" s="13" t="s">
        <v>29</v>
      </c>
      <c r="AX241" s="13" t="s">
        <v>72</v>
      </c>
      <c r="AY241" s="156" t="s">
        <v>131</v>
      </c>
    </row>
    <row r="242" spans="2:51" s="14" customFormat="1" ht="12">
      <c r="B242" s="161"/>
      <c r="D242" s="155" t="s">
        <v>140</v>
      </c>
      <c r="E242" s="162" t="s">
        <v>1</v>
      </c>
      <c r="F242" s="163" t="s">
        <v>80</v>
      </c>
      <c r="H242" s="164">
        <v>1</v>
      </c>
      <c r="L242" s="161"/>
      <c r="M242" s="165"/>
      <c r="N242" s="166"/>
      <c r="O242" s="166"/>
      <c r="P242" s="166"/>
      <c r="Q242" s="166"/>
      <c r="R242" s="166"/>
      <c r="S242" s="166"/>
      <c r="T242" s="167"/>
      <c r="AT242" s="162" t="s">
        <v>140</v>
      </c>
      <c r="AU242" s="162" t="s">
        <v>80</v>
      </c>
      <c r="AV242" s="14" t="s">
        <v>82</v>
      </c>
      <c r="AW242" s="14" t="s">
        <v>29</v>
      </c>
      <c r="AX242" s="14" t="s">
        <v>72</v>
      </c>
      <c r="AY242" s="162" t="s">
        <v>131</v>
      </c>
    </row>
    <row r="243" spans="2:51" s="15" customFormat="1" ht="12">
      <c r="B243" s="168"/>
      <c r="D243" s="155" t="s">
        <v>140</v>
      </c>
      <c r="E243" s="169" t="s">
        <v>1</v>
      </c>
      <c r="F243" s="170" t="s">
        <v>143</v>
      </c>
      <c r="H243" s="171">
        <v>1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140</v>
      </c>
      <c r="AU243" s="169" t="s">
        <v>80</v>
      </c>
      <c r="AV243" s="15" t="s">
        <v>139</v>
      </c>
      <c r="AW243" s="15" t="s">
        <v>29</v>
      </c>
      <c r="AX243" s="15" t="s">
        <v>80</v>
      </c>
      <c r="AY243" s="169" t="s">
        <v>131</v>
      </c>
    </row>
    <row r="244" spans="1:65" s="2" customFormat="1" ht="16.5" customHeight="1">
      <c r="A244" s="30"/>
      <c r="B244" s="141"/>
      <c r="C244" s="142" t="s">
        <v>420</v>
      </c>
      <c r="D244" s="142" t="s">
        <v>135</v>
      </c>
      <c r="E244" s="143" t="s">
        <v>940</v>
      </c>
      <c r="F244" s="144" t="s">
        <v>840</v>
      </c>
      <c r="G244" s="145" t="s">
        <v>823</v>
      </c>
      <c r="H244" s="146">
        <v>1</v>
      </c>
      <c r="I244" s="147"/>
      <c r="J244" s="147">
        <f>ROUND(I244*H244,2)</f>
        <v>0</v>
      </c>
      <c r="K244" s="144" t="s">
        <v>1</v>
      </c>
      <c r="L244" s="31"/>
      <c r="M244" s="148" t="s">
        <v>1</v>
      </c>
      <c r="N244" s="149" t="s">
        <v>37</v>
      </c>
      <c r="O244" s="150">
        <v>0</v>
      </c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2" t="s">
        <v>139</v>
      </c>
      <c r="AT244" s="152" t="s">
        <v>135</v>
      </c>
      <c r="AU244" s="152" t="s">
        <v>80</v>
      </c>
      <c r="AY244" s="18" t="s">
        <v>131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80</v>
      </c>
      <c r="BK244" s="153">
        <f>ROUND(I244*H244,2)</f>
        <v>0</v>
      </c>
      <c r="BL244" s="18" t="s">
        <v>139</v>
      </c>
      <c r="BM244" s="152" t="s">
        <v>388</v>
      </c>
    </row>
    <row r="245" spans="2:51" s="13" customFormat="1" ht="12">
      <c r="B245" s="154"/>
      <c r="D245" s="155" t="s">
        <v>140</v>
      </c>
      <c r="E245" s="156" t="s">
        <v>1</v>
      </c>
      <c r="F245" s="157" t="s">
        <v>252</v>
      </c>
      <c r="H245" s="156" t="s">
        <v>1</v>
      </c>
      <c r="L245" s="154"/>
      <c r="M245" s="158"/>
      <c r="N245" s="159"/>
      <c r="O245" s="159"/>
      <c r="P245" s="159"/>
      <c r="Q245" s="159"/>
      <c r="R245" s="159"/>
      <c r="S245" s="159"/>
      <c r="T245" s="160"/>
      <c r="AT245" s="156" t="s">
        <v>140</v>
      </c>
      <c r="AU245" s="156" t="s">
        <v>80</v>
      </c>
      <c r="AV245" s="13" t="s">
        <v>80</v>
      </c>
      <c r="AW245" s="13" t="s">
        <v>29</v>
      </c>
      <c r="AX245" s="13" t="s">
        <v>72</v>
      </c>
      <c r="AY245" s="156" t="s">
        <v>131</v>
      </c>
    </row>
    <row r="246" spans="2:51" s="14" customFormat="1" ht="12">
      <c r="B246" s="161"/>
      <c r="D246" s="155" t="s">
        <v>140</v>
      </c>
      <c r="E246" s="162" t="s">
        <v>1</v>
      </c>
      <c r="F246" s="163" t="s">
        <v>80</v>
      </c>
      <c r="H246" s="164">
        <v>1</v>
      </c>
      <c r="L246" s="161"/>
      <c r="M246" s="165"/>
      <c r="N246" s="166"/>
      <c r="O246" s="166"/>
      <c r="P246" s="166"/>
      <c r="Q246" s="166"/>
      <c r="R246" s="166"/>
      <c r="S246" s="166"/>
      <c r="T246" s="167"/>
      <c r="AT246" s="162" t="s">
        <v>140</v>
      </c>
      <c r="AU246" s="162" t="s">
        <v>80</v>
      </c>
      <c r="AV246" s="14" t="s">
        <v>82</v>
      </c>
      <c r="AW246" s="14" t="s">
        <v>29</v>
      </c>
      <c r="AX246" s="14" t="s">
        <v>72</v>
      </c>
      <c r="AY246" s="162" t="s">
        <v>131</v>
      </c>
    </row>
    <row r="247" spans="2:51" s="15" customFormat="1" ht="12">
      <c r="B247" s="168"/>
      <c r="D247" s="155" t="s">
        <v>140</v>
      </c>
      <c r="E247" s="169" t="s">
        <v>1</v>
      </c>
      <c r="F247" s="170" t="s">
        <v>143</v>
      </c>
      <c r="H247" s="171">
        <v>1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140</v>
      </c>
      <c r="AU247" s="169" t="s">
        <v>80</v>
      </c>
      <c r="AV247" s="15" t="s">
        <v>139</v>
      </c>
      <c r="AW247" s="15" t="s">
        <v>29</v>
      </c>
      <c r="AX247" s="15" t="s">
        <v>80</v>
      </c>
      <c r="AY247" s="169" t="s">
        <v>131</v>
      </c>
    </row>
    <row r="248" spans="1:65" s="2" customFormat="1" ht="16.5" customHeight="1">
      <c r="A248" s="30"/>
      <c r="B248" s="141"/>
      <c r="C248" s="142" t="s">
        <v>430</v>
      </c>
      <c r="D248" s="142" t="s">
        <v>135</v>
      </c>
      <c r="E248" s="143" t="s">
        <v>941</v>
      </c>
      <c r="F248" s="144" t="s">
        <v>831</v>
      </c>
      <c r="G248" s="145" t="s">
        <v>823</v>
      </c>
      <c r="H248" s="146">
        <v>1</v>
      </c>
      <c r="I248" s="147"/>
      <c r="J248" s="147">
        <f>ROUND(I248*H248,2)</f>
        <v>0</v>
      </c>
      <c r="K248" s="144" t="s">
        <v>1</v>
      </c>
      <c r="L248" s="31"/>
      <c r="M248" s="148" t="s">
        <v>1</v>
      </c>
      <c r="N248" s="149" t="s">
        <v>37</v>
      </c>
      <c r="O248" s="150">
        <v>0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2" t="s">
        <v>139</v>
      </c>
      <c r="AT248" s="152" t="s">
        <v>135</v>
      </c>
      <c r="AU248" s="152" t="s">
        <v>80</v>
      </c>
      <c r="AY248" s="18" t="s">
        <v>131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139</v>
      </c>
      <c r="BM248" s="152" t="s">
        <v>396</v>
      </c>
    </row>
    <row r="249" spans="2:51" s="13" customFormat="1" ht="12">
      <c r="B249" s="154"/>
      <c r="D249" s="155" t="s">
        <v>140</v>
      </c>
      <c r="E249" s="156" t="s">
        <v>1</v>
      </c>
      <c r="F249" s="157" t="s">
        <v>252</v>
      </c>
      <c r="H249" s="156" t="s">
        <v>1</v>
      </c>
      <c r="L249" s="154"/>
      <c r="M249" s="158"/>
      <c r="N249" s="159"/>
      <c r="O249" s="159"/>
      <c r="P249" s="159"/>
      <c r="Q249" s="159"/>
      <c r="R249" s="159"/>
      <c r="S249" s="159"/>
      <c r="T249" s="160"/>
      <c r="AT249" s="156" t="s">
        <v>140</v>
      </c>
      <c r="AU249" s="156" t="s">
        <v>80</v>
      </c>
      <c r="AV249" s="13" t="s">
        <v>80</v>
      </c>
      <c r="AW249" s="13" t="s">
        <v>29</v>
      </c>
      <c r="AX249" s="13" t="s">
        <v>72</v>
      </c>
      <c r="AY249" s="156" t="s">
        <v>131</v>
      </c>
    </row>
    <row r="250" spans="2:51" s="14" customFormat="1" ht="12">
      <c r="B250" s="161"/>
      <c r="D250" s="155" t="s">
        <v>140</v>
      </c>
      <c r="E250" s="162" t="s">
        <v>1</v>
      </c>
      <c r="F250" s="163" t="s">
        <v>80</v>
      </c>
      <c r="H250" s="164">
        <v>1</v>
      </c>
      <c r="L250" s="161"/>
      <c r="M250" s="165"/>
      <c r="N250" s="166"/>
      <c r="O250" s="166"/>
      <c r="P250" s="166"/>
      <c r="Q250" s="166"/>
      <c r="R250" s="166"/>
      <c r="S250" s="166"/>
      <c r="T250" s="167"/>
      <c r="AT250" s="162" t="s">
        <v>140</v>
      </c>
      <c r="AU250" s="162" t="s">
        <v>80</v>
      </c>
      <c r="AV250" s="14" t="s">
        <v>82</v>
      </c>
      <c r="AW250" s="14" t="s">
        <v>29</v>
      </c>
      <c r="AX250" s="14" t="s">
        <v>72</v>
      </c>
      <c r="AY250" s="162" t="s">
        <v>131</v>
      </c>
    </row>
    <row r="251" spans="2:51" s="15" customFormat="1" ht="12">
      <c r="B251" s="168"/>
      <c r="D251" s="155" t="s">
        <v>140</v>
      </c>
      <c r="E251" s="169" t="s">
        <v>1</v>
      </c>
      <c r="F251" s="170" t="s">
        <v>143</v>
      </c>
      <c r="H251" s="171">
        <v>1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140</v>
      </c>
      <c r="AU251" s="169" t="s">
        <v>80</v>
      </c>
      <c r="AV251" s="15" t="s">
        <v>139</v>
      </c>
      <c r="AW251" s="15" t="s">
        <v>29</v>
      </c>
      <c r="AX251" s="15" t="s">
        <v>80</v>
      </c>
      <c r="AY251" s="169" t="s">
        <v>131</v>
      </c>
    </row>
    <row r="252" spans="2:63" s="12" customFormat="1" ht="25.95" customHeight="1">
      <c r="B252" s="129"/>
      <c r="D252" s="130" t="s">
        <v>71</v>
      </c>
      <c r="E252" s="131" t="s">
        <v>457</v>
      </c>
      <c r="F252" s="131" t="s">
        <v>942</v>
      </c>
      <c r="J252" s="132">
        <f>BK252</f>
        <v>0</v>
      </c>
      <c r="L252" s="129"/>
      <c r="M252" s="133"/>
      <c r="N252" s="134"/>
      <c r="O252" s="134"/>
      <c r="P252" s="135">
        <f>SUM(P253:P256)</f>
        <v>0</v>
      </c>
      <c r="Q252" s="134"/>
      <c r="R252" s="135">
        <f>SUM(R253:R256)</f>
        <v>0</v>
      </c>
      <c r="S252" s="134"/>
      <c r="T252" s="136">
        <f>SUM(T253:T256)</f>
        <v>0</v>
      </c>
      <c r="AR252" s="130" t="s">
        <v>80</v>
      </c>
      <c r="AT252" s="137" t="s">
        <v>71</v>
      </c>
      <c r="AU252" s="137" t="s">
        <v>72</v>
      </c>
      <c r="AY252" s="130" t="s">
        <v>131</v>
      </c>
      <c r="BK252" s="138">
        <f>SUM(BK253:BK256)</f>
        <v>0</v>
      </c>
    </row>
    <row r="253" spans="1:65" s="2" customFormat="1" ht="16.5" customHeight="1">
      <c r="A253" s="30"/>
      <c r="B253" s="141"/>
      <c r="C253" s="142" t="s">
        <v>943</v>
      </c>
      <c r="D253" s="142" t="s">
        <v>135</v>
      </c>
      <c r="E253" s="143" t="s">
        <v>944</v>
      </c>
      <c r="F253" s="144" t="s">
        <v>945</v>
      </c>
      <c r="G253" s="145" t="s">
        <v>946</v>
      </c>
      <c r="H253" s="146">
        <v>38</v>
      </c>
      <c r="I253" s="147"/>
      <c r="J253" s="147">
        <f>ROUND(I253*H253,2)</f>
        <v>0</v>
      </c>
      <c r="K253" s="144" t="s">
        <v>1</v>
      </c>
      <c r="L253" s="31"/>
      <c r="M253" s="148" t="s">
        <v>1</v>
      </c>
      <c r="N253" s="149" t="s">
        <v>37</v>
      </c>
      <c r="O253" s="150">
        <v>0</v>
      </c>
      <c r="P253" s="150">
        <f>O253*H253</f>
        <v>0</v>
      </c>
      <c r="Q253" s="150">
        <v>0</v>
      </c>
      <c r="R253" s="150">
        <f>Q253*H253</f>
        <v>0</v>
      </c>
      <c r="S253" s="150">
        <v>0</v>
      </c>
      <c r="T253" s="151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52" t="s">
        <v>139</v>
      </c>
      <c r="AT253" s="152" t="s">
        <v>135</v>
      </c>
      <c r="AU253" s="152" t="s">
        <v>80</v>
      </c>
      <c r="AY253" s="18" t="s">
        <v>131</v>
      </c>
      <c r="BE253" s="153">
        <f>IF(N253="základní",J253,0)</f>
        <v>0</v>
      </c>
      <c r="BF253" s="153">
        <f>IF(N253="snížená",J253,0)</f>
        <v>0</v>
      </c>
      <c r="BG253" s="153">
        <f>IF(N253="zákl. přenesená",J253,0)</f>
        <v>0</v>
      </c>
      <c r="BH253" s="153">
        <f>IF(N253="sníž. přenesená",J253,0)</f>
        <v>0</v>
      </c>
      <c r="BI253" s="153">
        <f>IF(N253="nulová",J253,0)</f>
        <v>0</v>
      </c>
      <c r="BJ253" s="18" t="s">
        <v>80</v>
      </c>
      <c r="BK253" s="153">
        <f>ROUND(I253*H253,2)</f>
        <v>0</v>
      </c>
      <c r="BL253" s="18" t="s">
        <v>139</v>
      </c>
      <c r="BM253" s="152" t="s">
        <v>404</v>
      </c>
    </row>
    <row r="254" spans="2:51" s="13" customFormat="1" ht="12">
      <c r="B254" s="154"/>
      <c r="D254" s="155" t="s">
        <v>140</v>
      </c>
      <c r="E254" s="156" t="s">
        <v>1</v>
      </c>
      <c r="F254" s="157" t="s">
        <v>947</v>
      </c>
      <c r="H254" s="156" t="s">
        <v>1</v>
      </c>
      <c r="L254" s="154"/>
      <c r="M254" s="158"/>
      <c r="N254" s="159"/>
      <c r="O254" s="159"/>
      <c r="P254" s="159"/>
      <c r="Q254" s="159"/>
      <c r="R254" s="159"/>
      <c r="S254" s="159"/>
      <c r="T254" s="160"/>
      <c r="AT254" s="156" t="s">
        <v>140</v>
      </c>
      <c r="AU254" s="156" t="s">
        <v>80</v>
      </c>
      <c r="AV254" s="13" t="s">
        <v>80</v>
      </c>
      <c r="AW254" s="13" t="s">
        <v>29</v>
      </c>
      <c r="AX254" s="13" t="s">
        <v>72</v>
      </c>
      <c r="AY254" s="156" t="s">
        <v>131</v>
      </c>
    </row>
    <row r="255" spans="2:51" s="14" customFormat="1" ht="12">
      <c r="B255" s="161"/>
      <c r="D255" s="155" t="s">
        <v>140</v>
      </c>
      <c r="E255" s="162" t="s">
        <v>1</v>
      </c>
      <c r="F255" s="163" t="s">
        <v>310</v>
      </c>
      <c r="H255" s="164">
        <v>38</v>
      </c>
      <c r="L255" s="161"/>
      <c r="M255" s="165"/>
      <c r="N255" s="166"/>
      <c r="O255" s="166"/>
      <c r="P255" s="166"/>
      <c r="Q255" s="166"/>
      <c r="R255" s="166"/>
      <c r="S255" s="166"/>
      <c r="T255" s="167"/>
      <c r="AT255" s="162" t="s">
        <v>140</v>
      </c>
      <c r="AU255" s="162" t="s">
        <v>80</v>
      </c>
      <c r="AV255" s="14" t="s">
        <v>82</v>
      </c>
      <c r="AW255" s="14" t="s">
        <v>29</v>
      </c>
      <c r="AX255" s="14" t="s">
        <v>72</v>
      </c>
      <c r="AY255" s="162" t="s">
        <v>131</v>
      </c>
    </row>
    <row r="256" spans="2:51" s="15" customFormat="1" ht="12">
      <c r="B256" s="168"/>
      <c r="D256" s="155" t="s">
        <v>140</v>
      </c>
      <c r="E256" s="169" t="s">
        <v>1</v>
      </c>
      <c r="F256" s="170" t="s">
        <v>143</v>
      </c>
      <c r="H256" s="171">
        <v>38</v>
      </c>
      <c r="L256" s="168"/>
      <c r="M256" s="195"/>
      <c r="N256" s="196"/>
      <c r="O256" s="196"/>
      <c r="P256" s="196"/>
      <c r="Q256" s="196"/>
      <c r="R256" s="196"/>
      <c r="S256" s="196"/>
      <c r="T256" s="197"/>
      <c r="AT256" s="169" t="s">
        <v>140</v>
      </c>
      <c r="AU256" s="169" t="s">
        <v>80</v>
      </c>
      <c r="AV256" s="15" t="s">
        <v>139</v>
      </c>
      <c r="AW256" s="15" t="s">
        <v>29</v>
      </c>
      <c r="AX256" s="15" t="s">
        <v>80</v>
      </c>
      <c r="AY256" s="169" t="s">
        <v>131</v>
      </c>
    </row>
    <row r="257" spans="1:31" s="2" customFormat="1" ht="6.9" customHeight="1">
      <c r="A257" s="30"/>
      <c r="B257" s="45"/>
      <c r="C257" s="46"/>
      <c r="D257" s="46"/>
      <c r="E257" s="46"/>
      <c r="F257" s="46"/>
      <c r="G257" s="46"/>
      <c r="H257" s="46"/>
      <c r="I257" s="46"/>
      <c r="J257" s="46"/>
      <c r="K257" s="46"/>
      <c r="L257" s="31"/>
      <c r="M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</sheetData>
  <autoFilter ref="C117:K25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37"/>
  <sheetViews>
    <sheetView showGridLines="0" workbookViewId="0" topLeftCell="A117">
      <selection activeCell="I140" sqref="I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97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948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ROUND(J120,2)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ROUND((SUM(BE120:BE136)),2)</f>
        <v>0</v>
      </c>
      <c r="G33" s="30"/>
      <c r="H33" s="30"/>
      <c r="I33" s="99">
        <v>0.21</v>
      </c>
      <c r="J33" s="98">
        <f>ROUND(((SUM(BE120:BE136))*I33),2)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ROUND((SUM(BF120:BF136)),2)</f>
        <v>0</v>
      </c>
      <c r="G34" s="30"/>
      <c r="H34" s="30"/>
      <c r="I34" s="99">
        <v>0.15</v>
      </c>
      <c r="J34" s="98">
        <f>ROUND(((SUM(BF120:BF136))*I34),2)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ROUND((SUM(BG120:BG136)),2)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ROUND((SUM(BH120:BH136)),2)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ROUND((SUM(BI120:BI136)),2)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04 - SO 01c elektro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J120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719</v>
      </c>
      <c r="E97" s="113"/>
      <c r="F97" s="113"/>
      <c r="G97" s="113"/>
      <c r="H97" s="113"/>
      <c r="I97" s="113"/>
      <c r="J97" s="114">
        <f>J121</f>
        <v>0</v>
      </c>
      <c r="L97" s="111"/>
    </row>
    <row r="98" spans="2:12" s="10" customFormat="1" ht="19.95" customHeight="1">
      <c r="B98" s="115"/>
      <c r="D98" s="116" t="s">
        <v>949</v>
      </c>
      <c r="E98" s="117"/>
      <c r="F98" s="117"/>
      <c r="G98" s="117"/>
      <c r="H98" s="117"/>
      <c r="I98" s="117"/>
      <c r="J98" s="118">
        <f>J122</f>
        <v>0</v>
      </c>
      <c r="L98" s="115"/>
    </row>
    <row r="99" spans="2:12" s="9" customFormat="1" ht="24.9" customHeight="1">
      <c r="B99" s="111"/>
      <c r="D99" s="112" t="s">
        <v>950</v>
      </c>
      <c r="E99" s="113"/>
      <c r="F99" s="113"/>
      <c r="G99" s="113"/>
      <c r="H99" s="113"/>
      <c r="I99" s="113"/>
      <c r="J99" s="114">
        <f>J131</f>
        <v>0</v>
      </c>
      <c r="L99" s="111"/>
    </row>
    <row r="100" spans="2:12" s="9" customFormat="1" ht="24.9" customHeight="1">
      <c r="B100" s="111"/>
      <c r="D100" s="112" t="s">
        <v>951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1:31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2" customFormat="1" ht="6.9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31" s="2" customFormat="1" ht="6.9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4.9" customHeight="1">
      <c r="A107" s="30"/>
      <c r="B107" s="31"/>
      <c r="C107" s="22" t="s">
        <v>116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14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26.25" customHeight="1">
      <c r="A110" s="30"/>
      <c r="B110" s="31"/>
      <c r="C110" s="30"/>
      <c r="D110" s="30"/>
      <c r="E110" s="235" t="str">
        <f>E7</f>
        <v>Vybudování odborných učeben v ZŠ Košetice, Reg.č.projektu CZ.06.2.67/0.0/0.0/16_063/0003307</v>
      </c>
      <c r="F110" s="236"/>
      <c r="G110" s="236"/>
      <c r="H110" s="236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105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6.5" customHeight="1">
      <c r="A112" s="30"/>
      <c r="B112" s="31"/>
      <c r="C112" s="30"/>
      <c r="D112" s="30"/>
      <c r="E112" s="200" t="str">
        <f>E9</f>
        <v>04 - SO 01c elektro</v>
      </c>
      <c r="F112" s="234"/>
      <c r="G112" s="234"/>
      <c r="H112" s="234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2" customHeight="1">
      <c r="A114" s="30"/>
      <c r="B114" s="31"/>
      <c r="C114" s="27" t="s">
        <v>18</v>
      </c>
      <c r="D114" s="30"/>
      <c r="E114" s="30"/>
      <c r="F114" s="25" t="str">
        <f>F12</f>
        <v xml:space="preserve"> </v>
      </c>
      <c r="G114" s="30"/>
      <c r="H114" s="30"/>
      <c r="I114" s="27" t="s">
        <v>20</v>
      </c>
      <c r="J114" s="53" t="str">
        <f>IF(J12="","",J12)</f>
        <v>19. 4. 2022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5.15" customHeight="1">
      <c r="A116" s="30"/>
      <c r="B116" s="31"/>
      <c r="C116" s="27" t="s">
        <v>22</v>
      </c>
      <c r="D116" s="30"/>
      <c r="E116" s="30"/>
      <c r="F116" s="25" t="str">
        <f>E15</f>
        <v>Obec Košetice</v>
      </c>
      <c r="G116" s="30"/>
      <c r="H116" s="30"/>
      <c r="I116" s="27" t="s">
        <v>28</v>
      </c>
      <c r="J116" s="28" t="str">
        <f>E21</f>
        <v xml:space="preserve"> 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15.15" customHeight="1">
      <c r="A117" s="30"/>
      <c r="B117" s="31"/>
      <c r="C117" s="27" t="s">
        <v>26</v>
      </c>
      <c r="D117" s="30"/>
      <c r="E117" s="30"/>
      <c r="F117" s="25" t="str">
        <f>IF(E18="","",E18)</f>
        <v xml:space="preserve"> </v>
      </c>
      <c r="G117" s="30"/>
      <c r="H117" s="30"/>
      <c r="I117" s="27" t="s">
        <v>30</v>
      </c>
      <c r="J117" s="28" t="str">
        <f>E24</f>
        <v xml:space="preserve"> </v>
      </c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0.3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1" customFormat="1" ht="29.25" customHeight="1">
      <c r="A119" s="119"/>
      <c r="B119" s="120"/>
      <c r="C119" s="121" t="s">
        <v>117</v>
      </c>
      <c r="D119" s="122" t="s">
        <v>57</v>
      </c>
      <c r="E119" s="122" t="s">
        <v>53</v>
      </c>
      <c r="F119" s="122" t="s">
        <v>54</v>
      </c>
      <c r="G119" s="122" t="s">
        <v>118</v>
      </c>
      <c r="H119" s="122" t="s">
        <v>119</v>
      </c>
      <c r="I119" s="122" t="s">
        <v>120</v>
      </c>
      <c r="J119" s="122" t="s">
        <v>109</v>
      </c>
      <c r="K119" s="123" t="s">
        <v>121</v>
      </c>
      <c r="L119" s="124"/>
      <c r="M119" s="60" t="s">
        <v>1</v>
      </c>
      <c r="N119" s="61" t="s">
        <v>36</v>
      </c>
      <c r="O119" s="61" t="s">
        <v>122</v>
      </c>
      <c r="P119" s="61" t="s">
        <v>123</v>
      </c>
      <c r="Q119" s="61" t="s">
        <v>124</v>
      </c>
      <c r="R119" s="61" t="s">
        <v>125</v>
      </c>
      <c r="S119" s="61" t="s">
        <v>126</v>
      </c>
      <c r="T119" s="62" t="s">
        <v>127</v>
      </c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</row>
    <row r="120" spans="1:63" s="2" customFormat="1" ht="22.8" customHeight="1">
      <c r="A120" s="30"/>
      <c r="B120" s="31"/>
      <c r="C120" s="67" t="s">
        <v>128</v>
      </c>
      <c r="D120" s="30"/>
      <c r="E120" s="30"/>
      <c r="F120" s="30"/>
      <c r="G120" s="30"/>
      <c r="H120" s="30"/>
      <c r="I120" s="30"/>
      <c r="J120" s="125">
        <f>BK120</f>
        <v>0</v>
      </c>
      <c r="K120" s="30"/>
      <c r="L120" s="31"/>
      <c r="M120" s="63"/>
      <c r="N120" s="54"/>
      <c r="O120" s="64"/>
      <c r="P120" s="126">
        <f>P121+P131+P132</f>
        <v>0</v>
      </c>
      <c r="Q120" s="64"/>
      <c r="R120" s="126">
        <f>R121+R131+R132</f>
        <v>0</v>
      </c>
      <c r="S120" s="64"/>
      <c r="T120" s="127">
        <f>T121+T131+T132</f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T120" s="18" t="s">
        <v>71</v>
      </c>
      <c r="AU120" s="18" t="s">
        <v>111</v>
      </c>
      <c r="BK120" s="128">
        <f>BK121+BK131+BK132</f>
        <v>0</v>
      </c>
    </row>
    <row r="121" spans="2:63" s="12" customFormat="1" ht="25.95" customHeight="1">
      <c r="B121" s="129"/>
      <c r="D121" s="130" t="s">
        <v>71</v>
      </c>
      <c r="E121" s="131" t="s">
        <v>723</v>
      </c>
      <c r="F121" s="131" t="s">
        <v>724</v>
      </c>
      <c r="J121" s="132">
        <f>BK121</f>
        <v>0</v>
      </c>
      <c r="L121" s="129"/>
      <c r="M121" s="133"/>
      <c r="N121" s="134"/>
      <c r="O121" s="134"/>
      <c r="P121" s="135">
        <f>P122</f>
        <v>0</v>
      </c>
      <c r="Q121" s="134"/>
      <c r="R121" s="135">
        <f>R122</f>
        <v>0</v>
      </c>
      <c r="S121" s="134"/>
      <c r="T121" s="136">
        <f>T122</f>
        <v>0</v>
      </c>
      <c r="AR121" s="130" t="s">
        <v>82</v>
      </c>
      <c r="AT121" s="137" t="s">
        <v>71</v>
      </c>
      <c r="AU121" s="137" t="s">
        <v>72</v>
      </c>
      <c r="AY121" s="130" t="s">
        <v>131</v>
      </c>
      <c r="BK121" s="138">
        <f>BK122</f>
        <v>0</v>
      </c>
    </row>
    <row r="122" spans="2:63" s="12" customFormat="1" ht="22.8" customHeight="1">
      <c r="B122" s="129"/>
      <c r="D122" s="130" t="s">
        <v>71</v>
      </c>
      <c r="E122" s="139" t="s">
        <v>952</v>
      </c>
      <c r="F122" s="139" t="s">
        <v>953</v>
      </c>
      <c r="J122" s="140">
        <f>BK122</f>
        <v>0</v>
      </c>
      <c r="L122" s="129"/>
      <c r="M122" s="133"/>
      <c r="N122" s="134"/>
      <c r="O122" s="134"/>
      <c r="P122" s="135">
        <f>SUM(P123:P130)</f>
        <v>0</v>
      </c>
      <c r="Q122" s="134"/>
      <c r="R122" s="135">
        <f>SUM(R123:R130)</f>
        <v>0</v>
      </c>
      <c r="S122" s="134"/>
      <c r="T122" s="136">
        <f>SUM(T123:T130)</f>
        <v>0</v>
      </c>
      <c r="AR122" s="130" t="s">
        <v>82</v>
      </c>
      <c r="AT122" s="137" t="s">
        <v>71</v>
      </c>
      <c r="AU122" s="137" t="s">
        <v>80</v>
      </c>
      <c r="AY122" s="130" t="s">
        <v>131</v>
      </c>
      <c r="BK122" s="138">
        <f>SUM(BK123:BK130)</f>
        <v>0</v>
      </c>
    </row>
    <row r="123" spans="1:65" s="2" customFormat="1" ht="24.15" customHeight="1">
      <c r="A123" s="30"/>
      <c r="B123" s="141"/>
      <c r="C123" s="142" t="s">
        <v>436</v>
      </c>
      <c r="D123" s="142" t="s">
        <v>135</v>
      </c>
      <c r="E123" s="143" t="s">
        <v>954</v>
      </c>
      <c r="F123" s="144" t="s">
        <v>955</v>
      </c>
      <c r="G123" s="145" t="s">
        <v>200</v>
      </c>
      <c r="H123" s="146">
        <v>3</v>
      </c>
      <c r="I123" s="147"/>
      <c r="J123" s="147">
        <f>ROUND(I123*H123,2)</f>
        <v>0</v>
      </c>
      <c r="K123" s="144" t="s">
        <v>148</v>
      </c>
      <c r="L123" s="31"/>
      <c r="M123" s="148" t="s">
        <v>1</v>
      </c>
      <c r="N123" s="149" t="s">
        <v>37</v>
      </c>
      <c r="O123" s="150">
        <v>0</v>
      </c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52" t="s">
        <v>191</v>
      </c>
      <c r="AT123" s="152" t="s">
        <v>135</v>
      </c>
      <c r="AU123" s="152" t="s">
        <v>82</v>
      </c>
      <c r="AY123" s="18" t="s">
        <v>131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8" t="s">
        <v>80</v>
      </c>
      <c r="BK123" s="153">
        <f>ROUND(I123*H123,2)</f>
        <v>0</v>
      </c>
      <c r="BL123" s="18" t="s">
        <v>191</v>
      </c>
      <c r="BM123" s="152" t="s">
        <v>82</v>
      </c>
    </row>
    <row r="124" spans="2:51" s="13" customFormat="1" ht="12">
      <c r="B124" s="154"/>
      <c r="D124" s="155" t="s">
        <v>140</v>
      </c>
      <c r="E124" s="156" t="s">
        <v>1</v>
      </c>
      <c r="F124" s="157" t="s">
        <v>236</v>
      </c>
      <c r="H124" s="156" t="s">
        <v>1</v>
      </c>
      <c r="L124" s="154"/>
      <c r="M124" s="158"/>
      <c r="N124" s="159"/>
      <c r="O124" s="159"/>
      <c r="P124" s="159"/>
      <c r="Q124" s="159"/>
      <c r="R124" s="159"/>
      <c r="S124" s="159"/>
      <c r="T124" s="160"/>
      <c r="AT124" s="156" t="s">
        <v>140</v>
      </c>
      <c r="AU124" s="156" t="s">
        <v>82</v>
      </c>
      <c r="AV124" s="13" t="s">
        <v>80</v>
      </c>
      <c r="AW124" s="13" t="s">
        <v>29</v>
      </c>
      <c r="AX124" s="13" t="s">
        <v>72</v>
      </c>
      <c r="AY124" s="156" t="s">
        <v>131</v>
      </c>
    </row>
    <row r="125" spans="2:51" s="14" customFormat="1" ht="12">
      <c r="B125" s="161"/>
      <c r="D125" s="155" t="s">
        <v>140</v>
      </c>
      <c r="E125" s="162" t="s">
        <v>1</v>
      </c>
      <c r="F125" s="163" t="s">
        <v>244</v>
      </c>
      <c r="H125" s="164">
        <v>3</v>
      </c>
      <c r="L125" s="161"/>
      <c r="M125" s="165"/>
      <c r="N125" s="166"/>
      <c r="O125" s="166"/>
      <c r="P125" s="166"/>
      <c r="Q125" s="166"/>
      <c r="R125" s="166"/>
      <c r="S125" s="166"/>
      <c r="T125" s="167"/>
      <c r="AT125" s="162" t="s">
        <v>140</v>
      </c>
      <c r="AU125" s="162" t="s">
        <v>82</v>
      </c>
      <c r="AV125" s="14" t="s">
        <v>82</v>
      </c>
      <c r="AW125" s="14" t="s">
        <v>29</v>
      </c>
      <c r="AX125" s="14" t="s">
        <v>72</v>
      </c>
      <c r="AY125" s="162" t="s">
        <v>131</v>
      </c>
    </row>
    <row r="126" spans="2:51" s="15" customFormat="1" ht="12">
      <c r="B126" s="168"/>
      <c r="D126" s="155" t="s">
        <v>140</v>
      </c>
      <c r="E126" s="169" t="s">
        <v>1</v>
      </c>
      <c r="F126" s="170" t="s">
        <v>143</v>
      </c>
      <c r="H126" s="171">
        <v>3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140</v>
      </c>
      <c r="AU126" s="169" t="s">
        <v>82</v>
      </c>
      <c r="AV126" s="15" t="s">
        <v>139</v>
      </c>
      <c r="AW126" s="15" t="s">
        <v>29</v>
      </c>
      <c r="AX126" s="15" t="s">
        <v>80</v>
      </c>
      <c r="AY126" s="169" t="s">
        <v>131</v>
      </c>
    </row>
    <row r="127" spans="1:65" s="2" customFormat="1" ht="24.15" customHeight="1">
      <c r="A127" s="30"/>
      <c r="B127" s="141"/>
      <c r="C127" s="175" t="s">
        <v>172</v>
      </c>
      <c r="D127" s="175" t="s">
        <v>152</v>
      </c>
      <c r="E127" s="176" t="s">
        <v>956</v>
      </c>
      <c r="F127" s="177" t="s">
        <v>1199</v>
      </c>
      <c r="G127" s="178" t="s">
        <v>957</v>
      </c>
      <c r="H127" s="179">
        <v>3</v>
      </c>
      <c r="I127" s="180"/>
      <c r="J127" s="180">
        <f>ROUND(I127*H127,2)</f>
        <v>0</v>
      </c>
      <c r="K127" s="177" t="s">
        <v>1</v>
      </c>
      <c r="L127" s="181"/>
      <c r="M127" s="182" t="s">
        <v>1</v>
      </c>
      <c r="N127" s="183" t="s">
        <v>37</v>
      </c>
      <c r="O127" s="150">
        <v>0</v>
      </c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2" t="s">
        <v>304</v>
      </c>
      <c r="AT127" s="152" t="s">
        <v>152</v>
      </c>
      <c r="AU127" s="152" t="s">
        <v>82</v>
      </c>
      <c r="AY127" s="18" t="s">
        <v>131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8" t="s">
        <v>80</v>
      </c>
      <c r="BK127" s="153">
        <f>ROUND(I127*H127,2)</f>
        <v>0</v>
      </c>
      <c r="BL127" s="18" t="s">
        <v>191</v>
      </c>
      <c r="BM127" s="152" t="s">
        <v>139</v>
      </c>
    </row>
    <row r="128" spans="2:51" s="13" customFormat="1" ht="12">
      <c r="B128" s="154"/>
      <c r="D128" s="155" t="s">
        <v>140</v>
      </c>
      <c r="E128" s="156" t="s">
        <v>1</v>
      </c>
      <c r="F128" s="157" t="s">
        <v>958</v>
      </c>
      <c r="H128" s="156" t="s">
        <v>1</v>
      </c>
      <c r="L128" s="154"/>
      <c r="M128" s="158"/>
      <c r="N128" s="159"/>
      <c r="O128" s="159"/>
      <c r="P128" s="159"/>
      <c r="Q128" s="159"/>
      <c r="R128" s="159"/>
      <c r="S128" s="159"/>
      <c r="T128" s="160"/>
      <c r="AT128" s="156" t="s">
        <v>140</v>
      </c>
      <c r="AU128" s="156" t="s">
        <v>82</v>
      </c>
      <c r="AV128" s="13" t="s">
        <v>80</v>
      </c>
      <c r="AW128" s="13" t="s">
        <v>29</v>
      </c>
      <c r="AX128" s="13" t="s">
        <v>72</v>
      </c>
      <c r="AY128" s="156" t="s">
        <v>131</v>
      </c>
    </row>
    <row r="129" spans="2:51" s="14" customFormat="1" ht="12">
      <c r="B129" s="161"/>
      <c r="D129" s="155" t="s">
        <v>140</v>
      </c>
      <c r="E129" s="162" t="s">
        <v>1</v>
      </c>
      <c r="F129" s="163" t="s">
        <v>244</v>
      </c>
      <c r="H129" s="164">
        <v>3</v>
      </c>
      <c r="L129" s="161"/>
      <c r="M129" s="165"/>
      <c r="N129" s="166"/>
      <c r="O129" s="166"/>
      <c r="P129" s="166"/>
      <c r="Q129" s="166"/>
      <c r="R129" s="166"/>
      <c r="S129" s="166"/>
      <c r="T129" s="167"/>
      <c r="AT129" s="162" t="s">
        <v>140</v>
      </c>
      <c r="AU129" s="162" t="s">
        <v>82</v>
      </c>
      <c r="AV129" s="14" t="s">
        <v>82</v>
      </c>
      <c r="AW129" s="14" t="s">
        <v>29</v>
      </c>
      <c r="AX129" s="14" t="s">
        <v>72</v>
      </c>
      <c r="AY129" s="162" t="s">
        <v>131</v>
      </c>
    </row>
    <row r="130" spans="2:51" s="15" customFormat="1" ht="12">
      <c r="B130" s="168"/>
      <c r="D130" s="155" t="s">
        <v>140</v>
      </c>
      <c r="E130" s="169" t="s">
        <v>1</v>
      </c>
      <c r="F130" s="170" t="s">
        <v>143</v>
      </c>
      <c r="H130" s="171">
        <v>3</v>
      </c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140</v>
      </c>
      <c r="AU130" s="169" t="s">
        <v>82</v>
      </c>
      <c r="AV130" s="15" t="s">
        <v>139</v>
      </c>
      <c r="AW130" s="15" t="s">
        <v>29</v>
      </c>
      <c r="AX130" s="15" t="s">
        <v>80</v>
      </c>
      <c r="AY130" s="169" t="s">
        <v>131</v>
      </c>
    </row>
    <row r="131" spans="2:63" s="12" customFormat="1" ht="25.95" customHeight="1">
      <c r="B131" s="129"/>
      <c r="D131" s="130" t="s">
        <v>71</v>
      </c>
      <c r="E131" s="131" t="s">
        <v>959</v>
      </c>
      <c r="F131" s="131" t="s">
        <v>960</v>
      </c>
      <c r="J131" s="132">
        <f>BK131</f>
        <v>0</v>
      </c>
      <c r="L131" s="129"/>
      <c r="M131" s="133"/>
      <c r="N131" s="134"/>
      <c r="O131" s="134"/>
      <c r="P131" s="135">
        <v>0</v>
      </c>
      <c r="Q131" s="134"/>
      <c r="R131" s="135">
        <v>0</v>
      </c>
      <c r="S131" s="134"/>
      <c r="T131" s="136">
        <v>0</v>
      </c>
      <c r="AR131" s="130" t="s">
        <v>426</v>
      </c>
      <c r="AT131" s="137" t="s">
        <v>71</v>
      </c>
      <c r="AU131" s="137" t="s">
        <v>72</v>
      </c>
      <c r="AY131" s="130" t="s">
        <v>131</v>
      </c>
      <c r="BK131" s="138">
        <v>0</v>
      </c>
    </row>
    <row r="132" spans="2:63" s="12" customFormat="1" ht="25.95" customHeight="1">
      <c r="B132" s="129"/>
      <c r="D132" s="130" t="s">
        <v>71</v>
      </c>
      <c r="E132" s="131" t="s">
        <v>961</v>
      </c>
      <c r="F132" s="131" t="s">
        <v>962</v>
      </c>
      <c r="J132" s="132">
        <f>BK132</f>
        <v>0</v>
      </c>
      <c r="L132" s="129"/>
      <c r="M132" s="133"/>
      <c r="N132" s="134"/>
      <c r="O132" s="134"/>
      <c r="P132" s="135">
        <f>SUM(P133:P136)</f>
        <v>0</v>
      </c>
      <c r="Q132" s="134"/>
      <c r="R132" s="135">
        <f>SUM(R133:R136)</f>
        <v>0</v>
      </c>
      <c r="S132" s="134"/>
      <c r="T132" s="136">
        <f>SUM(T133:T136)</f>
        <v>0</v>
      </c>
      <c r="AR132" s="130" t="s">
        <v>426</v>
      </c>
      <c r="AT132" s="137" t="s">
        <v>71</v>
      </c>
      <c r="AU132" s="137" t="s">
        <v>72</v>
      </c>
      <c r="AY132" s="130" t="s">
        <v>131</v>
      </c>
      <c r="BK132" s="138">
        <f>SUM(BK133:BK136)</f>
        <v>0</v>
      </c>
    </row>
    <row r="133" spans="1:65" s="2" customFormat="1" ht="16.5" customHeight="1">
      <c r="A133" s="30"/>
      <c r="B133" s="141"/>
      <c r="C133" s="142" t="s">
        <v>304</v>
      </c>
      <c r="D133" s="142" t="s">
        <v>135</v>
      </c>
      <c r="E133" s="143" t="s">
        <v>715</v>
      </c>
      <c r="F133" s="144" t="s">
        <v>716</v>
      </c>
      <c r="G133" s="145" t="s">
        <v>963</v>
      </c>
      <c r="H133" s="146">
        <v>1</v>
      </c>
      <c r="I133" s="147"/>
      <c r="J133" s="147">
        <f>ROUND(I133*H133,2)</f>
        <v>0</v>
      </c>
      <c r="K133" s="144" t="s">
        <v>148</v>
      </c>
      <c r="L133" s="31"/>
      <c r="M133" s="148" t="s">
        <v>1</v>
      </c>
      <c r="N133" s="149" t="s">
        <v>37</v>
      </c>
      <c r="O133" s="150">
        <v>0</v>
      </c>
      <c r="P133" s="150">
        <f>O133*H133</f>
        <v>0</v>
      </c>
      <c r="Q133" s="150">
        <v>0</v>
      </c>
      <c r="R133" s="150">
        <f>Q133*H133</f>
        <v>0</v>
      </c>
      <c r="S133" s="150">
        <v>0</v>
      </c>
      <c r="T133" s="151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2" t="s">
        <v>139</v>
      </c>
      <c r="AT133" s="152" t="s">
        <v>135</v>
      </c>
      <c r="AU133" s="152" t="s">
        <v>80</v>
      </c>
      <c r="AY133" s="18" t="s">
        <v>131</v>
      </c>
      <c r="BE133" s="153">
        <f>IF(N133="základní",J133,0)</f>
        <v>0</v>
      </c>
      <c r="BF133" s="153">
        <f>IF(N133="snížená",J133,0)</f>
        <v>0</v>
      </c>
      <c r="BG133" s="153">
        <f>IF(N133="zákl. přenesená",J133,0)</f>
        <v>0</v>
      </c>
      <c r="BH133" s="153">
        <f>IF(N133="sníž. přenesená",J133,0)</f>
        <v>0</v>
      </c>
      <c r="BI133" s="153">
        <f>IF(N133="nulová",J133,0)</f>
        <v>0</v>
      </c>
      <c r="BJ133" s="18" t="s">
        <v>80</v>
      </c>
      <c r="BK133" s="153">
        <f>ROUND(I133*H133,2)</f>
        <v>0</v>
      </c>
      <c r="BL133" s="18" t="s">
        <v>139</v>
      </c>
      <c r="BM133" s="152" t="s">
        <v>157</v>
      </c>
    </row>
    <row r="134" spans="2:51" s="13" customFormat="1" ht="12">
      <c r="B134" s="154"/>
      <c r="D134" s="155" t="s">
        <v>140</v>
      </c>
      <c r="E134" s="156" t="s">
        <v>1</v>
      </c>
      <c r="F134" s="157" t="s">
        <v>252</v>
      </c>
      <c r="H134" s="156" t="s">
        <v>1</v>
      </c>
      <c r="L134" s="154"/>
      <c r="M134" s="158"/>
      <c r="N134" s="159"/>
      <c r="O134" s="159"/>
      <c r="P134" s="159"/>
      <c r="Q134" s="159"/>
      <c r="R134" s="159"/>
      <c r="S134" s="159"/>
      <c r="T134" s="160"/>
      <c r="AT134" s="156" t="s">
        <v>140</v>
      </c>
      <c r="AU134" s="156" t="s">
        <v>80</v>
      </c>
      <c r="AV134" s="13" t="s">
        <v>80</v>
      </c>
      <c r="AW134" s="13" t="s">
        <v>29</v>
      </c>
      <c r="AX134" s="13" t="s">
        <v>72</v>
      </c>
      <c r="AY134" s="156" t="s">
        <v>131</v>
      </c>
    </row>
    <row r="135" spans="2:51" s="14" customFormat="1" ht="12">
      <c r="B135" s="161"/>
      <c r="D135" s="155" t="s">
        <v>140</v>
      </c>
      <c r="E135" s="162" t="s">
        <v>1</v>
      </c>
      <c r="F135" s="163" t="s">
        <v>80</v>
      </c>
      <c r="H135" s="164">
        <v>1</v>
      </c>
      <c r="L135" s="161"/>
      <c r="M135" s="165"/>
      <c r="N135" s="166"/>
      <c r="O135" s="166"/>
      <c r="P135" s="166"/>
      <c r="Q135" s="166"/>
      <c r="R135" s="166"/>
      <c r="S135" s="166"/>
      <c r="T135" s="167"/>
      <c r="AT135" s="162" t="s">
        <v>140</v>
      </c>
      <c r="AU135" s="162" t="s">
        <v>80</v>
      </c>
      <c r="AV135" s="14" t="s">
        <v>82</v>
      </c>
      <c r="AW135" s="14" t="s">
        <v>29</v>
      </c>
      <c r="AX135" s="14" t="s">
        <v>72</v>
      </c>
      <c r="AY135" s="162" t="s">
        <v>131</v>
      </c>
    </row>
    <row r="136" spans="2:51" s="15" customFormat="1" ht="12">
      <c r="B136" s="168"/>
      <c r="D136" s="155" t="s">
        <v>140</v>
      </c>
      <c r="E136" s="169" t="s">
        <v>1</v>
      </c>
      <c r="F136" s="170" t="s">
        <v>143</v>
      </c>
      <c r="H136" s="171">
        <v>1</v>
      </c>
      <c r="L136" s="168"/>
      <c r="M136" s="195"/>
      <c r="N136" s="196"/>
      <c r="O136" s="196"/>
      <c r="P136" s="196"/>
      <c r="Q136" s="196"/>
      <c r="R136" s="196"/>
      <c r="S136" s="196"/>
      <c r="T136" s="197"/>
      <c r="AT136" s="169" t="s">
        <v>140</v>
      </c>
      <c r="AU136" s="169" t="s">
        <v>80</v>
      </c>
      <c r="AV136" s="15" t="s">
        <v>139</v>
      </c>
      <c r="AW136" s="15" t="s">
        <v>29</v>
      </c>
      <c r="AX136" s="15" t="s">
        <v>80</v>
      </c>
      <c r="AY136" s="169" t="s">
        <v>131</v>
      </c>
    </row>
    <row r="137" spans="1:31" s="2" customFormat="1" ht="6.9" customHeight="1">
      <c r="A137" s="30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31"/>
      <c r="M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</sheetData>
  <autoFilter ref="C119:K136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23"/>
  <sheetViews>
    <sheetView showGridLines="0" workbookViewId="0" topLeftCell="A111">
      <selection activeCell="H135" sqref="H13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100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964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ROUND(J118,2)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ROUND((SUM(BE118:BE122)),2)</f>
        <v>0</v>
      </c>
      <c r="G33" s="30"/>
      <c r="H33" s="30"/>
      <c r="I33" s="99">
        <v>0.21</v>
      </c>
      <c r="J33" s="98">
        <f>ROUND(((SUM(BE118:BE122))*I33),2)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ROUND((SUM(BF118:BF122)),2)</f>
        <v>0</v>
      </c>
      <c r="G34" s="30"/>
      <c r="H34" s="30"/>
      <c r="I34" s="99">
        <v>0.15</v>
      </c>
      <c r="J34" s="98">
        <f>ROUND(((SUM(BF118:BF122))*I34),2)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ROUND((SUM(BG118:BG122)),2)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ROUND((SUM(BH118:BH122)),2)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ROUND((SUM(BI118:BI122)),2)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05-1 - SO 01 Elektro - rozvaděče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J118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719</v>
      </c>
      <c r="E97" s="113"/>
      <c r="F97" s="113"/>
      <c r="G97" s="113"/>
      <c r="H97" s="113"/>
      <c r="I97" s="113"/>
      <c r="J97" s="114">
        <f>J119</f>
        <v>0</v>
      </c>
      <c r="L97" s="111"/>
    </row>
    <row r="98" spans="2:12" s="10" customFormat="1" ht="19.95" customHeight="1">
      <c r="B98" s="115"/>
      <c r="D98" s="116" t="s">
        <v>965</v>
      </c>
      <c r="E98" s="117"/>
      <c r="F98" s="117"/>
      <c r="G98" s="117"/>
      <c r="H98" s="117"/>
      <c r="I98" s="117"/>
      <c r="J98" s="118">
        <f>J120</f>
        <v>0</v>
      </c>
      <c r="L98" s="115"/>
    </row>
    <row r="99" spans="1:31" s="2" customFormat="1" ht="21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4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2" customFormat="1" ht="6.9" customHeight="1">
      <c r="A100" s="30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4" spans="1:31" s="2" customFormat="1" ht="6.9" customHeight="1">
      <c r="A104" s="30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24.9" customHeight="1">
      <c r="A105" s="30"/>
      <c r="B105" s="31"/>
      <c r="C105" s="22" t="s">
        <v>116</v>
      </c>
      <c r="D105" s="30"/>
      <c r="E105" s="30"/>
      <c r="F105" s="30"/>
      <c r="G105" s="30"/>
      <c r="H105" s="30"/>
      <c r="I105" s="30"/>
      <c r="J105" s="30"/>
      <c r="K105" s="30"/>
      <c r="L105" s="4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6.9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2" customHeight="1">
      <c r="A107" s="30"/>
      <c r="B107" s="31"/>
      <c r="C107" s="27" t="s">
        <v>14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6.25" customHeight="1">
      <c r="A108" s="30"/>
      <c r="B108" s="31"/>
      <c r="C108" s="30"/>
      <c r="D108" s="30"/>
      <c r="E108" s="235" t="str">
        <f>E7</f>
        <v>Vybudování odborných učeben v ZŠ Košetice, Reg.č.projektu CZ.06.2.67/0.0/0.0/16_063/0003307</v>
      </c>
      <c r="F108" s="236"/>
      <c r="G108" s="236"/>
      <c r="H108" s="236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2" customHeight="1">
      <c r="A109" s="30"/>
      <c r="B109" s="31"/>
      <c r="C109" s="27" t="s">
        <v>105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6.5" customHeight="1">
      <c r="A110" s="30"/>
      <c r="B110" s="31"/>
      <c r="C110" s="30"/>
      <c r="D110" s="30"/>
      <c r="E110" s="200" t="str">
        <f>E9</f>
        <v>05-1 - SO 01 Elektro - rozvaděče</v>
      </c>
      <c r="F110" s="234"/>
      <c r="G110" s="234"/>
      <c r="H110" s="234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6.9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7" t="s">
        <v>18</v>
      </c>
      <c r="D112" s="30"/>
      <c r="E112" s="30"/>
      <c r="F112" s="25" t="str">
        <f>F12</f>
        <v xml:space="preserve"> </v>
      </c>
      <c r="G112" s="30"/>
      <c r="H112" s="30"/>
      <c r="I112" s="27" t="s">
        <v>20</v>
      </c>
      <c r="J112" s="53" t="str">
        <f>IF(J12="","",J12)</f>
        <v>19. 4. 2022</v>
      </c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2" customFormat="1" ht="6.9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15.15" customHeight="1">
      <c r="A114" s="30"/>
      <c r="B114" s="31"/>
      <c r="C114" s="27" t="s">
        <v>22</v>
      </c>
      <c r="D114" s="30"/>
      <c r="E114" s="30"/>
      <c r="F114" s="25" t="str">
        <f>E15</f>
        <v>Obec Košetice</v>
      </c>
      <c r="G114" s="30"/>
      <c r="H114" s="30"/>
      <c r="I114" s="27" t="s">
        <v>28</v>
      </c>
      <c r="J114" s="28" t="str">
        <f>E21</f>
        <v xml:space="preserve"> </v>
      </c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15.15" customHeight="1">
      <c r="A115" s="30"/>
      <c r="B115" s="31"/>
      <c r="C115" s="27" t="s">
        <v>26</v>
      </c>
      <c r="D115" s="30"/>
      <c r="E115" s="30"/>
      <c r="F115" s="25" t="str">
        <f>IF(E18="","",E18)</f>
        <v xml:space="preserve"> </v>
      </c>
      <c r="G115" s="30"/>
      <c r="H115" s="30"/>
      <c r="I115" s="27" t="s">
        <v>30</v>
      </c>
      <c r="J115" s="28" t="str">
        <f>E24</f>
        <v xml:space="preserve"> </v>
      </c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0.3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1" customFormat="1" ht="29.25" customHeight="1">
      <c r="A117" s="119"/>
      <c r="B117" s="120"/>
      <c r="C117" s="121" t="s">
        <v>117</v>
      </c>
      <c r="D117" s="122" t="s">
        <v>57</v>
      </c>
      <c r="E117" s="122" t="s">
        <v>53</v>
      </c>
      <c r="F117" s="122" t="s">
        <v>54</v>
      </c>
      <c r="G117" s="122" t="s">
        <v>118</v>
      </c>
      <c r="H117" s="122" t="s">
        <v>119</v>
      </c>
      <c r="I117" s="122" t="s">
        <v>120</v>
      </c>
      <c r="J117" s="122" t="s">
        <v>109</v>
      </c>
      <c r="K117" s="123" t="s">
        <v>121</v>
      </c>
      <c r="L117" s="124"/>
      <c r="M117" s="60" t="s">
        <v>1</v>
      </c>
      <c r="N117" s="61" t="s">
        <v>36</v>
      </c>
      <c r="O117" s="61" t="s">
        <v>122</v>
      </c>
      <c r="P117" s="61" t="s">
        <v>123</v>
      </c>
      <c r="Q117" s="61" t="s">
        <v>124</v>
      </c>
      <c r="R117" s="61" t="s">
        <v>125</v>
      </c>
      <c r="S117" s="61" t="s">
        <v>126</v>
      </c>
      <c r="T117" s="62" t="s">
        <v>127</v>
      </c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</row>
    <row r="118" spans="1:63" s="2" customFormat="1" ht="22.8" customHeight="1">
      <c r="A118" s="30"/>
      <c r="B118" s="31"/>
      <c r="C118" s="67" t="s">
        <v>128</v>
      </c>
      <c r="D118" s="30"/>
      <c r="E118" s="30"/>
      <c r="F118" s="30"/>
      <c r="G118" s="30"/>
      <c r="H118" s="30"/>
      <c r="I118" s="30"/>
      <c r="J118" s="125">
        <f>BK118</f>
        <v>0</v>
      </c>
      <c r="K118" s="30"/>
      <c r="L118" s="31"/>
      <c r="M118" s="63"/>
      <c r="N118" s="54"/>
      <c r="O118" s="64"/>
      <c r="P118" s="126">
        <f>P119</f>
        <v>0</v>
      </c>
      <c r="Q118" s="64"/>
      <c r="R118" s="126">
        <f>R119</f>
        <v>0</v>
      </c>
      <c r="S118" s="64"/>
      <c r="T118" s="127">
        <f>T119</f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T118" s="18" t="s">
        <v>71</v>
      </c>
      <c r="AU118" s="18" t="s">
        <v>111</v>
      </c>
      <c r="BK118" s="128">
        <f>BK119</f>
        <v>0</v>
      </c>
    </row>
    <row r="119" spans="2:63" s="12" customFormat="1" ht="25.95" customHeight="1">
      <c r="B119" s="129"/>
      <c r="D119" s="130" t="s">
        <v>71</v>
      </c>
      <c r="E119" s="131" t="s">
        <v>723</v>
      </c>
      <c r="F119" s="131" t="s">
        <v>724</v>
      </c>
      <c r="J119" s="132">
        <f>BK119</f>
        <v>0</v>
      </c>
      <c r="L119" s="129"/>
      <c r="M119" s="133"/>
      <c r="N119" s="134"/>
      <c r="O119" s="134"/>
      <c r="P119" s="135">
        <f>P120</f>
        <v>0</v>
      </c>
      <c r="Q119" s="134"/>
      <c r="R119" s="135">
        <f>R120</f>
        <v>0</v>
      </c>
      <c r="S119" s="134"/>
      <c r="T119" s="136">
        <f>T120</f>
        <v>0</v>
      </c>
      <c r="AR119" s="130" t="s">
        <v>82</v>
      </c>
      <c r="AT119" s="137" t="s">
        <v>71</v>
      </c>
      <c r="AU119" s="137" t="s">
        <v>72</v>
      </c>
      <c r="AY119" s="130" t="s">
        <v>131</v>
      </c>
      <c r="BK119" s="138">
        <f>BK120</f>
        <v>0</v>
      </c>
    </row>
    <row r="120" spans="2:63" s="12" customFormat="1" ht="22.8" customHeight="1">
      <c r="B120" s="129"/>
      <c r="D120" s="130" t="s">
        <v>71</v>
      </c>
      <c r="E120" s="139" t="s">
        <v>966</v>
      </c>
      <c r="F120" s="139" t="s">
        <v>967</v>
      </c>
      <c r="J120" s="140">
        <f>BK120</f>
        <v>0</v>
      </c>
      <c r="L120" s="129"/>
      <c r="M120" s="133"/>
      <c r="N120" s="134"/>
      <c r="O120" s="134"/>
      <c r="P120" s="135">
        <f>SUM(P121:P122)</f>
        <v>0</v>
      </c>
      <c r="Q120" s="134"/>
      <c r="R120" s="135">
        <f>SUM(R121:R122)</f>
        <v>0</v>
      </c>
      <c r="S120" s="134"/>
      <c r="T120" s="136">
        <f>SUM(T121:T122)</f>
        <v>0</v>
      </c>
      <c r="AR120" s="130" t="s">
        <v>82</v>
      </c>
      <c r="AT120" s="137" t="s">
        <v>71</v>
      </c>
      <c r="AU120" s="137" t="s">
        <v>80</v>
      </c>
      <c r="AY120" s="130" t="s">
        <v>131</v>
      </c>
      <c r="BK120" s="138">
        <f>SUM(BK121:BK122)</f>
        <v>0</v>
      </c>
    </row>
    <row r="121" spans="1:65" s="2" customFormat="1" ht="24.15" customHeight="1">
      <c r="A121" s="30"/>
      <c r="B121" s="141"/>
      <c r="C121" s="142" t="s">
        <v>968</v>
      </c>
      <c r="D121" s="142" t="s">
        <v>135</v>
      </c>
      <c r="E121" s="143" t="s">
        <v>969</v>
      </c>
      <c r="F121" s="144" t="s">
        <v>970</v>
      </c>
      <c r="G121" s="145" t="s">
        <v>200</v>
      </c>
      <c r="H121" s="146">
        <v>4</v>
      </c>
      <c r="I121" s="147"/>
      <c r="J121" s="147">
        <f>ROUND(I121*H121,2)</f>
        <v>0</v>
      </c>
      <c r="K121" s="144" t="s">
        <v>1</v>
      </c>
      <c r="L121" s="31"/>
      <c r="M121" s="148" t="s">
        <v>1</v>
      </c>
      <c r="N121" s="149" t="s">
        <v>37</v>
      </c>
      <c r="O121" s="150">
        <v>0</v>
      </c>
      <c r="P121" s="150">
        <f>O121*H121</f>
        <v>0</v>
      </c>
      <c r="Q121" s="150">
        <v>0</v>
      </c>
      <c r="R121" s="150">
        <f>Q121*H121</f>
        <v>0</v>
      </c>
      <c r="S121" s="150">
        <v>0</v>
      </c>
      <c r="T121" s="151">
        <f>S121*H121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52" t="s">
        <v>191</v>
      </c>
      <c r="AT121" s="152" t="s">
        <v>135</v>
      </c>
      <c r="AU121" s="152" t="s">
        <v>82</v>
      </c>
      <c r="AY121" s="18" t="s">
        <v>131</v>
      </c>
      <c r="BE121" s="153">
        <f>IF(N121="základní",J121,0)</f>
        <v>0</v>
      </c>
      <c r="BF121" s="153">
        <f>IF(N121="snížená",J121,0)</f>
        <v>0</v>
      </c>
      <c r="BG121" s="153">
        <f>IF(N121="zákl. přenesená",J121,0)</f>
        <v>0</v>
      </c>
      <c r="BH121" s="153">
        <f>IF(N121="sníž. přenesená",J121,0)</f>
        <v>0</v>
      </c>
      <c r="BI121" s="153">
        <f>IF(N121="nulová",J121,0)</f>
        <v>0</v>
      </c>
      <c r="BJ121" s="18" t="s">
        <v>80</v>
      </c>
      <c r="BK121" s="153">
        <f>ROUND(I121*H121,2)</f>
        <v>0</v>
      </c>
      <c r="BL121" s="18" t="s">
        <v>191</v>
      </c>
      <c r="BM121" s="152" t="s">
        <v>82</v>
      </c>
    </row>
    <row r="122" spans="1:65" s="2" customFormat="1" ht="16.5" customHeight="1">
      <c r="A122" s="30"/>
      <c r="B122" s="141"/>
      <c r="C122" s="142" t="s">
        <v>293</v>
      </c>
      <c r="D122" s="142" t="s">
        <v>135</v>
      </c>
      <c r="E122" s="143" t="s">
        <v>971</v>
      </c>
      <c r="F122" s="144" t="s">
        <v>972</v>
      </c>
      <c r="G122" s="145" t="s">
        <v>200</v>
      </c>
      <c r="H122" s="146">
        <v>0.8</v>
      </c>
      <c r="I122" s="147"/>
      <c r="J122" s="147">
        <f>ROUND(I122*H122,2)</f>
        <v>0</v>
      </c>
      <c r="K122" s="144" t="s">
        <v>1</v>
      </c>
      <c r="L122" s="31"/>
      <c r="M122" s="184" t="s">
        <v>1</v>
      </c>
      <c r="N122" s="185" t="s">
        <v>37</v>
      </c>
      <c r="O122" s="186">
        <v>0</v>
      </c>
      <c r="P122" s="186">
        <f>O122*H122</f>
        <v>0</v>
      </c>
      <c r="Q122" s="186">
        <v>0</v>
      </c>
      <c r="R122" s="186">
        <f>Q122*H122</f>
        <v>0</v>
      </c>
      <c r="S122" s="186">
        <v>0</v>
      </c>
      <c r="T122" s="187">
        <f>S122*H122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52" t="s">
        <v>191</v>
      </c>
      <c r="AT122" s="152" t="s">
        <v>135</v>
      </c>
      <c r="AU122" s="152" t="s">
        <v>82</v>
      </c>
      <c r="AY122" s="18" t="s">
        <v>131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8" t="s">
        <v>80</v>
      </c>
      <c r="BK122" s="153">
        <f>ROUND(I122*H122,2)</f>
        <v>0</v>
      </c>
      <c r="BL122" s="18" t="s">
        <v>191</v>
      </c>
      <c r="BM122" s="152" t="s">
        <v>139</v>
      </c>
    </row>
    <row r="123" spans="1:31" s="2" customFormat="1" ht="6.9" customHeight="1">
      <c r="A123" s="30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31"/>
      <c r="M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</sheetData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511"/>
  <sheetViews>
    <sheetView showGridLines="0" workbookViewId="0" topLeftCell="A128">
      <selection activeCell="W137" sqref="W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1"/>
    </row>
    <row r="2" spans="12:46" s="1" customFormat="1" ht="36.9" customHeight="1">
      <c r="L2" s="229" t="s">
        <v>5</v>
      </c>
      <c r="M2" s="223"/>
      <c r="N2" s="223"/>
      <c r="O2" s="223"/>
      <c r="P2" s="223"/>
      <c r="Q2" s="223"/>
      <c r="R2" s="223"/>
      <c r="S2" s="223"/>
      <c r="T2" s="223"/>
      <c r="U2" s="223"/>
      <c r="V2" s="223"/>
      <c r="AT2" s="18" t="s">
        <v>103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" customHeight="1">
      <c r="B4" s="21"/>
      <c r="D4" s="22" t="s">
        <v>104</v>
      </c>
      <c r="L4" s="21"/>
      <c r="M4" s="92" t="s">
        <v>10</v>
      </c>
      <c r="AT4" s="18" t="s">
        <v>3</v>
      </c>
    </row>
    <row r="5" spans="2:12" s="1" customFormat="1" ht="6.9" customHeight="1">
      <c r="B5" s="21"/>
      <c r="L5" s="21"/>
    </row>
    <row r="6" spans="2:12" s="1" customFormat="1" ht="12" customHeight="1">
      <c r="B6" s="21"/>
      <c r="D6" s="27" t="s">
        <v>14</v>
      </c>
      <c r="L6" s="21"/>
    </row>
    <row r="7" spans="2:12" s="1" customFormat="1" ht="26.25" customHeight="1">
      <c r="B7" s="21"/>
      <c r="E7" s="235" t="str">
        <f>'Rekapitulace stavby'!K6</f>
        <v>Vybudování odborných učeben v ZŠ Košetice, Reg.č.projektu CZ.06.2.67/0.0/0.0/16_063/0003307</v>
      </c>
      <c r="F7" s="236"/>
      <c r="G7" s="236"/>
      <c r="H7" s="236"/>
      <c r="L7" s="21"/>
    </row>
    <row r="8" spans="1:31" s="2" customFormat="1" ht="12" customHeight="1">
      <c r="A8" s="30"/>
      <c r="B8" s="31"/>
      <c r="C8" s="30"/>
      <c r="D8" s="27" t="s">
        <v>105</v>
      </c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6.5" customHeight="1">
      <c r="A9" s="30"/>
      <c r="B9" s="31"/>
      <c r="C9" s="30"/>
      <c r="D9" s="30"/>
      <c r="E9" s="200" t="s">
        <v>973</v>
      </c>
      <c r="F9" s="234"/>
      <c r="G9" s="234"/>
      <c r="H9" s="234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2" customHeight="1">
      <c r="A11" s="30"/>
      <c r="B11" s="31"/>
      <c r="C11" s="30"/>
      <c r="D11" s="27" t="s">
        <v>16</v>
      </c>
      <c r="E11" s="30"/>
      <c r="F11" s="25" t="s">
        <v>1</v>
      </c>
      <c r="G11" s="30"/>
      <c r="H11" s="30"/>
      <c r="I11" s="27" t="s">
        <v>17</v>
      </c>
      <c r="J11" s="25" t="s">
        <v>1</v>
      </c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18</v>
      </c>
      <c r="E12" s="30"/>
      <c r="F12" s="25" t="s">
        <v>27</v>
      </c>
      <c r="G12" s="30"/>
      <c r="H12" s="30"/>
      <c r="I12" s="27" t="s">
        <v>20</v>
      </c>
      <c r="J12" s="53" t="str">
        <f>'Rekapitulace stavby'!AN8</f>
        <v>19. 4. 2022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0.8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12" customHeight="1">
      <c r="A14" s="30"/>
      <c r="B14" s="31"/>
      <c r="C14" s="30"/>
      <c r="D14" s="27" t="s">
        <v>22</v>
      </c>
      <c r="E14" s="30"/>
      <c r="F14" s="30"/>
      <c r="G14" s="30"/>
      <c r="H14" s="30"/>
      <c r="I14" s="27" t="s">
        <v>23</v>
      </c>
      <c r="J14" s="25" t="str">
        <f>IF('Rekapitulace stavby'!AN10="","",'Rekapitulace stavby'!AN10)</f>
        <v/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8" customHeight="1">
      <c r="A15" s="30"/>
      <c r="B15" s="31"/>
      <c r="C15" s="30"/>
      <c r="D15" s="30"/>
      <c r="E15" s="25" t="str">
        <f>IF('Rekapitulace stavby'!E11="","",'Rekapitulace stavby'!E11)</f>
        <v>Obec Košetice</v>
      </c>
      <c r="F15" s="30"/>
      <c r="G15" s="30"/>
      <c r="H15" s="30"/>
      <c r="I15" s="27" t="s">
        <v>25</v>
      </c>
      <c r="J15" s="25" t="str">
        <f>IF('Rekapitulace stavby'!AN11="","",'Rekapitulace stavby'!AN11)</f>
        <v/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6.9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1"/>
      <c r="C17" s="30"/>
      <c r="D17" s="27" t="s">
        <v>26</v>
      </c>
      <c r="E17" s="30"/>
      <c r="F17" s="30"/>
      <c r="G17" s="30"/>
      <c r="H17" s="30"/>
      <c r="I17" s="27" t="s">
        <v>23</v>
      </c>
      <c r="J17" s="25" t="str">
        <f>'Rekapitulace stavby'!AN13</f>
        <v/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1"/>
      <c r="C18" s="30"/>
      <c r="D18" s="30"/>
      <c r="E18" s="222" t="str">
        <f>'Rekapitulace stavby'!E14</f>
        <v xml:space="preserve"> </v>
      </c>
      <c r="F18" s="222"/>
      <c r="G18" s="222"/>
      <c r="H18" s="222"/>
      <c r="I18" s="27" t="s">
        <v>25</v>
      </c>
      <c r="J18" s="25" t="str">
        <f>'Rekapitulace stavby'!AN14</f>
        <v/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1"/>
      <c r="C20" s="30"/>
      <c r="D20" s="27" t="s">
        <v>28</v>
      </c>
      <c r="E20" s="30"/>
      <c r="F20" s="30"/>
      <c r="G20" s="30"/>
      <c r="H20" s="30"/>
      <c r="I20" s="27" t="s">
        <v>23</v>
      </c>
      <c r="J20" s="25" t="str">
        <f>IF('Rekapitulace stavby'!AN16="","",'Rekapitulace stavby'!AN16)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1"/>
      <c r="C21" s="30"/>
      <c r="D21" s="30"/>
      <c r="E21" s="25" t="str">
        <f>IF('Rekapitulace stavby'!E17="","",'Rekapitulace stavby'!E17)</f>
        <v xml:space="preserve"> </v>
      </c>
      <c r="F21" s="30"/>
      <c r="G21" s="30"/>
      <c r="H21" s="30"/>
      <c r="I21" s="27" t="s">
        <v>25</v>
      </c>
      <c r="J21" s="25" t="str">
        <f>IF('Rekapitulace stavby'!AN17="","",'Rekapitulace stavby'!AN17)</f>
        <v/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1"/>
      <c r="C23" s="30"/>
      <c r="D23" s="27" t="s">
        <v>30</v>
      </c>
      <c r="E23" s="30"/>
      <c r="F23" s="30"/>
      <c r="G23" s="30"/>
      <c r="H23" s="30"/>
      <c r="I23" s="27" t="s">
        <v>23</v>
      </c>
      <c r="J23" s="25" t="str">
        <f>IF('Rekapitulace stavby'!AN19="","",'Rekapitulace stavby'!AN19)</f>
        <v/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1"/>
      <c r="C24" s="30"/>
      <c r="D24" s="30"/>
      <c r="E24" s="25" t="str">
        <f>IF('Rekapitulace stavby'!E20="","",'Rekapitulace stavby'!E20)</f>
        <v xml:space="preserve"> </v>
      </c>
      <c r="F24" s="30"/>
      <c r="G24" s="30"/>
      <c r="H24" s="30"/>
      <c r="I24" s="27" t="s">
        <v>25</v>
      </c>
      <c r="J24" s="25" t="str">
        <f>IF('Rekapitulace stavby'!AN20="","",'Rekapitulace stavby'!AN20)</f>
        <v/>
      </c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1"/>
      <c r="C26" s="30"/>
      <c r="D26" s="27" t="s">
        <v>31</v>
      </c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1"/>
      <c r="C30" s="30"/>
      <c r="D30" s="96" t="s">
        <v>32</v>
      </c>
      <c r="E30" s="30"/>
      <c r="F30" s="30"/>
      <c r="G30" s="30"/>
      <c r="H30" s="30"/>
      <c r="I30" s="30"/>
      <c r="J30" s="69">
        <f>ROUND(J127,2)</f>
        <v>0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" customHeight="1">
      <c r="A32" s="30"/>
      <c r="B32" s="31"/>
      <c r="C32" s="30"/>
      <c r="D32" s="30"/>
      <c r="E32" s="30"/>
      <c r="F32" s="34" t="s">
        <v>34</v>
      </c>
      <c r="G32" s="30"/>
      <c r="H32" s="30"/>
      <c r="I32" s="34" t="s">
        <v>33</v>
      </c>
      <c r="J32" s="34" t="s">
        <v>35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" customHeight="1">
      <c r="A33" s="30"/>
      <c r="B33" s="31"/>
      <c r="C33" s="30"/>
      <c r="D33" s="97" t="s">
        <v>36</v>
      </c>
      <c r="E33" s="27" t="s">
        <v>37</v>
      </c>
      <c r="F33" s="98">
        <f>ROUND((SUM(BE127:BE510)),2)</f>
        <v>0</v>
      </c>
      <c r="G33" s="30"/>
      <c r="H33" s="30"/>
      <c r="I33" s="99">
        <v>0.21</v>
      </c>
      <c r="J33" s="98">
        <f>ROUND(((SUM(BE127:BE510))*I33),2)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" customHeight="1">
      <c r="A34" s="30"/>
      <c r="B34" s="31"/>
      <c r="C34" s="30"/>
      <c r="D34" s="30"/>
      <c r="E34" s="27" t="s">
        <v>38</v>
      </c>
      <c r="F34" s="98">
        <f>ROUND((SUM(BF127:BF510)),2)</f>
        <v>0</v>
      </c>
      <c r="G34" s="30"/>
      <c r="H34" s="30"/>
      <c r="I34" s="99">
        <v>0.15</v>
      </c>
      <c r="J34" s="98">
        <f>ROUND(((SUM(BF127:BF510))*I34),2)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" customHeight="1" hidden="1">
      <c r="A35" s="30"/>
      <c r="B35" s="31"/>
      <c r="C35" s="30"/>
      <c r="D35" s="30"/>
      <c r="E35" s="27" t="s">
        <v>39</v>
      </c>
      <c r="F35" s="98">
        <f>ROUND((SUM(BG127:BG510)),2)</f>
        <v>0</v>
      </c>
      <c r="G35" s="30"/>
      <c r="H35" s="30"/>
      <c r="I35" s="99">
        <v>0.21</v>
      </c>
      <c r="J35" s="98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" customHeight="1" hidden="1">
      <c r="A36" s="30"/>
      <c r="B36" s="31"/>
      <c r="C36" s="30"/>
      <c r="D36" s="30"/>
      <c r="E36" s="27" t="s">
        <v>40</v>
      </c>
      <c r="F36" s="98">
        <f>ROUND((SUM(BH127:BH510)),2)</f>
        <v>0</v>
      </c>
      <c r="G36" s="30"/>
      <c r="H36" s="30"/>
      <c r="I36" s="99">
        <v>0.15</v>
      </c>
      <c r="J36" s="98">
        <f>0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" customHeight="1" hidden="1">
      <c r="A37" s="30"/>
      <c r="B37" s="31"/>
      <c r="C37" s="30"/>
      <c r="D37" s="30"/>
      <c r="E37" s="27" t="s">
        <v>41</v>
      </c>
      <c r="F37" s="98">
        <f>ROUND((SUM(BI127:BI510)),2)</f>
        <v>0</v>
      </c>
      <c r="G37" s="30"/>
      <c r="H37" s="30"/>
      <c r="I37" s="99">
        <v>0</v>
      </c>
      <c r="J37" s="98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1"/>
      <c r="C39" s="100"/>
      <c r="D39" s="101" t="s">
        <v>42</v>
      </c>
      <c r="E39" s="58"/>
      <c r="F39" s="58"/>
      <c r="G39" s="102" t="s">
        <v>43</v>
      </c>
      <c r="H39" s="103" t="s">
        <v>44</v>
      </c>
      <c r="I39" s="58"/>
      <c r="J39" s="104">
        <f>SUM(J30:J37)</f>
        <v>0</v>
      </c>
      <c r="K39" s="105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40"/>
      <c r="D50" s="41" t="s">
        <v>45</v>
      </c>
      <c r="E50" s="42"/>
      <c r="F50" s="42"/>
      <c r="G50" s="41" t="s">
        <v>46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0"/>
      <c r="B61" s="31"/>
      <c r="C61" s="30"/>
      <c r="D61" s="43" t="s">
        <v>47</v>
      </c>
      <c r="E61" s="33"/>
      <c r="F61" s="106" t="s">
        <v>48</v>
      </c>
      <c r="G61" s="43" t="s">
        <v>47</v>
      </c>
      <c r="H61" s="33"/>
      <c r="I61" s="33"/>
      <c r="J61" s="107" t="s">
        <v>48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0"/>
      <c r="B65" s="31"/>
      <c r="C65" s="30"/>
      <c r="D65" s="41" t="s">
        <v>49</v>
      </c>
      <c r="E65" s="44"/>
      <c r="F65" s="44"/>
      <c r="G65" s="41" t="s">
        <v>50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0"/>
      <c r="B76" s="31"/>
      <c r="C76" s="30"/>
      <c r="D76" s="43" t="s">
        <v>47</v>
      </c>
      <c r="E76" s="33"/>
      <c r="F76" s="106" t="s">
        <v>48</v>
      </c>
      <c r="G76" s="43" t="s">
        <v>47</v>
      </c>
      <c r="H76" s="33"/>
      <c r="I76" s="33"/>
      <c r="J76" s="107" t="s">
        <v>48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" customHeight="1">
      <c r="A82" s="30"/>
      <c r="B82" s="31"/>
      <c r="C82" s="22" t="s">
        <v>107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customHeight="1">
      <c r="A85" s="30"/>
      <c r="B85" s="31"/>
      <c r="C85" s="30"/>
      <c r="D85" s="30"/>
      <c r="E85" s="235" t="str">
        <f>E7</f>
        <v>Vybudování odborných učeben v ZŠ Košetice, Reg.č.projektu CZ.06.2.67/0.0/0.0/16_063/0003307</v>
      </c>
      <c r="F85" s="236"/>
      <c r="G85" s="236"/>
      <c r="H85" s="236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12" customHeight="1">
      <c r="A86" s="30"/>
      <c r="B86" s="31"/>
      <c r="C86" s="27" t="s">
        <v>105</v>
      </c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6.5" customHeight="1">
      <c r="A87" s="30"/>
      <c r="B87" s="31"/>
      <c r="C87" s="30"/>
      <c r="D87" s="30"/>
      <c r="E87" s="200" t="str">
        <f>E9</f>
        <v>05-2 - SO 01 Elektroinstalace</v>
      </c>
      <c r="F87" s="234"/>
      <c r="G87" s="234"/>
      <c r="H87" s="234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2" customHeight="1">
      <c r="A89" s="30"/>
      <c r="B89" s="31"/>
      <c r="C89" s="27" t="s">
        <v>18</v>
      </c>
      <c r="D89" s="30"/>
      <c r="E89" s="30"/>
      <c r="F89" s="25" t="str">
        <f>F12</f>
        <v xml:space="preserve"> </v>
      </c>
      <c r="G89" s="30"/>
      <c r="H89" s="30"/>
      <c r="I89" s="27" t="s">
        <v>20</v>
      </c>
      <c r="J89" s="53" t="str">
        <f>IF(J12="","",J12)</f>
        <v>19. 4. 2022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5.15" customHeight="1">
      <c r="A91" s="30"/>
      <c r="B91" s="31"/>
      <c r="C91" s="27" t="s">
        <v>22</v>
      </c>
      <c r="D91" s="30"/>
      <c r="E91" s="30"/>
      <c r="F91" s="25" t="str">
        <f>E15</f>
        <v>Obec Košetice</v>
      </c>
      <c r="G91" s="30"/>
      <c r="H91" s="30"/>
      <c r="I91" s="27" t="s">
        <v>28</v>
      </c>
      <c r="J91" s="28" t="str">
        <f>E21</f>
        <v xml:space="preserve"> 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15.15" customHeight="1">
      <c r="A92" s="30"/>
      <c r="B92" s="31"/>
      <c r="C92" s="27" t="s">
        <v>26</v>
      </c>
      <c r="D92" s="30"/>
      <c r="E92" s="30"/>
      <c r="F92" s="25" t="str">
        <f>IF(E18="","",E18)</f>
        <v xml:space="preserve"> </v>
      </c>
      <c r="G92" s="30"/>
      <c r="H92" s="30"/>
      <c r="I92" s="27" t="s">
        <v>30</v>
      </c>
      <c r="J92" s="28" t="str">
        <f>E24</f>
        <v xml:space="preserve"> </v>
      </c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29.25" customHeight="1">
      <c r="A94" s="30"/>
      <c r="B94" s="31"/>
      <c r="C94" s="108" t="s">
        <v>108</v>
      </c>
      <c r="D94" s="100"/>
      <c r="E94" s="100"/>
      <c r="F94" s="100"/>
      <c r="G94" s="100"/>
      <c r="H94" s="100"/>
      <c r="I94" s="100"/>
      <c r="J94" s="109" t="s">
        <v>109</v>
      </c>
      <c r="K94" s="10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8" customHeight="1">
      <c r="A96" s="30"/>
      <c r="B96" s="31"/>
      <c r="C96" s="110" t="s">
        <v>110</v>
      </c>
      <c r="D96" s="30"/>
      <c r="E96" s="30"/>
      <c r="F96" s="30"/>
      <c r="G96" s="30"/>
      <c r="H96" s="30"/>
      <c r="I96" s="30"/>
      <c r="J96" s="69">
        <f>J127</f>
        <v>0</v>
      </c>
      <c r="K96" s="30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111</v>
      </c>
    </row>
    <row r="97" spans="2:12" s="9" customFormat="1" ht="24.9" customHeight="1">
      <c r="B97" s="111"/>
      <c r="D97" s="112" t="s">
        <v>719</v>
      </c>
      <c r="E97" s="113"/>
      <c r="F97" s="113"/>
      <c r="G97" s="113"/>
      <c r="H97" s="113"/>
      <c r="I97" s="113"/>
      <c r="J97" s="114">
        <f>J128</f>
        <v>0</v>
      </c>
      <c r="L97" s="111"/>
    </row>
    <row r="98" spans="2:12" s="10" customFormat="1" ht="19.95" customHeight="1">
      <c r="B98" s="115"/>
      <c r="D98" s="116" t="s">
        <v>965</v>
      </c>
      <c r="E98" s="117"/>
      <c r="F98" s="117"/>
      <c r="G98" s="117"/>
      <c r="H98" s="117"/>
      <c r="I98" s="117"/>
      <c r="J98" s="118">
        <f>J129</f>
        <v>0</v>
      </c>
      <c r="L98" s="115"/>
    </row>
    <row r="99" spans="2:12" s="10" customFormat="1" ht="19.95" customHeight="1">
      <c r="B99" s="115"/>
      <c r="D99" s="116" t="s">
        <v>974</v>
      </c>
      <c r="E99" s="117"/>
      <c r="F99" s="117"/>
      <c r="G99" s="117"/>
      <c r="H99" s="117"/>
      <c r="I99" s="117"/>
      <c r="J99" s="118">
        <f>J138</f>
        <v>0</v>
      </c>
      <c r="L99" s="115"/>
    </row>
    <row r="100" spans="2:12" s="10" customFormat="1" ht="19.95" customHeight="1">
      <c r="B100" s="115"/>
      <c r="D100" s="116" t="s">
        <v>975</v>
      </c>
      <c r="E100" s="117"/>
      <c r="F100" s="117"/>
      <c r="G100" s="117"/>
      <c r="H100" s="117"/>
      <c r="I100" s="117"/>
      <c r="J100" s="118">
        <f>J147</f>
        <v>0</v>
      </c>
      <c r="L100" s="115"/>
    </row>
    <row r="101" spans="2:12" s="10" customFormat="1" ht="19.95" customHeight="1">
      <c r="B101" s="115"/>
      <c r="D101" s="116" t="s">
        <v>949</v>
      </c>
      <c r="E101" s="117"/>
      <c r="F101" s="117"/>
      <c r="G101" s="117"/>
      <c r="H101" s="117"/>
      <c r="I101" s="117"/>
      <c r="J101" s="118">
        <f>J172</f>
        <v>0</v>
      </c>
      <c r="L101" s="115"/>
    </row>
    <row r="102" spans="2:12" s="10" customFormat="1" ht="19.95" customHeight="1">
      <c r="B102" s="115"/>
      <c r="D102" s="116" t="s">
        <v>976</v>
      </c>
      <c r="E102" s="117"/>
      <c r="F102" s="117"/>
      <c r="G102" s="117"/>
      <c r="H102" s="117"/>
      <c r="I102" s="117"/>
      <c r="J102" s="118">
        <f>J237</f>
        <v>0</v>
      </c>
      <c r="L102" s="115"/>
    </row>
    <row r="103" spans="2:12" s="9" customFormat="1" ht="24.9" customHeight="1">
      <c r="B103" s="111"/>
      <c r="D103" s="112" t="s">
        <v>977</v>
      </c>
      <c r="E103" s="113"/>
      <c r="F103" s="113"/>
      <c r="G103" s="113"/>
      <c r="H103" s="113"/>
      <c r="I103" s="113"/>
      <c r="J103" s="114">
        <f>J242</f>
        <v>0</v>
      </c>
      <c r="L103" s="111"/>
    </row>
    <row r="104" spans="2:12" s="10" customFormat="1" ht="19.95" customHeight="1">
      <c r="B104" s="115"/>
      <c r="D104" s="116" t="s">
        <v>978</v>
      </c>
      <c r="E104" s="117"/>
      <c r="F104" s="117"/>
      <c r="G104" s="117"/>
      <c r="H104" s="117"/>
      <c r="I104" s="117"/>
      <c r="J104" s="118">
        <f>J243</f>
        <v>0</v>
      </c>
      <c r="L104" s="115"/>
    </row>
    <row r="105" spans="2:12" s="10" customFormat="1" ht="19.95" customHeight="1">
      <c r="B105" s="115"/>
      <c r="D105" s="116" t="s">
        <v>979</v>
      </c>
      <c r="E105" s="117"/>
      <c r="F105" s="117"/>
      <c r="G105" s="117"/>
      <c r="H105" s="117"/>
      <c r="I105" s="117"/>
      <c r="J105" s="118">
        <f>J476</f>
        <v>0</v>
      </c>
      <c r="L105" s="115"/>
    </row>
    <row r="106" spans="2:12" s="9" customFormat="1" ht="24.9" customHeight="1">
      <c r="B106" s="111"/>
      <c r="D106" s="112" t="s">
        <v>950</v>
      </c>
      <c r="E106" s="113"/>
      <c r="F106" s="113"/>
      <c r="G106" s="113"/>
      <c r="H106" s="113"/>
      <c r="I106" s="113"/>
      <c r="J106" s="114">
        <f>J505</f>
        <v>0</v>
      </c>
      <c r="L106" s="111"/>
    </row>
    <row r="107" spans="2:12" s="10" customFormat="1" ht="19.95" customHeight="1">
      <c r="B107" s="115"/>
      <c r="D107" s="116" t="s">
        <v>980</v>
      </c>
      <c r="E107" s="117"/>
      <c r="F107" s="117"/>
      <c r="G107" s="117"/>
      <c r="H107" s="117"/>
      <c r="I107" s="117"/>
      <c r="J107" s="118">
        <f>J506</f>
        <v>0</v>
      </c>
      <c r="L107" s="115"/>
    </row>
    <row r="108" spans="1:31" s="2" customFormat="1" ht="21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" customHeight="1">
      <c r="A109" s="30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2" customFormat="1" ht="6.9" customHeight="1">
      <c r="A113" s="30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2" customFormat="1" ht="24.9" customHeight="1">
      <c r="A114" s="30"/>
      <c r="B114" s="31"/>
      <c r="C114" s="22" t="s">
        <v>116</v>
      </c>
      <c r="D114" s="30"/>
      <c r="E114" s="30"/>
      <c r="F114" s="30"/>
      <c r="G114" s="30"/>
      <c r="H114" s="30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12" customHeight="1">
      <c r="A116" s="30"/>
      <c r="B116" s="31"/>
      <c r="C116" s="27" t="s">
        <v>14</v>
      </c>
      <c r="D116" s="30"/>
      <c r="E116" s="30"/>
      <c r="F116" s="30"/>
      <c r="G116" s="30"/>
      <c r="H116" s="30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26.25" customHeight="1">
      <c r="A117" s="30"/>
      <c r="B117" s="31"/>
      <c r="C117" s="30"/>
      <c r="D117" s="30"/>
      <c r="E117" s="235" t="str">
        <f>E7</f>
        <v>Vybudování odborných učeben v ZŠ Košetice, Reg.č.projektu CZ.06.2.67/0.0/0.0/16_063/0003307</v>
      </c>
      <c r="F117" s="236"/>
      <c r="G117" s="236"/>
      <c r="H117" s="236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105</v>
      </c>
      <c r="D118" s="30"/>
      <c r="E118" s="30"/>
      <c r="F118" s="30"/>
      <c r="G118" s="30"/>
      <c r="H118" s="30"/>
      <c r="I118" s="30"/>
      <c r="J118" s="30"/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16.5" customHeight="1">
      <c r="A119" s="30"/>
      <c r="B119" s="31"/>
      <c r="C119" s="30"/>
      <c r="D119" s="30"/>
      <c r="E119" s="200" t="str">
        <f>E9</f>
        <v>05-2 - SO 01 Elektroinstalace</v>
      </c>
      <c r="F119" s="234"/>
      <c r="G119" s="234"/>
      <c r="H119" s="234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6.9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12" customHeight="1">
      <c r="A121" s="30"/>
      <c r="B121" s="31"/>
      <c r="C121" s="27" t="s">
        <v>18</v>
      </c>
      <c r="D121" s="30"/>
      <c r="E121" s="30"/>
      <c r="F121" s="25" t="str">
        <f>F12</f>
        <v xml:space="preserve"> </v>
      </c>
      <c r="G121" s="30"/>
      <c r="H121" s="30"/>
      <c r="I121" s="27" t="s">
        <v>20</v>
      </c>
      <c r="J121" s="53" t="str">
        <f>IF(J12="","",J12)</f>
        <v>19. 4. 2022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5.15" customHeight="1">
      <c r="A123" s="30"/>
      <c r="B123" s="31"/>
      <c r="C123" s="27" t="s">
        <v>22</v>
      </c>
      <c r="D123" s="30"/>
      <c r="E123" s="30"/>
      <c r="F123" s="25" t="str">
        <f>E15</f>
        <v>Obec Košetice</v>
      </c>
      <c r="G123" s="30"/>
      <c r="H123" s="30"/>
      <c r="I123" s="27" t="s">
        <v>28</v>
      </c>
      <c r="J123" s="28" t="str">
        <f>E21</f>
        <v xml:space="preserve"> </v>
      </c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5.15" customHeight="1">
      <c r="A124" s="30"/>
      <c r="B124" s="31"/>
      <c r="C124" s="27" t="s">
        <v>26</v>
      </c>
      <c r="D124" s="30"/>
      <c r="E124" s="30"/>
      <c r="F124" s="25" t="str">
        <f>IF(E18="","",E18)</f>
        <v xml:space="preserve"> </v>
      </c>
      <c r="G124" s="30"/>
      <c r="H124" s="30"/>
      <c r="I124" s="27" t="s">
        <v>30</v>
      </c>
      <c r="J124" s="28" t="str">
        <f>E24</f>
        <v xml:space="preserve"> </v>
      </c>
      <c r="K124" s="30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1" customFormat="1" ht="29.25" customHeight="1">
      <c r="A126" s="119"/>
      <c r="B126" s="120"/>
      <c r="C126" s="121" t="s">
        <v>117</v>
      </c>
      <c r="D126" s="122" t="s">
        <v>57</v>
      </c>
      <c r="E126" s="122" t="s">
        <v>53</v>
      </c>
      <c r="F126" s="122" t="s">
        <v>54</v>
      </c>
      <c r="G126" s="122" t="s">
        <v>118</v>
      </c>
      <c r="H126" s="122" t="s">
        <v>119</v>
      </c>
      <c r="I126" s="122" t="s">
        <v>120</v>
      </c>
      <c r="J126" s="122" t="s">
        <v>109</v>
      </c>
      <c r="K126" s="123" t="s">
        <v>121</v>
      </c>
      <c r="L126" s="124"/>
      <c r="M126" s="60" t="s">
        <v>1</v>
      </c>
      <c r="N126" s="61" t="s">
        <v>36</v>
      </c>
      <c r="O126" s="61" t="s">
        <v>122</v>
      </c>
      <c r="P126" s="61" t="s">
        <v>123</v>
      </c>
      <c r="Q126" s="61" t="s">
        <v>124</v>
      </c>
      <c r="R126" s="61" t="s">
        <v>125</v>
      </c>
      <c r="S126" s="61" t="s">
        <v>126</v>
      </c>
      <c r="T126" s="62" t="s">
        <v>127</v>
      </c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</row>
    <row r="127" spans="1:63" s="2" customFormat="1" ht="22.8" customHeight="1">
      <c r="A127" s="30"/>
      <c r="B127" s="31"/>
      <c r="C127" s="67" t="s">
        <v>128</v>
      </c>
      <c r="D127" s="30"/>
      <c r="E127" s="30"/>
      <c r="F127" s="30"/>
      <c r="G127" s="30"/>
      <c r="H127" s="30"/>
      <c r="I127" s="30"/>
      <c r="J127" s="125">
        <f>BK127</f>
        <v>0</v>
      </c>
      <c r="K127" s="30"/>
      <c r="L127" s="31"/>
      <c r="M127" s="63"/>
      <c r="N127" s="54"/>
      <c r="O127" s="64"/>
      <c r="P127" s="126">
        <f>P128+P242+P505</f>
        <v>0</v>
      </c>
      <c r="Q127" s="64"/>
      <c r="R127" s="126">
        <f>R128+R242+R505</f>
        <v>0</v>
      </c>
      <c r="S127" s="64"/>
      <c r="T127" s="127">
        <f>T128+T242+T505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71</v>
      </c>
      <c r="AU127" s="18" t="s">
        <v>111</v>
      </c>
      <c r="BK127" s="128">
        <f>BK128+BK242+BK505</f>
        <v>0</v>
      </c>
    </row>
    <row r="128" spans="2:63" s="12" customFormat="1" ht="25.95" customHeight="1">
      <c r="B128" s="129"/>
      <c r="D128" s="130" t="s">
        <v>71</v>
      </c>
      <c r="E128" s="131" t="s">
        <v>723</v>
      </c>
      <c r="F128" s="131" t="s">
        <v>724</v>
      </c>
      <c r="J128" s="132">
        <f>BK128</f>
        <v>0</v>
      </c>
      <c r="L128" s="129"/>
      <c r="M128" s="133"/>
      <c r="N128" s="134"/>
      <c r="O128" s="134"/>
      <c r="P128" s="135">
        <f>P129+P138+P147+P172+P237</f>
        <v>0</v>
      </c>
      <c r="Q128" s="134"/>
      <c r="R128" s="135">
        <f>R129+R138+R147+R172+R237</f>
        <v>0</v>
      </c>
      <c r="S128" s="134"/>
      <c r="T128" s="136">
        <f>T129+T138+T147+T172+T237</f>
        <v>0</v>
      </c>
      <c r="AR128" s="130" t="s">
        <v>82</v>
      </c>
      <c r="AT128" s="137" t="s">
        <v>71</v>
      </c>
      <c r="AU128" s="137" t="s">
        <v>72</v>
      </c>
      <c r="AY128" s="130" t="s">
        <v>131</v>
      </c>
      <c r="BK128" s="138">
        <f>BK129+BK138+BK147+BK172+BK237</f>
        <v>0</v>
      </c>
    </row>
    <row r="129" spans="2:63" s="12" customFormat="1" ht="22.8" customHeight="1">
      <c r="B129" s="129"/>
      <c r="D129" s="130" t="s">
        <v>71</v>
      </c>
      <c r="E129" s="139" t="s">
        <v>966</v>
      </c>
      <c r="F129" s="139" t="s">
        <v>967</v>
      </c>
      <c r="J129" s="140">
        <f>BK129</f>
        <v>0</v>
      </c>
      <c r="L129" s="129"/>
      <c r="M129" s="133"/>
      <c r="N129" s="134"/>
      <c r="O129" s="134"/>
      <c r="P129" s="135">
        <f>SUM(P130:P137)</f>
        <v>0</v>
      </c>
      <c r="Q129" s="134"/>
      <c r="R129" s="135">
        <f>SUM(R130:R137)</f>
        <v>0</v>
      </c>
      <c r="S129" s="134"/>
      <c r="T129" s="136">
        <f>SUM(T130:T137)</f>
        <v>0</v>
      </c>
      <c r="AR129" s="130" t="s">
        <v>82</v>
      </c>
      <c r="AT129" s="137" t="s">
        <v>71</v>
      </c>
      <c r="AU129" s="137" t="s">
        <v>80</v>
      </c>
      <c r="AY129" s="130" t="s">
        <v>131</v>
      </c>
      <c r="BK129" s="138">
        <f>SUM(BK130:BK137)</f>
        <v>0</v>
      </c>
    </row>
    <row r="130" spans="1:65" s="2" customFormat="1" ht="21.75" customHeight="1">
      <c r="A130" s="30"/>
      <c r="B130" s="141"/>
      <c r="C130" s="142" t="s">
        <v>82</v>
      </c>
      <c r="D130" s="142" t="s">
        <v>135</v>
      </c>
      <c r="E130" s="143" t="s">
        <v>981</v>
      </c>
      <c r="F130" s="144" t="s">
        <v>982</v>
      </c>
      <c r="G130" s="145" t="s">
        <v>200</v>
      </c>
      <c r="H130" s="146">
        <v>3</v>
      </c>
      <c r="I130" s="147"/>
      <c r="J130" s="147">
        <f>ROUND(I130*H130,2)</f>
        <v>0</v>
      </c>
      <c r="K130" s="144" t="s">
        <v>148</v>
      </c>
      <c r="L130" s="31"/>
      <c r="M130" s="148" t="s">
        <v>1</v>
      </c>
      <c r="N130" s="149" t="s">
        <v>37</v>
      </c>
      <c r="O130" s="150">
        <v>0</v>
      </c>
      <c r="P130" s="150">
        <f>O130*H130</f>
        <v>0</v>
      </c>
      <c r="Q130" s="150">
        <v>0</v>
      </c>
      <c r="R130" s="150">
        <f>Q130*H130</f>
        <v>0</v>
      </c>
      <c r="S130" s="150">
        <v>0</v>
      </c>
      <c r="T130" s="151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2" t="s">
        <v>191</v>
      </c>
      <c r="AT130" s="152" t="s">
        <v>135</v>
      </c>
      <c r="AU130" s="152" t="s">
        <v>82</v>
      </c>
      <c r="AY130" s="18" t="s">
        <v>131</v>
      </c>
      <c r="BE130" s="153">
        <f>IF(N130="základní",J130,0)</f>
        <v>0</v>
      </c>
      <c r="BF130" s="153">
        <f>IF(N130="snížená",J130,0)</f>
        <v>0</v>
      </c>
      <c r="BG130" s="153">
        <f>IF(N130="zákl. přenesená",J130,0)</f>
        <v>0</v>
      </c>
      <c r="BH130" s="153">
        <f>IF(N130="sníž. přenesená",J130,0)</f>
        <v>0</v>
      </c>
      <c r="BI130" s="153">
        <f>IF(N130="nulová",J130,0)</f>
        <v>0</v>
      </c>
      <c r="BJ130" s="18" t="s">
        <v>80</v>
      </c>
      <c r="BK130" s="153">
        <f>ROUND(I130*H130,2)</f>
        <v>0</v>
      </c>
      <c r="BL130" s="18" t="s">
        <v>191</v>
      </c>
      <c r="BM130" s="152" t="s">
        <v>82</v>
      </c>
    </row>
    <row r="131" spans="2:51" s="13" customFormat="1" ht="12">
      <c r="B131" s="154"/>
      <c r="D131" s="155" t="s">
        <v>140</v>
      </c>
      <c r="E131" s="156" t="s">
        <v>1</v>
      </c>
      <c r="F131" s="157" t="s">
        <v>236</v>
      </c>
      <c r="H131" s="156" t="s">
        <v>1</v>
      </c>
      <c r="L131" s="154"/>
      <c r="M131" s="158"/>
      <c r="N131" s="159"/>
      <c r="O131" s="159"/>
      <c r="P131" s="159"/>
      <c r="Q131" s="159"/>
      <c r="R131" s="159"/>
      <c r="S131" s="159"/>
      <c r="T131" s="160"/>
      <c r="AT131" s="156" t="s">
        <v>140</v>
      </c>
      <c r="AU131" s="156" t="s">
        <v>82</v>
      </c>
      <c r="AV131" s="13" t="s">
        <v>80</v>
      </c>
      <c r="AW131" s="13" t="s">
        <v>29</v>
      </c>
      <c r="AX131" s="13" t="s">
        <v>72</v>
      </c>
      <c r="AY131" s="156" t="s">
        <v>131</v>
      </c>
    </row>
    <row r="132" spans="2:51" s="14" customFormat="1" ht="12">
      <c r="B132" s="161"/>
      <c r="D132" s="155" t="s">
        <v>140</v>
      </c>
      <c r="E132" s="162" t="s">
        <v>1</v>
      </c>
      <c r="F132" s="163" t="s">
        <v>244</v>
      </c>
      <c r="H132" s="164">
        <v>3</v>
      </c>
      <c r="L132" s="161"/>
      <c r="M132" s="165"/>
      <c r="N132" s="166"/>
      <c r="O132" s="166"/>
      <c r="P132" s="166"/>
      <c r="Q132" s="166"/>
      <c r="R132" s="166"/>
      <c r="S132" s="166"/>
      <c r="T132" s="167"/>
      <c r="AT132" s="162" t="s">
        <v>140</v>
      </c>
      <c r="AU132" s="162" t="s">
        <v>82</v>
      </c>
      <c r="AV132" s="14" t="s">
        <v>82</v>
      </c>
      <c r="AW132" s="14" t="s">
        <v>29</v>
      </c>
      <c r="AX132" s="14" t="s">
        <v>72</v>
      </c>
      <c r="AY132" s="162" t="s">
        <v>131</v>
      </c>
    </row>
    <row r="133" spans="2:51" s="15" customFormat="1" ht="12">
      <c r="B133" s="168"/>
      <c r="D133" s="155" t="s">
        <v>140</v>
      </c>
      <c r="E133" s="169" t="s">
        <v>1</v>
      </c>
      <c r="F133" s="170" t="s">
        <v>143</v>
      </c>
      <c r="H133" s="171">
        <v>3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140</v>
      </c>
      <c r="AU133" s="169" t="s">
        <v>82</v>
      </c>
      <c r="AV133" s="15" t="s">
        <v>139</v>
      </c>
      <c r="AW133" s="15" t="s">
        <v>29</v>
      </c>
      <c r="AX133" s="15" t="s">
        <v>80</v>
      </c>
      <c r="AY133" s="169" t="s">
        <v>131</v>
      </c>
    </row>
    <row r="134" spans="1:65" s="2" customFormat="1" ht="33" customHeight="1">
      <c r="A134" s="30"/>
      <c r="B134" s="141"/>
      <c r="C134" s="175" t="s">
        <v>244</v>
      </c>
      <c r="D134" s="175" t="s">
        <v>152</v>
      </c>
      <c r="E134" s="176" t="s">
        <v>983</v>
      </c>
      <c r="F134" s="177" t="s">
        <v>984</v>
      </c>
      <c r="G134" s="178" t="s">
        <v>963</v>
      </c>
      <c r="H134" s="179">
        <v>3</v>
      </c>
      <c r="I134" s="180"/>
      <c r="J134" s="180">
        <f>ROUND(I134*H134,2)</f>
        <v>0</v>
      </c>
      <c r="K134" s="177" t="s">
        <v>1</v>
      </c>
      <c r="L134" s="181"/>
      <c r="M134" s="182" t="s">
        <v>1</v>
      </c>
      <c r="N134" s="183" t="s">
        <v>37</v>
      </c>
      <c r="O134" s="150">
        <v>0</v>
      </c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52" t="s">
        <v>304</v>
      </c>
      <c r="AT134" s="152" t="s">
        <v>152</v>
      </c>
      <c r="AU134" s="152" t="s">
        <v>82</v>
      </c>
      <c r="AY134" s="18" t="s">
        <v>131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8" t="s">
        <v>80</v>
      </c>
      <c r="BK134" s="153">
        <f>ROUND(I134*H134,2)</f>
        <v>0</v>
      </c>
      <c r="BL134" s="18" t="s">
        <v>191</v>
      </c>
      <c r="BM134" s="152" t="s">
        <v>139</v>
      </c>
    </row>
    <row r="135" spans="2:51" s="13" customFormat="1" ht="12">
      <c r="B135" s="154"/>
      <c r="D135" s="155" t="s">
        <v>140</v>
      </c>
      <c r="E135" s="156" t="s">
        <v>1</v>
      </c>
      <c r="F135" s="157" t="s">
        <v>236</v>
      </c>
      <c r="H135" s="156" t="s">
        <v>1</v>
      </c>
      <c r="L135" s="154"/>
      <c r="M135" s="158"/>
      <c r="N135" s="159"/>
      <c r="O135" s="159"/>
      <c r="P135" s="159"/>
      <c r="Q135" s="159"/>
      <c r="R135" s="159"/>
      <c r="S135" s="159"/>
      <c r="T135" s="160"/>
      <c r="AT135" s="156" t="s">
        <v>140</v>
      </c>
      <c r="AU135" s="156" t="s">
        <v>82</v>
      </c>
      <c r="AV135" s="13" t="s">
        <v>80</v>
      </c>
      <c r="AW135" s="13" t="s">
        <v>29</v>
      </c>
      <c r="AX135" s="13" t="s">
        <v>72</v>
      </c>
      <c r="AY135" s="156" t="s">
        <v>131</v>
      </c>
    </row>
    <row r="136" spans="2:51" s="14" customFormat="1" ht="12">
      <c r="B136" s="161"/>
      <c r="D136" s="155" t="s">
        <v>140</v>
      </c>
      <c r="E136" s="162" t="s">
        <v>1</v>
      </c>
      <c r="F136" s="163" t="s">
        <v>244</v>
      </c>
      <c r="H136" s="164">
        <v>3</v>
      </c>
      <c r="L136" s="161"/>
      <c r="M136" s="165"/>
      <c r="N136" s="166"/>
      <c r="O136" s="166"/>
      <c r="P136" s="166"/>
      <c r="Q136" s="166"/>
      <c r="R136" s="166"/>
      <c r="S136" s="166"/>
      <c r="T136" s="167"/>
      <c r="AT136" s="162" t="s">
        <v>140</v>
      </c>
      <c r="AU136" s="162" t="s">
        <v>82</v>
      </c>
      <c r="AV136" s="14" t="s">
        <v>82</v>
      </c>
      <c r="AW136" s="14" t="s">
        <v>29</v>
      </c>
      <c r="AX136" s="14" t="s">
        <v>72</v>
      </c>
      <c r="AY136" s="162" t="s">
        <v>131</v>
      </c>
    </row>
    <row r="137" spans="2:51" s="15" customFormat="1" ht="12">
      <c r="B137" s="168"/>
      <c r="D137" s="155" t="s">
        <v>140</v>
      </c>
      <c r="E137" s="169" t="s">
        <v>1</v>
      </c>
      <c r="F137" s="170" t="s">
        <v>143</v>
      </c>
      <c r="H137" s="171">
        <v>3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140</v>
      </c>
      <c r="AU137" s="169" t="s">
        <v>82</v>
      </c>
      <c r="AV137" s="15" t="s">
        <v>139</v>
      </c>
      <c r="AW137" s="15" t="s">
        <v>29</v>
      </c>
      <c r="AX137" s="15" t="s">
        <v>80</v>
      </c>
      <c r="AY137" s="169" t="s">
        <v>131</v>
      </c>
    </row>
    <row r="138" spans="2:63" s="12" customFormat="1" ht="22.8" customHeight="1">
      <c r="B138" s="129"/>
      <c r="D138" s="130" t="s">
        <v>71</v>
      </c>
      <c r="E138" s="139" t="s">
        <v>985</v>
      </c>
      <c r="F138" s="139" t="s">
        <v>986</v>
      </c>
      <c r="J138" s="140">
        <f>BK138</f>
        <v>0</v>
      </c>
      <c r="L138" s="129"/>
      <c r="M138" s="133"/>
      <c r="N138" s="134"/>
      <c r="O138" s="134"/>
      <c r="P138" s="135">
        <f>SUM(P139:P146)</f>
        <v>0</v>
      </c>
      <c r="Q138" s="134"/>
      <c r="R138" s="135">
        <f>SUM(R139:R146)</f>
        <v>0</v>
      </c>
      <c r="S138" s="134"/>
      <c r="T138" s="136">
        <f>SUM(T139:T146)</f>
        <v>0</v>
      </c>
      <c r="AR138" s="130" t="s">
        <v>82</v>
      </c>
      <c r="AT138" s="137" t="s">
        <v>71</v>
      </c>
      <c r="AU138" s="137" t="s">
        <v>80</v>
      </c>
      <c r="AY138" s="130" t="s">
        <v>131</v>
      </c>
      <c r="BK138" s="138">
        <f>SUM(BK139:BK146)</f>
        <v>0</v>
      </c>
    </row>
    <row r="139" spans="1:65" s="2" customFormat="1" ht="24.15" customHeight="1">
      <c r="A139" s="30"/>
      <c r="B139" s="141"/>
      <c r="C139" s="175" t="s">
        <v>139</v>
      </c>
      <c r="D139" s="175" t="s">
        <v>152</v>
      </c>
      <c r="E139" s="176" t="s">
        <v>987</v>
      </c>
      <c r="F139" s="177" t="s">
        <v>988</v>
      </c>
      <c r="G139" s="178" t="s">
        <v>963</v>
      </c>
      <c r="H139" s="179">
        <v>1</v>
      </c>
      <c r="I139" s="180"/>
      <c r="J139" s="180">
        <f>ROUND(I139*H139,2)</f>
        <v>0</v>
      </c>
      <c r="K139" s="177" t="s">
        <v>1</v>
      </c>
      <c r="L139" s="181"/>
      <c r="M139" s="182" t="s">
        <v>1</v>
      </c>
      <c r="N139" s="183" t="s">
        <v>37</v>
      </c>
      <c r="O139" s="150">
        <v>0</v>
      </c>
      <c r="P139" s="150">
        <f>O139*H139</f>
        <v>0</v>
      </c>
      <c r="Q139" s="150">
        <v>0</v>
      </c>
      <c r="R139" s="150">
        <f>Q139*H139</f>
        <v>0</v>
      </c>
      <c r="S139" s="150">
        <v>0</v>
      </c>
      <c r="T139" s="151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2" t="s">
        <v>304</v>
      </c>
      <c r="AT139" s="152" t="s">
        <v>152</v>
      </c>
      <c r="AU139" s="152" t="s">
        <v>82</v>
      </c>
      <c r="AY139" s="18" t="s">
        <v>131</v>
      </c>
      <c r="BE139" s="153">
        <f>IF(N139="základní",J139,0)</f>
        <v>0</v>
      </c>
      <c r="BF139" s="153">
        <f>IF(N139="snížená",J139,0)</f>
        <v>0</v>
      </c>
      <c r="BG139" s="153">
        <f>IF(N139="zákl. přenesená",J139,0)</f>
        <v>0</v>
      </c>
      <c r="BH139" s="153">
        <f>IF(N139="sníž. přenesená",J139,0)</f>
        <v>0</v>
      </c>
      <c r="BI139" s="153">
        <f>IF(N139="nulová",J139,0)</f>
        <v>0</v>
      </c>
      <c r="BJ139" s="18" t="s">
        <v>80</v>
      </c>
      <c r="BK139" s="153">
        <f>ROUND(I139*H139,2)</f>
        <v>0</v>
      </c>
      <c r="BL139" s="18" t="s">
        <v>191</v>
      </c>
      <c r="BM139" s="152" t="s">
        <v>157</v>
      </c>
    </row>
    <row r="140" spans="2:51" s="13" customFormat="1" ht="12">
      <c r="B140" s="154"/>
      <c r="D140" s="155" t="s">
        <v>140</v>
      </c>
      <c r="E140" s="156" t="s">
        <v>1</v>
      </c>
      <c r="F140" s="157" t="s">
        <v>252</v>
      </c>
      <c r="H140" s="156" t="s">
        <v>1</v>
      </c>
      <c r="L140" s="154"/>
      <c r="M140" s="158"/>
      <c r="N140" s="159"/>
      <c r="O140" s="159"/>
      <c r="P140" s="159"/>
      <c r="Q140" s="159"/>
      <c r="R140" s="159"/>
      <c r="S140" s="159"/>
      <c r="T140" s="160"/>
      <c r="AT140" s="156" t="s">
        <v>140</v>
      </c>
      <c r="AU140" s="156" t="s">
        <v>82</v>
      </c>
      <c r="AV140" s="13" t="s">
        <v>80</v>
      </c>
      <c r="AW140" s="13" t="s">
        <v>29</v>
      </c>
      <c r="AX140" s="13" t="s">
        <v>72</v>
      </c>
      <c r="AY140" s="156" t="s">
        <v>131</v>
      </c>
    </row>
    <row r="141" spans="2:51" s="14" customFormat="1" ht="12">
      <c r="B141" s="161"/>
      <c r="D141" s="155" t="s">
        <v>140</v>
      </c>
      <c r="E141" s="162" t="s">
        <v>1</v>
      </c>
      <c r="F141" s="163" t="s">
        <v>80</v>
      </c>
      <c r="H141" s="164">
        <v>1</v>
      </c>
      <c r="L141" s="161"/>
      <c r="M141" s="165"/>
      <c r="N141" s="166"/>
      <c r="O141" s="166"/>
      <c r="P141" s="166"/>
      <c r="Q141" s="166"/>
      <c r="R141" s="166"/>
      <c r="S141" s="166"/>
      <c r="T141" s="167"/>
      <c r="AT141" s="162" t="s">
        <v>140</v>
      </c>
      <c r="AU141" s="162" t="s">
        <v>82</v>
      </c>
      <c r="AV141" s="14" t="s">
        <v>82</v>
      </c>
      <c r="AW141" s="14" t="s">
        <v>29</v>
      </c>
      <c r="AX141" s="14" t="s">
        <v>72</v>
      </c>
      <c r="AY141" s="162" t="s">
        <v>131</v>
      </c>
    </row>
    <row r="142" spans="2:51" s="15" customFormat="1" ht="12">
      <c r="B142" s="168"/>
      <c r="D142" s="155" t="s">
        <v>140</v>
      </c>
      <c r="E142" s="169" t="s">
        <v>1</v>
      </c>
      <c r="F142" s="170" t="s">
        <v>143</v>
      </c>
      <c r="H142" s="171">
        <v>1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140</v>
      </c>
      <c r="AU142" s="169" t="s">
        <v>82</v>
      </c>
      <c r="AV142" s="15" t="s">
        <v>139</v>
      </c>
      <c r="AW142" s="15" t="s">
        <v>29</v>
      </c>
      <c r="AX142" s="15" t="s">
        <v>80</v>
      </c>
      <c r="AY142" s="169" t="s">
        <v>131</v>
      </c>
    </row>
    <row r="143" spans="1:65" s="2" customFormat="1" ht="16.5" customHeight="1">
      <c r="A143" s="30"/>
      <c r="B143" s="141"/>
      <c r="C143" s="175" t="s">
        <v>789</v>
      </c>
      <c r="D143" s="175" t="s">
        <v>152</v>
      </c>
      <c r="E143" s="176" t="s">
        <v>971</v>
      </c>
      <c r="F143" s="177" t="s">
        <v>972</v>
      </c>
      <c r="G143" s="178" t="s">
        <v>957</v>
      </c>
      <c r="H143" s="179">
        <v>1</v>
      </c>
      <c r="I143" s="180"/>
      <c r="J143" s="180">
        <f>ROUND(I143*H143,2)</f>
        <v>0</v>
      </c>
      <c r="K143" s="177" t="s">
        <v>1</v>
      </c>
      <c r="L143" s="181"/>
      <c r="M143" s="182" t="s">
        <v>1</v>
      </c>
      <c r="N143" s="183" t="s">
        <v>37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52" t="s">
        <v>304</v>
      </c>
      <c r="AT143" s="152" t="s">
        <v>152</v>
      </c>
      <c r="AU143" s="152" t="s">
        <v>82</v>
      </c>
      <c r="AY143" s="18" t="s">
        <v>131</v>
      </c>
      <c r="BE143" s="153">
        <f>IF(N143="základní",J143,0)</f>
        <v>0</v>
      </c>
      <c r="BF143" s="153">
        <f>IF(N143="snížená",J143,0)</f>
        <v>0</v>
      </c>
      <c r="BG143" s="153">
        <f>IF(N143="zákl. přenesená",J143,0)</f>
        <v>0</v>
      </c>
      <c r="BH143" s="153">
        <f>IF(N143="sníž. přenesená",J143,0)</f>
        <v>0</v>
      </c>
      <c r="BI143" s="153">
        <f>IF(N143="nulová",J143,0)</f>
        <v>0</v>
      </c>
      <c r="BJ143" s="18" t="s">
        <v>80</v>
      </c>
      <c r="BK143" s="153">
        <f>ROUND(I143*H143,2)</f>
        <v>0</v>
      </c>
      <c r="BL143" s="18" t="s">
        <v>191</v>
      </c>
      <c r="BM143" s="152" t="s">
        <v>156</v>
      </c>
    </row>
    <row r="144" spans="2:51" s="13" customFormat="1" ht="12">
      <c r="B144" s="154"/>
      <c r="D144" s="155" t="s">
        <v>140</v>
      </c>
      <c r="E144" s="156" t="s">
        <v>1</v>
      </c>
      <c r="F144" s="157" t="s">
        <v>252</v>
      </c>
      <c r="H144" s="156" t="s">
        <v>1</v>
      </c>
      <c r="L144" s="154"/>
      <c r="M144" s="158"/>
      <c r="N144" s="159"/>
      <c r="O144" s="159"/>
      <c r="P144" s="159"/>
      <c r="Q144" s="159"/>
      <c r="R144" s="159"/>
      <c r="S144" s="159"/>
      <c r="T144" s="160"/>
      <c r="AT144" s="156" t="s">
        <v>140</v>
      </c>
      <c r="AU144" s="156" t="s">
        <v>82</v>
      </c>
      <c r="AV144" s="13" t="s">
        <v>80</v>
      </c>
      <c r="AW144" s="13" t="s">
        <v>29</v>
      </c>
      <c r="AX144" s="13" t="s">
        <v>72</v>
      </c>
      <c r="AY144" s="156" t="s">
        <v>131</v>
      </c>
    </row>
    <row r="145" spans="2:51" s="14" customFormat="1" ht="12">
      <c r="B145" s="161"/>
      <c r="D145" s="155" t="s">
        <v>140</v>
      </c>
      <c r="E145" s="162" t="s">
        <v>1</v>
      </c>
      <c r="F145" s="163" t="s">
        <v>80</v>
      </c>
      <c r="H145" s="164">
        <v>1</v>
      </c>
      <c r="L145" s="161"/>
      <c r="M145" s="165"/>
      <c r="N145" s="166"/>
      <c r="O145" s="166"/>
      <c r="P145" s="166"/>
      <c r="Q145" s="166"/>
      <c r="R145" s="166"/>
      <c r="S145" s="166"/>
      <c r="T145" s="167"/>
      <c r="AT145" s="162" t="s">
        <v>140</v>
      </c>
      <c r="AU145" s="162" t="s">
        <v>82</v>
      </c>
      <c r="AV145" s="14" t="s">
        <v>82</v>
      </c>
      <c r="AW145" s="14" t="s">
        <v>29</v>
      </c>
      <c r="AX145" s="14" t="s">
        <v>72</v>
      </c>
      <c r="AY145" s="162" t="s">
        <v>131</v>
      </c>
    </row>
    <row r="146" spans="2:51" s="15" customFormat="1" ht="12">
      <c r="B146" s="168"/>
      <c r="D146" s="155" t="s">
        <v>140</v>
      </c>
      <c r="E146" s="169" t="s">
        <v>1</v>
      </c>
      <c r="F146" s="170" t="s">
        <v>143</v>
      </c>
      <c r="H146" s="171">
        <v>1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140</v>
      </c>
      <c r="AU146" s="169" t="s">
        <v>82</v>
      </c>
      <c r="AV146" s="15" t="s">
        <v>139</v>
      </c>
      <c r="AW146" s="15" t="s">
        <v>29</v>
      </c>
      <c r="AX146" s="15" t="s">
        <v>80</v>
      </c>
      <c r="AY146" s="169" t="s">
        <v>131</v>
      </c>
    </row>
    <row r="147" spans="2:63" s="12" customFormat="1" ht="22.8" customHeight="1">
      <c r="B147" s="129"/>
      <c r="D147" s="130" t="s">
        <v>71</v>
      </c>
      <c r="E147" s="139" t="s">
        <v>989</v>
      </c>
      <c r="F147" s="139" t="s">
        <v>990</v>
      </c>
      <c r="J147" s="140">
        <f>BK147</f>
        <v>0</v>
      </c>
      <c r="L147" s="129"/>
      <c r="M147" s="133"/>
      <c r="N147" s="134"/>
      <c r="O147" s="134"/>
      <c r="P147" s="135">
        <f>SUM(P148:P171)</f>
        <v>0</v>
      </c>
      <c r="Q147" s="134"/>
      <c r="R147" s="135">
        <f>SUM(R148:R171)</f>
        <v>0</v>
      </c>
      <c r="S147" s="134"/>
      <c r="T147" s="136">
        <f>SUM(T148:T171)</f>
        <v>0</v>
      </c>
      <c r="AR147" s="130" t="s">
        <v>82</v>
      </c>
      <c r="AT147" s="137" t="s">
        <v>71</v>
      </c>
      <c r="AU147" s="137" t="s">
        <v>80</v>
      </c>
      <c r="AY147" s="130" t="s">
        <v>131</v>
      </c>
      <c r="BK147" s="138">
        <f>SUM(BK148:BK171)</f>
        <v>0</v>
      </c>
    </row>
    <row r="148" spans="1:65" s="2" customFormat="1" ht="16.5" customHeight="1">
      <c r="A148" s="30"/>
      <c r="B148" s="141"/>
      <c r="C148" s="142" t="s">
        <v>991</v>
      </c>
      <c r="D148" s="142" t="s">
        <v>135</v>
      </c>
      <c r="E148" s="143" t="s">
        <v>992</v>
      </c>
      <c r="F148" s="144" t="s">
        <v>993</v>
      </c>
      <c r="G148" s="145" t="s">
        <v>963</v>
      </c>
      <c r="H148" s="146">
        <v>29</v>
      </c>
      <c r="I148" s="147"/>
      <c r="J148" s="147">
        <f>ROUND(I148*H148,2)</f>
        <v>0</v>
      </c>
      <c r="K148" s="144" t="s">
        <v>1</v>
      </c>
      <c r="L148" s="31"/>
      <c r="M148" s="148" t="s">
        <v>1</v>
      </c>
      <c r="N148" s="149" t="s">
        <v>37</v>
      </c>
      <c r="O148" s="150">
        <v>0</v>
      </c>
      <c r="P148" s="150">
        <f>O148*H148</f>
        <v>0</v>
      </c>
      <c r="Q148" s="150">
        <v>0</v>
      </c>
      <c r="R148" s="150">
        <f>Q148*H148</f>
        <v>0</v>
      </c>
      <c r="S148" s="150">
        <v>0</v>
      </c>
      <c r="T148" s="151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52" t="s">
        <v>191</v>
      </c>
      <c r="AT148" s="152" t="s">
        <v>135</v>
      </c>
      <c r="AU148" s="152" t="s">
        <v>82</v>
      </c>
      <c r="AY148" s="18" t="s">
        <v>131</v>
      </c>
      <c r="BE148" s="153">
        <f>IF(N148="základní",J148,0)</f>
        <v>0</v>
      </c>
      <c r="BF148" s="153">
        <f>IF(N148="snížená",J148,0)</f>
        <v>0</v>
      </c>
      <c r="BG148" s="153">
        <f>IF(N148="zákl. přenesená",J148,0)</f>
        <v>0</v>
      </c>
      <c r="BH148" s="153">
        <f>IF(N148="sníž. přenesená",J148,0)</f>
        <v>0</v>
      </c>
      <c r="BI148" s="153">
        <f>IF(N148="nulová",J148,0)</f>
        <v>0</v>
      </c>
      <c r="BJ148" s="18" t="s">
        <v>80</v>
      </c>
      <c r="BK148" s="153">
        <f>ROUND(I148*H148,2)</f>
        <v>0</v>
      </c>
      <c r="BL148" s="18" t="s">
        <v>191</v>
      </c>
      <c r="BM148" s="152" t="s">
        <v>172</v>
      </c>
    </row>
    <row r="149" spans="2:51" s="13" customFormat="1" ht="12">
      <c r="B149" s="154"/>
      <c r="D149" s="155" t="s">
        <v>140</v>
      </c>
      <c r="E149" s="156" t="s">
        <v>1</v>
      </c>
      <c r="F149" s="157" t="s">
        <v>994</v>
      </c>
      <c r="H149" s="156" t="s">
        <v>1</v>
      </c>
      <c r="L149" s="154"/>
      <c r="M149" s="158"/>
      <c r="N149" s="159"/>
      <c r="O149" s="159"/>
      <c r="P149" s="159"/>
      <c r="Q149" s="159"/>
      <c r="R149" s="159"/>
      <c r="S149" s="159"/>
      <c r="T149" s="160"/>
      <c r="AT149" s="156" t="s">
        <v>140</v>
      </c>
      <c r="AU149" s="156" t="s">
        <v>82</v>
      </c>
      <c r="AV149" s="13" t="s">
        <v>80</v>
      </c>
      <c r="AW149" s="13" t="s">
        <v>29</v>
      </c>
      <c r="AX149" s="13" t="s">
        <v>72</v>
      </c>
      <c r="AY149" s="156" t="s">
        <v>131</v>
      </c>
    </row>
    <row r="150" spans="2:51" s="14" customFormat="1" ht="12">
      <c r="B150" s="161"/>
      <c r="D150" s="155" t="s">
        <v>140</v>
      </c>
      <c r="E150" s="162" t="s">
        <v>1</v>
      </c>
      <c r="F150" s="163" t="s">
        <v>995</v>
      </c>
      <c r="H150" s="164">
        <v>29</v>
      </c>
      <c r="L150" s="161"/>
      <c r="M150" s="165"/>
      <c r="N150" s="166"/>
      <c r="O150" s="166"/>
      <c r="P150" s="166"/>
      <c r="Q150" s="166"/>
      <c r="R150" s="166"/>
      <c r="S150" s="166"/>
      <c r="T150" s="167"/>
      <c r="AT150" s="162" t="s">
        <v>140</v>
      </c>
      <c r="AU150" s="162" t="s">
        <v>82</v>
      </c>
      <c r="AV150" s="14" t="s">
        <v>82</v>
      </c>
      <c r="AW150" s="14" t="s">
        <v>29</v>
      </c>
      <c r="AX150" s="14" t="s">
        <v>72</v>
      </c>
      <c r="AY150" s="162" t="s">
        <v>131</v>
      </c>
    </row>
    <row r="151" spans="2:51" s="15" customFormat="1" ht="12">
      <c r="B151" s="168"/>
      <c r="D151" s="155" t="s">
        <v>140</v>
      </c>
      <c r="E151" s="169" t="s">
        <v>1</v>
      </c>
      <c r="F151" s="170" t="s">
        <v>143</v>
      </c>
      <c r="H151" s="171">
        <v>29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140</v>
      </c>
      <c r="AU151" s="169" t="s">
        <v>82</v>
      </c>
      <c r="AV151" s="15" t="s">
        <v>139</v>
      </c>
      <c r="AW151" s="15" t="s">
        <v>29</v>
      </c>
      <c r="AX151" s="15" t="s">
        <v>80</v>
      </c>
      <c r="AY151" s="169" t="s">
        <v>131</v>
      </c>
    </row>
    <row r="152" spans="1:65" s="2" customFormat="1" ht="16.5" customHeight="1">
      <c r="A152" s="30"/>
      <c r="B152" s="141"/>
      <c r="C152" s="175" t="s">
        <v>296</v>
      </c>
      <c r="D152" s="175" t="s">
        <v>152</v>
      </c>
      <c r="E152" s="176" t="s">
        <v>996</v>
      </c>
      <c r="F152" s="177" t="s">
        <v>997</v>
      </c>
      <c r="G152" s="178" t="s">
        <v>957</v>
      </c>
      <c r="H152" s="179">
        <v>29</v>
      </c>
      <c r="I152" s="180"/>
      <c r="J152" s="180">
        <f>ROUND(I152*H152,2)</f>
        <v>0</v>
      </c>
      <c r="K152" s="177" t="s">
        <v>1</v>
      </c>
      <c r="L152" s="181"/>
      <c r="M152" s="182" t="s">
        <v>1</v>
      </c>
      <c r="N152" s="183" t="s">
        <v>37</v>
      </c>
      <c r="O152" s="150">
        <v>0</v>
      </c>
      <c r="P152" s="150">
        <f>O152*H152</f>
        <v>0</v>
      </c>
      <c r="Q152" s="150">
        <v>0</v>
      </c>
      <c r="R152" s="150">
        <f>Q152*H152</f>
        <v>0</v>
      </c>
      <c r="S152" s="150">
        <v>0</v>
      </c>
      <c r="T152" s="151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2" t="s">
        <v>304</v>
      </c>
      <c r="AT152" s="152" t="s">
        <v>152</v>
      </c>
      <c r="AU152" s="152" t="s">
        <v>82</v>
      </c>
      <c r="AY152" s="18" t="s">
        <v>131</v>
      </c>
      <c r="BE152" s="153">
        <f>IF(N152="základní",J152,0)</f>
        <v>0</v>
      </c>
      <c r="BF152" s="153">
        <f>IF(N152="snížená",J152,0)</f>
        <v>0</v>
      </c>
      <c r="BG152" s="153">
        <f>IF(N152="zákl. přenesená",J152,0)</f>
        <v>0</v>
      </c>
      <c r="BH152" s="153">
        <f>IF(N152="sníž. přenesená",J152,0)</f>
        <v>0</v>
      </c>
      <c r="BI152" s="153">
        <f>IF(N152="nulová",J152,0)</f>
        <v>0</v>
      </c>
      <c r="BJ152" s="18" t="s">
        <v>80</v>
      </c>
      <c r="BK152" s="153">
        <f>ROUND(I152*H152,2)</f>
        <v>0</v>
      </c>
      <c r="BL152" s="18" t="s">
        <v>191</v>
      </c>
      <c r="BM152" s="152" t="s">
        <v>179</v>
      </c>
    </row>
    <row r="153" spans="2:51" s="13" customFormat="1" ht="12">
      <c r="B153" s="154"/>
      <c r="D153" s="155" t="s">
        <v>140</v>
      </c>
      <c r="E153" s="156" t="s">
        <v>1</v>
      </c>
      <c r="F153" s="157" t="s">
        <v>994</v>
      </c>
      <c r="H153" s="156" t="s">
        <v>1</v>
      </c>
      <c r="L153" s="154"/>
      <c r="M153" s="158"/>
      <c r="N153" s="159"/>
      <c r="O153" s="159"/>
      <c r="P153" s="159"/>
      <c r="Q153" s="159"/>
      <c r="R153" s="159"/>
      <c r="S153" s="159"/>
      <c r="T153" s="160"/>
      <c r="AT153" s="156" t="s">
        <v>140</v>
      </c>
      <c r="AU153" s="156" t="s">
        <v>82</v>
      </c>
      <c r="AV153" s="13" t="s">
        <v>80</v>
      </c>
      <c r="AW153" s="13" t="s">
        <v>29</v>
      </c>
      <c r="AX153" s="13" t="s">
        <v>72</v>
      </c>
      <c r="AY153" s="156" t="s">
        <v>131</v>
      </c>
    </row>
    <row r="154" spans="2:51" s="14" customFormat="1" ht="12">
      <c r="B154" s="161"/>
      <c r="D154" s="155" t="s">
        <v>140</v>
      </c>
      <c r="E154" s="162" t="s">
        <v>1</v>
      </c>
      <c r="F154" s="163" t="s">
        <v>995</v>
      </c>
      <c r="H154" s="164">
        <v>29</v>
      </c>
      <c r="L154" s="161"/>
      <c r="M154" s="165"/>
      <c r="N154" s="166"/>
      <c r="O154" s="166"/>
      <c r="P154" s="166"/>
      <c r="Q154" s="166"/>
      <c r="R154" s="166"/>
      <c r="S154" s="166"/>
      <c r="T154" s="167"/>
      <c r="AT154" s="162" t="s">
        <v>140</v>
      </c>
      <c r="AU154" s="162" t="s">
        <v>82</v>
      </c>
      <c r="AV154" s="14" t="s">
        <v>82</v>
      </c>
      <c r="AW154" s="14" t="s">
        <v>29</v>
      </c>
      <c r="AX154" s="14" t="s">
        <v>72</v>
      </c>
      <c r="AY154" s="162" t="s">
        <v>131</v>
      </c>
    </row>
    <row r="155" spans="2:51" s="15" customFormat="1" ht="12">
      <c r="B155" s="168"/>
      <c r="D155" s="155" t="s">
        <v>140</v>
      </c>
      <c r="E155" s="169" t="s">
        <v>1</v>
      </c>
      <c r="F155" s="170" t="s">
        <v>143</v>
      </c>
      <c r="H155" s="171">
        <v>29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140</v>
      </c>
      <c r="AU155" s="169" t="s">
        <v>82</v>
      </c>
      <c r="AV155" s="15" t="s">
        <v>139</v>
      </c>
      <c r="AW155" s="15" t="s">
        <v>29</v>
      </c>
      <c r="AX155" s="15" t="s">
        <v>80</v>
      </c>
      <c r="AY155" s="169" t="s">
        <v>131</v>
      </c>
    </row>
    <row r="156" spans="1:65" s="2" customFormat="1" ht="16.5" customHeight="1">
      <c r="A156" s="30"/>
      <c r="B156" s="141"/>
      <c r="C156" s="142" t="s">
        <v>995</v>
      </c>
      <c r="D156" s="142" t="s">
        <v>135</v>
      </c>
      <c r="E156" s="143" t="s">
        <v>998</v>
      </c>
      <c r="F156" s="144" t="s">
        <v>999</v>
      </c>
      <c r="G156" s="145" t="s">
        <v>963</v>
      </c>
      <c r="H156" s="146">
        <v>4</v>
      </c>
      <c r="I156" s="147"/>
      <c r="J156" s="147">
        <f>ROUND(I156*H156,2)</f>
        <v>0</v>
      </c>
      <c r="K156" s="144" t="s">
        <v>1</v>
      </c>
      <c r="L156" s="31"/>
      <c r="M156" s="148" t="s">
        <v>1</v>
      </c>
      <c r="N156" s="149" t="s">
        <v>37</v>
      </c>
      <c r="O156" s="150">
        <v>0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52" t="s">
        <v>191</v>
      </c>
      <c r="AT156" s="152" t="s">
        <v>135</v>
      </c>
      <c r="AU156" s="152" t="s">
        <v>82</v>
      </c>
      <c r="AY156" s="18" t="s">
        <v>131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8" t="s">
        <v>80</v>
      </c>
      <c r="BK156" s="153">
        <f>ROUND(I156*H156,2)</f>
        <v>0</v>
      </c>
      <c r="BL156" s="18" t="s">
        <v>191</v>
      </c>
      <c r="BM156" s="152" t="s">
        <v>187</v>
      </c>
    </row>
    <row r="157" spans="2:51" s="13" customFormat="1" ht="12">
      <c r="B157" s="154"/>
      <c r="D157" s="155" t="s">
        <v>140</v>
      </c>
      <c r="E157" s="156" t="s">
        <v>1</v>
      </c>
      <c r="F157" s="157" t="s">
        <v>247</v>
      </c>
      <c r="H157" s="156" t="s">
        <v>1</v>
      </c>
      <c r="L157" s="154"/>
      <c r="M157" s="158"/>
      <c r="N157" s="159"/>
      <c r="O157" s="159"/>
      <c r="P157" s="159"/>
      <c r="Q157" s="159"/>
      <c r="R157" s="159"/>
      <c r="S157" s="159"/>
      <c r="T157" s="160"/>
      <c r="AT157" s="156" t="s">
        <v>140</v>
      </c>
      <c r="AU157" s="156" t="s">
        <v>82</v>
      </c>
      <c r="AV157" s="13" t="s">
        <v>80</v>
      </c>
      <c r="AW157" s="13" t="s">
        <v>29</v>
      </c>
      <c r="AX157" s="13" t="s">
        <v>72</v>
      </c>
      <c r="AY157" s="156" t="s">
        <v>131</v>
      </c>
    </row>
    <row r="158" spans="2:51" s="14" customFormat="1" ht="12">
      <c r="B158" s="161"/>
      <c r="D158" s="155" t="s">
        <v>140</v>
      </c>
      <c r="E158" s="162" t="s">
        <v>1</v>
      </c>
      <c r="F158" s="163" t="s">
        <v>139</v>
      </c>
      <c r="H158" s="164">
        <v>4</v>
      </c>
      <c r="L158" s="161"/>
      <c r="M158" s="165"/>
      <c r="N158" s="166"/>
      <c r="O158" s="166"/>
      <c r="P158" s="166"/>
      <c r="Q158" s="166"/>
      <c r="R158" s="166"/>
      <c r="S158" s="166"/>
      <c r="T158" s="167"/>
      <c r="AT158" s="162" t="s">
        <v>140</v>
      </c>
      <c r="AU158" s="162" t="s">
        <v>82</v>
      </c>
      <c r="AV158" s="14" t="s">
        <v>82</v>
      </c>
      <c r="AW158" s="14" t="s">
        <v>29</v>
      </c>
      <c r="AX158" s="14" t="s">
        <v>72</v>
      </c>
      <c r="AY158" s="162" t="s">
        <v>131</v>
      </c>
    </row>
    <row r="159" spans="2:51" s="15" customFormat="1" ht="12">
      <c r="B159" s="168"/>
      <c r="D159" s="155" t="s">
        <v>140</v>
      </c>
      <c r="E159" s="169" t="s">
        <v>1</v>
      </c>
      <c r="F159" s="170" t="s">
        <v>143</v>
      </c>
      <c r="H159" s="171">
        <v>4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140</v>
      </c>
      <c r="AU159" s="169" t="s">
        <v>82</v>
      </c>
      <c r="AV159" s="15" t="s">
        <v>139</v>
      </c>
      <c r="AW159" s="15" t="s">
        <v>29</v>
      </c>
      <c r="AX159" s="15" t="s">
        <v>80</v>
      </c>
      <c r="AY159" s="169" t="s">
        <v>131</v>
      </c>
    </row>
    <row r="160" spans="1:65" s="2" customFormat="1" ht="16.5" customHeight="1">
      <c r="A160" s="30"/>
      <c r="B160" s="141"/>
      <c r="C160" s="175" t="s">
        <v>201</v>
      </c>
      <c r="D160" s="175" t="s">
        <v>152</v>
      </c>
      <c r="E160" s="176" t="s">
        <v>1000</v>
      </c>
      <c r="F160" s="177" t="s">
        <v>1001</v>
      </c>
      <c r="G160" s="178" t="s">
        <v>963</v>
      </c>
      <c r="H160" s="179">
        <v>4</v>
      </c>
      <c r="I160" s="180"/>
      <c r="J160" s="180">
        <f>ROUND(I160*H160,2)</f>
        <v>0</v>
      </c>
      <c r="K160" s="177" t="s">
        <v>1</v>
      </c>
      <c r="L160" s="181"/>
      <c r="M160" s="182" t="s">
        <v>1</v>
      </c>
      <c r="N160" s="183" t="s">
        <v>37</v>
      </c>
      <c r="O160" s="150">
        <v>0</v>
      </c>
      <c r="P160" s="150">
        <f>O160*H160</f>
        <v>0</v>
      </c>
      <c r="Q160" s="150">
        <v>0</v>
      </c>
      <c r="R160" s="150">
        <f>Q160*H160</f>
        <v>0</v>
      </c>
      <c r="S160" s="150">
        <v>0</v>
      </c>
      <c r="T160" s="151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52" t="s">
        <v>304</v>
      </c>
      <c r="AT160" s="152" t="s">
        <v>152</v>
      </c>
      <c r="AU160" s="152" t="s">
        <v>82</v>
      </c>
      <c r="AY160" s="18" t="s">
        <v>131</v>
      </c>
      <c r="BE160" s="153">
        <f>IF(N160="základní",J160,0)</f>
        <v>0</v>
      </c>
      <c r="BF160" s="153">
        <f>IF(N160="snížená",J160,0)</f>
        <v>0</v>
      </c>
      <c r="BG160" s="153">
        <f>IF(N160="zákl. přenesená",J160,0)</f>
        <v>0</v>
      </c>
      <c r="BH160" s="153">
        <f>IF(N160="sníž. přenesená",J160,0)</f>
        <v>0</v>
      </c>
      <c r="BI160" s="153">
        <f>IF(N160="nulová",J160,0)</f>
        <v>0</v>
      </c>
      <c r="BJ160" s="18" t="s">
        <v>80</v>
      </c>
      <c r="BK160" s="153">
        <f>ROUND(I160*H160,2)</f>
        <v>0</v>
      </c>
      <c r="BL160" s="18" t="s">
        <v>191</v>
      </c>
      <c r="BM160" s="152" t="s">
        <v>191</v>
      </c>
    </row>
    <row r="161" spans="2:51" s="13" customFormat="1" ht="12">
      <c r="B161" s="154"/>
      <c r="D161" s="155" t="s">
        <v>140</v>
      </c>
      <c r="E161" s="156" t="s">
        <v>1</v>
      </c>
      <c r="F161" s="157" t="s">
        <v>247</v>
      </c>
      <c r="H161" s="156" t="s">
        <v>1</v>
      </c>
      <c r="L161" s="154"/>
      <c r="M161" s="158"/>
      <c r="N161" s="159"/>
      <c r="O161" s="159"/>
      <c r="P161" s="159"/>
      <c r="Q161" s="159"/>
      <c r="R161" s="159"/>
      <c r="S161" s="159"/>
      <c r="T161" s="160"/>
      <c r="AT161" s="156" t="s">
        <v>140</v>
      </c>
      <c r="AU161" s="156" t="s">
        <v>82</v>
      </c>
      <c r="AV161" s="13" t="s">
        <v>80</v>
      </c>
      <c r="AW161" s="13" t="s">
        <v>29</v>
      </c>
      <c r="AX161" s="13" t="s">
        <v>72</v>
      </c>
      <c r="AY161" s="156" t="s">
        <v>131</v>
      </c>
    </row>
    <row r="162" spans="2:51" s="14" customFormat="1" ht="12">
      <c r="B162" s="161"/>
      <c r="D162" s="155" t="s">
        <v>140</v>
      </c>
      <c r="E162" s="162" t="s">
        <v>1</v>
      </c>
      <c r="F162" s="163" t="s">
        <v>139</v>
      </c>
      <c r="H162" s="164">
        <v>4</v>
      </c>
      <c r="L162" s="161"/>
      <c r="M162" s="165"/>
      <c r="N162" s="166"/>
      <c r="O162" s="166"/>
      <c r="P162" s="166"/>
      <c r="Q162" s="166"/>
      <c r="R162" s="166"/>
      <c r="S162" s="166"/>
      <c r="T162" s="167"/>
      <c r="AT162" s="162" t="s">
        <v>140</v>
      </c>
      <c r="AU162" s="162" t="s">
        <v>82</v>
      </c>
      <c r="AV162" s="14" t="s">
        <v>82</v>
      </c>
      <c r="AW162" s="14" t="s">
        <v>29</v>
      </c>
      <c r="AX162" s="14" t="s">
        <v>72</v>
      </c>
      <c r="AY162" s="162" t="s">
        <v>131</v>
      </c>
    </row>
    <row r="163" spans="2:51" s="15" customFormat="1" ht="12">
      <c r="B163" s="168"/>
      <c r="D163" s="155" t="s">
        <v>140</v>
      </c>
      <c r="E163" s="169" t="s">
        <v>1</v>
      </c>
      <c r="F163" s="170" t="s">
        <v>143</v>
      </c>
      <c r="H163" s="171">
        <v>4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140</v>
      </c>
      <c r="AU163" s="169" t="s">
        <v>82</v>
      </c>
      <c r="AV163" s="15" t="s">
        <v>139</v>
      </c>
      <c r="AW163" s="15" t="s">
        <v>29</v>
      </c>
      <c r="AX163" s="15" t="s">
        <v>80</v>
      </c>
      <c r="AY163" s="169" t="s">
        <v>131</v>
      </c>
    </row>
    <row r="164" spans="1:65" s="2" customFormat="1" ht="16.5" customHeight="1">
      <c r="A164" s="30"/>
      <c r="B164" s="141"/>
      <c r="C164" s="175" t="s">
        <v>1002</v>
      </c>
      <c r="D164" s="175" t="s">
        <v>152</v>
      </c>
      <c r="E164" s="176" t="s">
        <v>1003</v>
      </c>
      <c r="F164" s="177" t="s">
        <v>1004</v>
      </c>
      <c r="G164" s="178" t="s">
        <v>963</v>
      </c>
      <c r="H164" s="179">
        <v>1</v>
      </c>
      <c r="I164" s="180"/>
      <c r="J164" s="180">
        <f>ROUND(I164*H164,2)</f>
        <v>0</v>
      </c>
      <c r="K164" s="177" t="s">
        <v>1</v>
      </c>
      <c r="L164" s="181"/>
      <c r="M164" s="182" t="s">
        <v>1</v>
      </c>
      <c r="N164" s="183" t="s">
        <v>37</v>
      </c>
      <c r="O164" s="150">
        <v>0</v>
      </c>
      <c r="P164" s="150">
        <f>O164*H164</f>
        <v>0</v>
      </c>
      <c r="Q164" s="150">
        <v>0</v>
      </c>
      <c r="R164" s="150">
        <f>Q164*H164</f>
        <v>0</v>
      </c>
      <c r="S164" s="150">
        <v>0</v>
      </c>
      <c r="T164" s="151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52" t="s">
        <v>304</v>
      </c>
      <c r="AT164" s="152" t="s">
        <v>152</v>
      </c>
      <c r="AU164" s="152" t="s">
        <v>82</v>
      </c>
      <c r="AY164" s="18" t="s">
        <v>131</v>
      </c>
      <c r="BE164" s="153">
        <f>IF(N164="základní",J164,0)</f>
        <v>0</v>
      </c>
      <c r="BF164" s="153">
        <f>IF(N164="snížená",J164,0)</f>
        <v>0</v>
      </c>
      <c r="BG164" s="153">
        <f>IF(N164="zákl. přenesená",J164,0)</f>
        <v>0</v>
      </c>
      <c r="BH164" s="153">
        <f>IF(N164="sníž. přenesená",J164,0)</f>
        <v>0</v>
      </c>
      <c r="BI164" s="153">
        <f>IF(N164="nulová",J164,0)</f>
        <v>0</v>
      </c>
      <c r="BJ164" s="18" t="s">
        <v>80</v>
      </c>
      <c r="BK164" s="153">
        <f>ROUND(I164*H164,2)</f>
        <v>0</v>
      </c>
      <c r="BL164" s="18" t="s">
        <v>191</v>
      </c>
      <c r="BM164" s="152" t="s">
        <v>263</v>
      </c>
    </row>
    <row r="165" spans="2:51" s="13" customFormat="1" ht="12">
      <c r="B165" s="154"/>
      <c r="D165" s="155" t="s">
        <v>140</v>
      </c>
      <c r="E165" s="156" t="s">
        <v>1</v>
      </c>
      <c r="F165" s="157" t="s">
        <v>252</v>
      </c>
      <c r="H165" s="156" t="s">
        <v>1</v>
      </c>
      <c r="L165" s="154"/>
      <c r="M165" s="158"/>
      <c r="N165" s="159"/>
      <c r="O165" s="159"/>
      <c r="P165" s="159"/>
      <c r="Q165" s="159"/>
      <c r="R165" s="159"/>
      <c r="S165" s="159"/>
      <c r="T165" s="160"/>
      <c r="AT165" s="156" t="s">
        <v>140</v>
      </c>
      <c r="AU165" s="156" t="s">
        <v>82</v>
      </c>
      <c r="AV165" s="13" t="s">
        <v>80</v>
      </c>
      <c r="AW165" s="13" t="s">
        <v>29</v>
      </c>
      <c r="AX165" s="13" t="s">
        <v>72</v>
      </c>
      <c r="AY165" s="156" t="s">
        <v>131</v>
      </c>
    </row>
    <row r="166" spans="2:51" s="14" customFormat="1" ht="12">
      <c r="B166" s="161"/>
      <c r="D166" s="155" t="s">
        <v>140</v>
      </c>
      <c r="E166" s="162" t="s">
        <v>1</v>
      </c>
      <c r="F166" s="163" t="s">
        <v>80</v>
      </c>
      <c r="H166" s="164">
        <v>1</v>
      </c>
      <c r="L166" s="161"/>
      <c r="M166" s="165"/>
      <c r="N166" s="166"/>
      <c r="O166" s="166"/>
      <c r="P166" s="166"/>
      <c r="Q166" s="166"/>
      <c r="R166" s="166"/>
      <c r="S166" s="166"/>
      <c r="T166" s="167"/>
      <c r="AT166" s="162" t="s">
        <v>140</v>
      </c>
      <c r="AU166" s="162" t="s">
        <v>82</v>
      </c>
      <c r="AV166" s="14" t="s">
        <v>82</v>
      </c>
      <c r="AW166" s="14" t="s">
        <v>29</v>
      </c>
      <c r="AX166" s="14" t="s">
        <v>72</v>
      </c>
      <c r="AY166" s="162" t="s">
        <v>131</v>
      </c>
    </row>
    <row r="167" spans="2:51" s="15" customFormat="1" ht="12">
      <c r="B167" s="168"/>
      <c r="D167" s="155" t="s">
        <v>140</v>
      </c>
      <c r="E167" s="169" t="s">
        <v>1</v>
      </c>
      <c r="F167" s="170" t="s">
        <v>143</v>
      </c>
      <c r="H167" s="171">
        <v>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140</v>
      </c>
      <c r="AU167" s="169" t="s">
        <v>82</v>
      </c>
      <c r="AV167" s="15" t="s">
        <v>139</v>
      </c>
      <c r="AW167" s="15" t="s">
        <v>29</v>
      </c>
      <c r="AX167" s="15" t="s">
        <v>80</v>
      </c>
      <c r="AY167" s="169" t="s">
        <v>131</v>
      </c>
    </row>
    <row r="168" spans="1:65" s="2" customFormat="1" ht="16.5" customHeight="1">
      <c r="A168" s="30"/>
      <c r="B168" s="141"/>
      <c r="C168" s="175" t="s">
        <v>304</v>
      </c>
      <c r="D168" s="175" t="s">
        <v>152</v>
      </c>
      <c r="E168" s="176" t="s">
        <v>1005</v>
      </c>
      <c r="F168" s="177" t="s">
        <v>1006</v>
      </c>
      <c r="G168" s="178" t="s">
        <v>963</v>
      </c>
      <c r="H168" s="179">
        <v>1</v>
      </c>
      <c r="I168" s="180"/>
      <c r="J168" s="180">
        <f>ROUND(I168*H168,2)</f>
        <v>0</v>
      </c>
      <c r="K168" s="177" t="s">
        <v>1</v>
      </c>
      <c r="L168" s="181"/>
      <c r="M168" s="182" t="s">
        <v>1</v>
      </c>
      <c r="N168" s="183" t="s">
        <v>37</v>
      </c>
      <c r="O168" s="150">
        <v>0</v>
      </c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52" t="s">
        <v>304</v>
      </c>
      <c r="AT168" s="152" t="s">
        <v>152</v>
      </c>
      <c r="AU168" s="152" t="s">
        <v>82</v>
      </c>
      <c r="AY168" s="18" t="s">
        <v>131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8" t="s">
        <v>80</v>
      </c>
      <c r="BK168" s="153">
        <f>ROUND(I168*H168,2)</f>
        <v>0</v>
      </c>
      <c r="BL168" s="18" t="s">
        <v>191</v>
      </c>
      <c r="BM168" s="152" t="s">
        <v>270</v>
      </c>
    </row>
    <row r="169" spans="2:51" s="13" customFormat="1" ht="12">
      <c r="B169" s="154"/>
      <c r="D169" s="155" t="s">
        <v>140</v>
      </c>
      <c r="E169" s="156" t="s">
        <v>1</v>
      </c>
      <c r="F169" s="157" t="s">
        <v>252</v>
      </c>
      <c r="H169" s="156" t="s">
        <v>1</v>
      </c>
      <c r="L169" s="154"/>
      <c r="M169" s="158"/>
      <c r="N169" s="159"/>
      <c r="O169" s="159"/>
      <c r="P169" s="159"/>
      <c r="Q169" s="159"/>
      <c r="R169" s="159"/>
      <c r="S169" s="159"/>
      <c r="T169" s="160"/>
      <c r="AT169" s="156" t="s">
        <v>140</v>
      </c>
      <c r="AU169" s="156" t="s">
        <v>82</v>
      </c>
      <c r="AV169" s="13" t="s">
        <v>80</v>
      </c>
      <c r="AW169" s="13" t="s">
        <v>29</v>
      </c>
      <c r="AX169" s="13" t="s">
        <v>72</v>
      </c>
      <c r="AY169" s="156" t="s">
        <v>131</v>
      </c>
    </row>
    <row r="170" spans="2:51" s="14" customFormat="1" ht="12">
      <c r="B170" s="161"/>
      <c r="D170" s="155" t="s">
        <v>140</v>
      </c>
      <c r="E170" s="162" t="s">
        <v>1</v>
      </c>
      <c r="F170" s="163" t="s">
        <v>80</v>
      </c>
      <c r="H170" s="164">
        <v>1</v>
      </c>
      <c r="L170" s="161"/>
      <c r="M170" s="165"/>
      <c r="N170" s="166"/>
      <c r="O170" s="166"/>
      <c r="P170" s="166"/>
      <c r="Q170" s="166"/>
      <c r="R170" s="166"/>
      <c r="S170" s="166"/>
      <c r="T170" s="167"/>
      <c r="AT170" s="162" t="s">
        <v>140</v>
      </c>
      <c r="AU170" s="162" t="s">
        <v>82</v>
      </c>
      <c r="AV170" s="14" t="s">
        <v>82</v>
      </c>
      <c r="AW170" s="14" t="s">
        <v>29</v>
      </c>
      <c r="AX170" s="14" t="s">
        <v>72</v>
      </c>
      <c r="AY170" s="162" t="s">
        <v>131</v>
      </c>
    </row>
    <row r="171" spans="2:51" s="15" customFormat="1" ht="12">
      <c r="B171" s="168"/>
      <c r="D171" s="155" t="s">
        <v>140</v>
      </c>
      <c r="E171" s="169" t="s">
        <v>1</v>
      </c>
      <c r="F171" s="170" t="s">
        <v>143</v>
      </c>
      <c r="H171" s="171">
        <v>1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140</v>
      </c>
      <c r="AU171" s="169" t="s">
        <v>82</v>
      </c>
      <c r="AV171" s="15" t="s">
        <v>139</v>
      </c>
      <c r="AW171" s="15" t="s">
        <v>29</v>
      </c>
      <c r="AX171" s="15" t="s">
        <v>80</v>
      </c>
      <c r="AY171" s="169" t="s">
        <v>131</v>
      </c>
    </row>
    <row r="172" spans="2:63" s="12" customFormat="1" ht="22.8" customHeight="1">
      <c r="B172" s="129"/>
      <c r="D172" s="130" t="s">
        <v>71</v>
      </c>
      <c r="E172" s="139" t="s">
        <v>952</v>
      </c>
      <c r="F172" s="139" t="s">
        <v>953</v>
      </c>
      <c r="J172" s="140">
        <f>BK172</f>
        <v>0</v>
      </c>
      <c r="L172" s="129"/>
      <c r="M172" s="133"/>
      <c r="N172" s="134"/>
      <c r="O172" s="134"/>
      <c r="P172" s="135">
        <f>SUM(P173:P236)</f>
        <v>0</v>
      </c>
      <c r="Q172" s="134"/>
      <c r="R172" s="135">
        <f>SUM(R173:R236)</f>
        <v>0</v>
      </c>
      <c r="S172" s="134"/>
      <c r="T172" s="136">
        <f>SUM(T173:T236)</f>
        <v>0</v>
      </c>
      <c r="AR172" s="130" t="s">
        <v>82</v>
      </c>
      <c r="AT172" s="137" t="s">
        <v>71</v>
      </c>
      <c r="AU172" s="137" t="s">
        <v>80</v>
      </c>
      <c r="AY172" s="130" t="s">
        <v>131</v>
      </c>
      <c r="BK172" s="138">
        <f>SUM(BK173:BK236)</f>
        <v>0</v>
      </c>
    </row>
    <row r="173" spans="1:65" s="2" customFormat="1" ht="24.15" customHeight="1">
      <c r="A173" s="30"/>
      <c r="B173" s="141"/>
      <c r="C173" s="142" t="s">
        <v>1007</v>
      </c>
      <c r="D173" s="142" t="s">
        <v>135</v>
      </c>
      <c r="E173" s="143" t="s">
        <v>1008</v>
      </c>
      <c r="F173" s="144" t="s">
        <v>1009</v>
      </c>
      <c r="G173" s="145" t="s">
        <v>200</v>
      </c>
      <c r="H173" s="146">
        <v>4</v>
      </c>
      <c r="I173" s="147"/>
      <c r="J173" s="147">
        <f>ROUND(I173*H173,2)</f>
        <v>0</v>
      </c>
      <c r="K173" s="144" t="s">
        <v>148</v>
      </c>
      <c r="L173" s="31"/>
      <c r="M173" s="148" t="s">
        <v>1</v>
      </c>
      <c r="N173" s="149" t="s">
        <v>37</v>
      </c>
      <c r="O173" s="150">
        <v>0</v>
      </c>
      <c r="P173" s="150">
        <f>O173*H173</f>
        <v>0</v>
      </c>
      <c r="Q173" s="150">
        <v>0</v>
      </c>
      <c r="R173" s="150">
        <f>Q173*H173</f>
        <v>0</v>
      </c>
      <c r="S173" s="150">
        <v>0</v>
      </c>
      <c r="T173" s="151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52" t="s">
        <v>191</v>
      </c>
      <c r="AT173" s="152" t="s">
        <v>135</v>
      </c>
      <c r="AU173" s="152" t="s">
        <v>82</v>
      </c>
      <c r="AY173" s="18" t="s">
        <v>131</v>
      </c>
      <c r="BE173" s="153">
        <f>IF(N173="základní",J173,0)</f>
        <v>0</v>
      </c>
      <c r="BF173" s="153">
        <f>IF(N173="snížená",J173,0)</f>
        <v>0</v>
      </c>
      <c r="BG173" s="153">
        <f>IF(N173="zákl. přenesená",J173,0)</f>
        <v>0</v>
      </c>
      <c r="BH173" s="153">
        <f>IF(N173="sníž. přenesená",J173,0)</f>
        <v>0</v>
      </c>
      <c r="BI173" s="153">
        <f>IF(N173="nulová",J173,0)</f>
        <v>0</v>
      </c>
      <c r="BJ173" s="18" t="s">
        <v>80</v>
      </c>
      <c r="BK173" s="153">
        <f>ROUND(I173*H173,2)</f>
        <v>0</v>
      </c>
      <c r="BL173" s="18" t="s">
        <v>191</v>
      </c>
      <c r="BM173" s="152" t="s">
        <v>274</v>
      </c>
    </row>
    <row r="174" spans="2:51" s="13" customFormat="1" ht="12">
      <c r="B174" s="154"/>
      <c r="D174" s="155" t="s">
        <v>140</v>
      </c>
      <c r="E174" s="156" t="s">
        <v>1</v>
      </c>
      <c r="F174" s="157" t="s">
        <v>247</v>
      </c>
      <c r="H174" s="156" t="s">
        <v>1</v>
      </c>
      <c r="L174" s="154"/>
      <c r="M174" s="158"/>
      <c r="N174" s="159"/>
      <c r="O174" s="159"/>
      <c r="P174" s="159"/>
      <c r="Q174" s="159"/>
      <c r="R174" s="159"/>
      <c r="S174" s="159"/>
      <c r="T174" s="160"/>
      <c r="AT174" s="156" t="s">
        <v>140</v>
      </c>
      <c r="AU174" s="156" t="s">
        <v>82</v>
      </c>
      <c r="AV174" s="13" t="s">
        <v>80</v>
      </c>
      <c r="AW174" s="13" t="s">
        <v>29</v>
      </c>
      <c r="AX174" s="13" t="s">
        <v>72</v>
      </c>
      <c r="AY174" s="156" t="s">
        <v>131</v>
      </c>
    </row>
    <row r="175" spans="2:51" s="14" customFormat="1" ht="12">
      <c r="B175" s="161"/>
      <c r="D175" s="155" t="s">
        <v>140</v>
      </c>
      <c r="E175" s="162" t="s">
        <v>1</v>
      </c>
      <c r="F175" s="163" t="s">
        <v>139</v>
      </c>
      <c r="H175" s="164">
        <v>4</v>
      </c>
      <c r="L175" s="161"/>
      <c r="M175" s="165"/>
      <c r="N175" s="166"/>
      <c r="O175" s="166"/>
      <c r="P175" s="166"/>
      <c r="Q175" s="166"/>
      <c r="R175" s="166"/>
      <c r="S175" s="166"/>
      <c r="T175" s="167"/>
      <c r="AT175" s="162" t="s">
        <v>140</v>
      </c>
      <c r="AU175" s="162" t="s">
        <v>82</v>
      </c>
      <c r="AV175" s="14" t="s">
        <v>82</v>
      </c>
      <c r="AW175" s="14" t="s">
        <v>29</v>
      </c>
      <c r="AX175" s="14" t="s">
        <v>72</v>
      </c>
      <c r="AY175" s="162" t="s">
        <v>131</v>
      </c>
    </row>
    <row r="176" spans="2:51" s="15" customFormat="1" ht="12">
      <c r="B176" s="168"/>
      <c r="D176" s="155" t="s">
        <v>140</v>
      </c>
      <c r="E176" s="169" t="s">
        <v>1</v>
      </c>
      <c r="F176" s="170" t="s">
        <v>143</v>
      </c>
      <c r="H176" s="171">
        <v>4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140</v>
      </c>
      <c r="AU176" s="169" t="s">
        <v>82</v>
      </c>
      <c r="AV176" s="15" t="s">
        <v>139</v>
      </c>
      <c r="AW176" s="15" t="s">
        <v>29</v>
      </c>
      <c r="AX176" s="15" t="s">
        <v>80</v>
      </c>
      <c r="AY176" s="169" t="s">
        <v>131</v>
      </c>
    </row>
    <row r="177" spans="1:65" s="2" customFormat="1" ht="21.75" customHeight="1">
      <c r="A177" s="30"/>
      <c r="B177" s="141"/>
      <c r="C177" s="175" t="s">
        <v>205</v>
      </c>
      <c r="D177" s="175" t="s">
        <v>152</v>
      </c>
      <c r="E177" s="176" t="s">
        <v>1010</v>
      </c>
      <c r="F177" s="177" t="s">
        <v>1011</v>
      </c>
      <c r="G177" s="178" t="s">
        <v>957</v>
      </c>
      <c r="H177" s="179">
        <v>4</v>
      </c>
      <c r="I177" s="180"/>
      <c r="J177" s="180">
        <f>ROUND(I177*H177,2)</f>
        <v>0</v>
      </c>
      <c r="K177" s="177" t="s">
        <v>1</v>
      </c>
      <c r="L177" s="181"/>
      <c r="M177" s="182" t="s">
        <v>1</v>
      </c>
      <c r="N177" s="183" t="s">
        <v>37</v>
      </c>
      <c r="O177" s="150">
        <v>0</v>
      </c>
      <c r="P177" s="150">
        <f>O177*H177</f>
        <v>0</v>
      </c>
      <c r="Q177" s="150">
        <v>0</v>
      </c>
      <c r="R177" s="150">
        <f>Q177*H177</f>
        <v>0</v>
      </c>
      <c r="S177" s="150">
        <v>0</v>
      </c>
      <c r="T177" s="151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52" t="s">
        <v>304</v>
      </c>
      <c r="AT177" s="152" t="s">
        <v>152</v>
      </c>
      <c r="AU177" s="152" t="s">
        <v>82</v>
      </c>
      <c r="AY177" s="18" t="s">
        <v>131</v>
      </c>
      <c r="BE177" s="153">
        <f>IF(N177="základní",J177,0)</f>
        <v>0</v>
      </c>
      <c r="BF177" s="153">
        <f>IF(N177="snížená",J177,0)</f>
        <v>0</v>
      </c>
      <c r="BG177" s="153">
        <f>IF(N177="zákl. přenesená",J177,0)</f>
        <v>0</v>
      </c>
      <c r="BH177" s="153">
        <f>IF(N177="sníž. přenesená",J177,0)</f>
        <v>0</v>
      </c>
      <c r="BI177" s="153">
        <f>IF(N177="nulová",J177,0)</f>
        <v>0</v>
      </c>
      <c r="BJ177" s="18" t="s">
        <v>80</v>
      </c>
      <c r="BK177" s="153">
        <f>ROUND(I177*H177,2)</f>
        <v>0</v>
      </c>
      <c r="BL177" s="18" t="s">
        <v>191</v>
      </c>
      <c r="BM177" s="152" t="s">
        <v>281</v>
      </c>
    </row>
    <row r="178" spans="2:51" s="13" customFormat="1" ht="12">
      <c r="B178" s="154"/>
      <c r="D178" s="155" t="s">
        <v>140</v>
      </c>
      <c r="E178" s="156" t="s">
        <v>1</v>
      </c>
      <c r="F178" s="157" t="s">
        <v>247</v>
      </c>
      <c r="H178" s="156" t="s">
        <v>1</v>
      </c>
      <c r="L178" s="154"/>
      <c r="M178" s="158"/>
      <c r="N178" s="159"/>
      <c r="O178" s="159"/>
      <c r="P178" s="159"/>
      <c r="Q178" s="159"/>
      <c r="R178" s="159"/>
      <c r="S178" s="159"/>
      <c r="T178" s="160"/>
      <c r="AT178" s="156" t="s">
        <v>140</v>
      </c>
      <c r="AU178" s="156" t="s">
        <v>82</v>
      </c>
      <c r="AV178" s="13" t="s">
        <v>80</v>
      </c>
      <c r="AW178" s="13" t="s">
        <v>29</v>
      </c>
      <c r="AX178" s="13" t="s">
        <v>72</v>
      </c>
      <c r="AY178" s="156" t="s">
        <v>131</v>
      </c>
    </row>
    <row r="179" spans="2:51" s="14" customFormat="1" ht="12">
      <c r="B179" s="161"/>
      <c r="D179" s="155" t="s">
        <v>140</v>
      </c>
      <c r="E179" s="162" t="s">
        <v>1</v>
      </c>
      <c r="F179" s="163" t="s">
        <v>139</v>
      </c>
      <c r="H179" s="164">
        <v>4</v>
      </c>
      <c r="L179" s="161"/>
      <c r="M179" s="165"/>
      <c r="N179" s="166"/>
      <c r="O179" s="166"/>
      <c r="P179" s="166"/>
      <c r="Q179" s="166"/>
      <c r="R179" s="166"/>
      <c r="S179" s="166"/>
      <c r="T179" s="167"/>
      <c r="AT179" s="162" t="s">
        <v>140</v>
      </c>
      <c r="AU179" s="162" t="s">
        <v>82</v>
      </c>
      <c r="AV179" s="14" t="s">
        <v>82</v>
      </c>
      <c r="AW179" s="14" t="s">
        <v>29</v>
      </c>
      <c r="AX179" s="14" t="s">
        <v>72</v>
      </c>
      <c r="AY179" s="162" t="s">
        <v>131</v>
      </c>
    </row>
    <row r="180" spans="2:51" s="15" customFormat="1" ht="12">
      <c r="B180" s="168"/>
      <c r="D180" s="155" t="s">
        <v>140</v>
      </c>
      <c r="E180" s="169" t="s">
        <v>1</v>
      </c>
      <c r="F180" s="170" t="s">
        <v>143</v>
      </c>
      <c r="H180" s="171">
        <v>4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140</v>
      </c>
      <c r="AU180" s="169" t="s">
        <v>82</v>
      </c>
      <c r="AV180" s="15" t="s">
        <v>139</v>
      </c>
      <c r="AW180" s="15" t="s">
        <v>29</v>
      </c>
      <c r="AX180" s="15" t="s">
        <v>80</v>
      </c>
      <c r="AY180" s="169" t="s">
        <v>131</v>
      </c>
    </row>
    <row r="181" spans="1:65" s="2" customFormat="1" ht="24.15" customHeight="1">
      <c r="A181" s="30"/>
      <c r="B181" s="141"/>
      <c r="C181" s="142" t="s">
        <v>1012</v>
      </c>
      <c r="D181" s="142" t="s">
        <v>135</v>
      </c>
      <c r="E181" s="143" t="s">
        <v>1013</v>
      </c>
      <c r="F181" s="144" t="s">
        <v>1009</v>
      </c>
      <c r="G181" s="145" t="s">
        <v>200</v>
      </c>
      <c r="H181" s="146">
        <v>1</v>
      </c>
      <c r="I181" s="147"/>
      <c r="J181" s="147">
        <f>ROUND(I181*H181,2)</f>
        <v>0</v>
      </c>
      <c r="K181" s="144" t="s">
        <v>148</v>
      </c>
      <c r="L181" s="31"/>
      <c r="M181" s="148" t="s">
        <v>1</v>
      </c>
      <c r="N181" s="149" t="s">
        <v>37</v>
      </c>
      <c r="O181" s="150">
        <v>0</v>
      </c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52" t="s">
        <v>191</v>
      </c>
      <c r="AT181" s="152" t="s">
        <v>135</v>
      </c>
      <c r="AU181" s="152" t="s">
        <v>82</v>
      </c>
      <c r="AY181" s="18" t="s">
        <v>131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8" t="s">
        <v>80</v>
      </c>
      <c r="BK181" s="153">
        <f>ROUND(I181*H181,2)</f>
        <v>0</v>
      </c>
      <c r="BL181" s="18" t="s">
        <v>191</v>
      </c>
      <c r="BM181" s="152" t="s">
        <v>288</v>
      </c>
    </row>
    <row r="182" spans="2:51" s="13" customFormat="1" ht="12">
      <c r="B182" s="154"/>
      <c r="D182" s="155" t="s">
        <v>140</v>
      </c>
      <c r="E182" s="156" t="s">
        <v>1</v>
      </c>
      <c r="F182" s="157" t="s">
        <v>252</v>
      </c>
      <c r="H182" s="156" t="s">
        <v>1</v>
      </c>
      <c r="L182" s="154"/>
      <c r="M182" s="158"/>
      <c r="N182" s="159"/>
      <c r="O182" s="159"/>
      <c r="P182" s="159"/>
      <c r="Q182" s="159"/>
      <c r="R182" s="159"/>
      <c r="S182" s="159"/>
      <c r="T182" s="160"/>
      <c r="AT182" s="156" t="s">
        <v>140</v>
      </c>
      <c r="AU182" s="156" t="s">
        <v>82</v>
      </c>
      <c r="AV182" s="13" t="s">
        <v>80</v>
      </c>
      <c r="AW182" s="13" t="s">
        <v>29</v>
      </c>
      <c r="AX182" s="13" t="s">
        <v>72</v>
      </c>
      <c r="AY182" s="156" t="s">
        <v>131</v>
      </c>
    </row>
    <row r="183" spans="2:51" s="14" customFormat="1" ht="12">
      <c r="B183" s="161"/>
      <c r="D183" s="155" t="s">
        <v>140</v>
      </c>
      <c r="E183" s="162" t="s">
        <v>1</v>
      </c>
      <c r="F183" s="163" t="s">
        <v>80</v>
      </c>
      <c r="H183" s="164">
        <v>1</v>
      </c>
      <c r="L183" s="161"/>
      <c r="M183" s="165"/>
      <c r="N183" s="166"/>
      <c r="O183" s="166"/>
      <c r="P183" s="166"/>
      <c r="Q183" s="166"/>
      <c r="R183" s="166"/>
      <c r="S183" s="166"/>
      <c r="T183" s="167"/>
      <c r="AT183" s="162" t="s">
        <v>140</v>
      </c>
      <c r="AU183" s="162" t="s">
        <v>82</v>
      </c>
      <c r="AV183" s="14" t="s">
        <v>82</v>
      </c>
      <c r="AW183" s="14" t="s">
        <v>29</v>
      </c>
      <c r="AX183" s="14" t="s">
        <v>72</v>
      </c>
      <c r="AY183" s="162" t="s">
        <v>131</v>
      </c>
    </row>
    <row r="184" spans="2:51" s="15" customFormat="1" ht="12">
      <c r="B184" s="168"/>
      <c r="D184" s="155" t="s">
        <v>140</v>
      </c>
      <c r="E184" s="169" t="s">
        <v>1</v>
      </c>
      <c r="F184" s="170" t="s">
        <v>143</v>
      </c>
      <c r="H184" s="171">
        <v>1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140</v>
      </c>
      <c r="AU184" s="169" t="s">
        <v>82</v>
      </c>
      <c r="AV184" s="15" t="s">
        <v>139</v>
      </c>
      <c r="AW184" s="15" t="s">
        <v>29</v>
      </c>
      <c r="AX184" s="15" t="s">
        <v>80</v>
      </c>
      <c r="AY184" s="169" t="s">
        <v>131</v>
      </c>
    </row>
    <row r="185" spans="1:65" s="2" customFormat="1" ht="24.15" customHeight="1">
      <c r="A185" s="30"/>
      <c r="B185" s="141"/>
      <c r="C185" s="175" t="s">
        <v>308</v>
      </c>
      <c r="D185" s="175" t="s">
        <v>152</v>
      </c>
      <c r="E185" s="176" t="s">
        <v>1014</v>
      </c>
      <c r="F185" s="177" t="s">
        <v>1015</v>
      </c>
      <c r="G185" s="178" t="s">
        <v>957</v>
      </c>
      <c r="H185" s="179">
        <v>1</v>
      </c>
      <c r="I185" s="180"/>
      <c r="J185" s="180">
        <f>ROUND(I185*H185,2)</f>
        <v>0</v>
      </c>
      <c r="K185" s="177" t="s">
        <v>1</v>
      </c>
      <c r="L185" s="181"/>
      <c r="M185" s="182" t="s">
        <v>1</v>
      </c>
      <c r="N185" s="183" t="s">
        <v>37</v>
      </c>
      <c r="O185" s="150">
        <v>0</v>
      </c>
      <c r="P185" s="150">
        <f>O185*H185</f>
        <v>0</v>
      </c>
      <c r="Q185" s="150">
        <v>0</v>
      </c>
      <c r="R185" s="150">
        <f>Q185*H185</f>
        <v>0</v>
      </c>
      <c r="S185" s="150">
        <v>0</v>
      </c>
      <c r="T185" s="151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52" t="s">
        <v>304</v>
      </c>
      <c r="AT185" s="152" t="s">
        <v>152</v>
      </c>
      <c r="AU185" s="152" t="s">
        <v>82</v>
      </c>
      <c r="AY185" s="18" t="s">
        <v>131</v>
      </c>
      <c r="BE185" s="153">
        <f>IF(N185="základní",J185,0)</f>
        <v>0</v>
      </c>
      <c r="BF185" s="153">
        <f>IF(N185="snížená",J185,0)</f>
        <v>0</v>
      </c>
      <c r="BG185" s="153">
        <f>IF(N185="zákl. přenesená",J185,0)</f>
        <v>0</v>
      </c>
      <c r="BH185" s="153">
        <f>IF(N185="sníž. přenesená",J185,0)</f>
        <v>0</v>
      </c>
      <c r="BI185" s="153">
        <f>IF(N185="nulová",J185,0)</f>
        <v>0</v>
      </c>
      <c r="BJ185" s="18" t="s">
        <v>80</v>
      </c>
      <c r="BK185" s="153">
        <f>ROUND(I185*H185,2)</f>
        <v>0</v>
      </c>
      <c r="BL185" s="18" t="s">
        <v>191</v>
      </c>
      <c r="BM185" s="152" t="s">
        <v>296</v>
      </c>
    </row>
    <row r="186" spans="2:51" s="13" customFormat="1" ht="12">
      <c r="B186" s="154"/>
      <c r="D186" s="155" t="s">
        <v>140</v>
      </c>
      <c r="E186" s="156" t="s">
        <v>1</v>
      </c>
      <c r="F186" s="157" t="s">
        <v>252</v>
      </c>
      <c r="H186" s="156" t="s">
        <v>1</v>
      </c>
      <c r="L186" s="154"/>
      <c r="M186" s="158"/>
      <c r="N186" s="159"/>
      <c r="O186" s="159"/>
      <c r="P186" s="159"/>
      <c r="Q186" s="159"/>
      <c r="R186" s="159"/>
      <c r="S186" s="159"/>
      <c r="T186" s="160"/>
      <c r="AT186" s="156" t="s">
        <v>140</v>
      </c>
      <c r="AU186" s="156" t="s">
        <v>82</v>
      </c>
      <c r="AV186" s="13" t="s">
        <v>80</v>
      </c>
      <c r="AW186" s="13" t="s">
        <v>29</v>
      </c>
      <c r="AX186" s="13" t="s">
        <v>72</v>
      </c>
      <c r="AY186" s="156" t="s">
        <v>131</v>
      </c>
    </row>
    <row r="187" spans="2:51" s="14" customFormat="1" ht="12">
      <c r="B187" s="161"/>
      <c r="D187" s="155" t="s">
        <v>140</v>
      </c>
      <c r="E187" s="162" t="s">
        <v>1</v>
      </c>
      <c r="F187" s="163" t="s">
        <v>80</v>
      </c>
      <c r="H187" s="164">
        <v>1</v>
      </c>
      <c r="L187" s="161"/>
      <c r="M187" s="165"/>
      <c r="N187" s="166"/>
      <c r="O187" s="166"/>
      <c r="P187" s="166"/>
      <c r="Q187" s="166"/>
      <c r="R187" s="166"/>
      <c r="S187" s="166"/>
      <c r="T187" s="167"/>
      <c r="AT187" s="162" t="s">
        <v>140</v>
      </c>
      <c r="AU187" s="162" t="s">
        <v>82</v>
      </c>
      <c r="AV187" s="14" t="s">
        <v>82</v>
      </c>
      <c r="AW187" s="14" t="s">
        <v>29</v>
      </c>
      <c r="AX187" s="14" t="s">
        <v>72</v>
      </c>
      <c r="AY187" s="162" t="s">
        <v>131</v>
      </c>
    </row>
    <row r="188" spans="2:51" s="15" customFormat="1" ht="12">
      <c r="B188" s="168"/>
      <c r="D188" s="155" t="s">
        <v>140</v>
      </c>
      <c r="E188" s="169" t="s">
        <v>1</v>
      </c>
      <c r="F188" s="170" t="s">
        <v>143</v>
      </c>
      <c r="H188" s="171">
        <v>1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140</v>
      </c>
      <c r="AU188" s="169" t="s">
        <v>82</v>
      </c>
      <c r="AV188" s="15" t="s">
        <v>139</v>
      </c>
      <c r="AW188" s="15" t="s">
        <v>29</v>
      </c>
      <c r="AX188" s="15" t="s">
        <v>80</v>
      </c>
      <c r="AY188" s="169" t="s">
        <v>131</v>
      </c>
    </row>
    <row r="189" spans="1:65" s="2" customFormat="1" ht="24.15" customHeight="1">
      <c r="A189" s="30"/>
      <c r="B189" s="141"/>
      <c r="C189" s="142" t="s">
        <v>1016</v>
      </c>
      <c r="D189" s="142" t="s">
        <v>135</v>
      </c>
      <c r="E189" s="143" t="s">
        <v>1013</v>
      </c>
      <c r="F189" s="144" t="s">
        <v>1009</v>
      </c>
      <c r="G189" s="145" t="s">
        <v>200</v>
      </c>
      <c r="H189" s="146">
        <v>7</v>
      </c>
      <c r="I189" s="147"/>
      <c r="J189" s="147">
        <f>ROUND(I189*H189,2)</f>
        <v>0</v>
      </c>
      <c r="K189" s="144" t="s">
        <v>148</v>
      </c>
      <c r="L189" s="31"/>
      <c r="M189" s="148" t="s">
        <v>1</v>
      </c>
      <c r="N189" s="149" t="s">
        <v>37</v>
      </c>
      <c r="O189" s="150">
        <v>0</v>
      </c>
      <c r="P189" s="150">
        <f>O189*H189</f>
        <v>0</v>
      </c>
      <c r="Q189" s="150">
        <v>0</v>
      </c>
      <c r="R189" s="150">
        <f>Q189*H189</f>
        <v>0</v>
      </c>
      <c r="S189" s="150">
        <v>0</v>
      </c>
      <c r="T189" s="151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52" t="s">
        <v>191</v>
      </c>
      <c r="AT189" s="152" t="s">
        <v>135</v>
      </c>
      <c r="AU189" s="152" t="s">
        <v>82</v>
      </c>
      <c r="AY189" s="18" t="s">
        <v>131</v>
      </c>
      <c r="BE189" s="153">
        <f>IF(N189="základní",J189,0)</f>
        <v>0</v>
      </c>
      <c r="BF189" s="153">
        <f>IF(N189="snížená",J189,0)</f>
        <v>0</v>
      </c>
      <c r="BG189" s="153">
        <f>IF(N189="zákl. přenesená",J189,0)</f>
        <v>0</v>
      </c>
      <c r="BH189" s="153">
        <f>IF(N189="sníž. přenesená",J189,0)</f>
        <v>0</v>
      </c>
      <c r="BI189" s="153">
        <f>IF(N189="nulová",J189,0)</f>
        <v>0</v>
      </c>
      <c r="BJ189" s="18" t="s">
        <v>80</v>
      </c>
      <c r="BK189" s="153">
        <f>ROUND(I189*H189,2)</f>
        <v>0</v>
      </c>
      <c r="BL189" s="18" t="s">
        <v>191</v>
      </c>
      <c r="BM189" s="152" t="s">
        <v>201</v>
      </c>
    </row>
    <row r="190" spans="2:51" s="13" customFormat="1" ht="12">
      <c r="B190" s="154"/>
      <c r="D190" s="155" t="s">
        <v>140</v>
      </c>
      <c r="E190" s="156" t="s">
        <v>1</v>
      </c>
      <c r="F190" s="157" t="s">
        <v>1017</v>
      </c>
      <c r="H190" s="156" t="s">
        <v>1</v>
      </c>
      <c r="L190" s="154"/>
      <c r="M190" s="158"/>
      <c r="N190" s="159"/>
      <c r="O190" s="159"/>
      <c r="P190" s="159"/>
      <c r="Q190" s="159"/>
      <c r="R190" s="159"/>
      <c r="S190" s="159"/>
      <c r="T190" s="160"/>
      <c r="AT190" s="156" t="s">
        <v>140</v>
      </c>
      <c r="AU190" s="156" t="s">
        <v>82</v>
      </c>
      <c r="AV190" s="13" t="s">
        <v>80</v>
      </c>
      <c r="AW190" s="13" t="s">
        <v>29</v>
      </c>
      <c r="AX190" s="13" t="s">
        <v>72</v>
      </c>
      <c r="AY190" s="156" t="s">
        <v>131</v>
      </c>
    </row>
    <row r="191" spans="2:51" s="14" customFormat="1" ht="12">
      <c r="B191" s="161"/>
      <c r="D191" s="155" t="s">
        <v>140</v>
      </c>
      <c r="E191" s="162" t="s">
        <v>1</v>
      </c>
      <c r="F191" s="163" t="s">
        <v>789</v>
      </c>
      <c r="H191" s="164">
        <v>7</v>
      </c>
      <c r="L191" s="161"/>
      <c r="M191" s="165"/>
      <c r="N191" s="166"/>
      <c r="O191" s="166"/>
      <c r="P191" s="166"/>
      <c r="Q191" s="166"/>
      <c r="R191" s="166"/>
      <c r="S191" s="166"/>
      <c r="T191" s="167"/>
      <c r="AT191" s="162" t="s">
        <v>140</v>
      </c>
      <c r="AU191" s="162" t="s">
        <v>82</v>
      </c>
      <c r="AV191" s="14" t="s">
        <v>82</v>
      </c>
      <c r="AW191" s="14" t="s">
        <v>29</v>
      </c>
      <c r="AX191" s="14" t="s">
        <v>72</v>
      </c>
      <c r="AY191" s="162" t="s">
        <v>131</v>
      </c>
    </row>
    <row r="192" spans="2:51" s="15" customFormat="1" ht="12">
      <c r="B192" s="168"/>
      <c r="D192" s="155" t="s">
        <v>140</v>
      </c>
      <c r="E192" s="169" t="s">
        <v>1</v>
      </c>
      <c r="F192" s="170" t="s">
        <v>143</v>
      </c>
      <c r="H192" s="171">
        <v>7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140</v>
      </c>
      <c r="AU192" s="169" t="s">
        <v>82</v>
      </c>
      <c r="AV192" s="15" t="s">
        <v>139</v>
      </c>
      <c r="AW192" s="15" t="s">
        <v>29</v>
      </c>
      <c r="AX192" s="15" t="s">
        <v>80</v>
      </c>
      <c r="AY192" s="169" t="s">
        <v>131</v>
      </c>
    </row>
    <row r="193" spans="1:65" s="2" customFormat="1" ht="21.75" customHeight="1">
      <c r="A193" s="30"/>
      <c r="B193" s="141"/>
      <c r="C193" s="175" t="s">
        <v>310</v>
      </c>
      <c r="D193" s="175" t="s">
        <v>152</v>
      </c>
      <c r="E193" s="176" t="s">
        <v>1018</v>
      </c>
      <c r="F193" s="177" t="s">
        <v>1019</v>
      </c>
      <c r="G193" s="178" t="s">
        <v>957</v>
      </c>
      <c r="H193" s="179">
        <v>7</v>
      </c>
      <c r="I193" s="180"/>
      <c r="J193" s="180">
        <f>ROUND(I193*H193,2)</f>
        <v>0</v>
      </c>
      <c r="K193" s="177" t="s">
        <v>1</v>
      </c>
      <c r="L193" s="181"/>
      <c r="M193" s="182" t="s">
        <v>1</v>
      </c>
      <c r="N193" s="183" t="s">
        <v>37</v>
      </c>
      <c r="O193" s="150">
        <v>0</v>
      </c>
      <c r="P193" s="150">
        <f>O193*H193</f>
        <v>0</v>
      </c>
      <c r="Q193" s="150">
        <v>0</v>
      </c>
      <c r="R193" s="150">
        <f>Q193*H193</f>
        <v>0</v>
      </c>
      <c r="S193" s="150">
        <v>0</v>
      </c>
      <c r="T193" s="151">
        <f>S193*H193</f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52" t="s">
        <v>304</v>
      </c>
      <c r="AT193" s="152" t="s">
        <v>152</v>
      </c>
      <c r="AU193" s="152" t="s">
        <v>82</v>
      </c>
      <c r="AY193" s="18" t="s">
        <v>131</v>
      </c>
      <c r="BE193" s="153">
        <f>IF(N193="základní",J193,0)</f>
        <v>0</v>
      </c>
      <c r="BF193" s="153">
        <f>IF(N193="snížená",J193,0)</f>
        <v>0</v>
      </c>
      <c r="BG193" s="153">
        <f>IF(N193="zákl. přenesená",J193,0)</f>
        <v>0</v>
      </c>
      <c r="BH193" s="153">
        <f>IF(N193="sníž. přenesená",J193,0)</f>
        <v>0</v>
      </c>
      <c r="BI193" s="153">
        <f>IF(N193="nulová",J193,0)</f>
        <v>0</v>
      </c>
      <c r="BJ193" s="18" t="s">
        <v>80</v>
      </c>
      <c r="BK193" s="153">
        <f>ROUND(I193*H193,2)</f>
        <v>0</v>
      </c>
      <c r="BL193" s="18" t="s">
        <v>191</v>
      </c>
      <c r="BM193" s="152" t="s">
        <v>304</v>
      </c>
    </row>
    <row r="194" spans="2:51" s="13" customFormat="1" ht="12">
      <c r="B194" s="154"/>
      <c r="D194" s="155" t="s">
        <v>140</v>
      </c>
      <c r="E194" s="156" t="s">
        <v>1</v>
      </c>
      <c r="F194" s="157" t="s">
        <v>1017</v>
      </c>
      <c r="H194" s="156" t="s">
        <v>1</v>
      </c>
      <c r="L194" s="154"/>
      <c r="M194" s="158"/>
      <c r="N194" s="159"/>
      <c r="O194" s="159"/>
      <c r="P194" s="159"/>
      <c r="Q194" s="159"/>
      <c r="R194" s="159"/>
      <c r="S194" s="159"/>
      <c r="T194" s="160"/>
      <c r="AT194" s="156" t="s">
        <v>140</v>
      </c>
      <c r="AU194" s="156" t="s">
        <v>82</v>
      </c>
      <c r="AV194" s="13" t="s">
        <v>80</v>
      </c>
      <c r="AW194" s="13" t="s">
        <v>29</v>
      </c>
      <c r="AX194" s="13" t="s">
        <v>72</v>
      </c>
      <c r="AY194" s="156" t="s">
        <v>131</v>
      </c>
    </row>
    <row r="195" spans="2:51" s="14" customFormat="1" ht="12">
      <c r="B195" s="161"/>
      <c r="D195" s="155" t="s">
        <v>140</v>
      </c>
      <c r="E195" s="162" t="s">
        <v>1</v>
      </c>
      <c r="F195" s="163" t="s">
        <v>789</v>
      </c>
      <c r="H195" s="164">
        <v>7</v>
      </c>
      <c r="L195" s="161"/>
      <c r="M195" s="165"/>
      <c r="N195" s="166"/>
      <c r="O195" s="166"/>
      <c r="P195" s="166"/>
      <c r="Q195" s="166"/>
      <c r="R195" s="166"/>
      <c r="S195" s="166"/>
      <c r="T195" s="167"/>
      <c r="AT195" s="162" t="s">
        <v>140</v>
      </c>
      <c r="AU195" s="162" t="s">
        <v>82</v>
      </c>
      <c r="AV195" s="14" t="s">
        <v>82</v>
      </c>
      <c r="AW195" s="14" t="s">
        <v>29</v>
      </c>
      <c r="AX195" s="14" t="s">
        <v>72</v>
      </c>
      <c r="AY195" s="162" t="s">
        <v>131</v>
      </c>
    </row>
    <row r="196" spans="2:51" s="15" customFormat="1" ht="12">
      <c r="B196" s="168"/>
      <c r="D196" s="155" t="s">
        <v>140</v>
      </c>
      <c r="E196" s="169" t="s">
        <v>1</v>
      </c>
      <c r="F196" s="170" t="s">
        <v>143</v>
      </c>
      <c r="H196" s="171">
        <v>7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140</v>
      </c>
      <c r="AU196" s="169" t="s">
        <v>82</v>
      </c>
      <c r="AV196" s="15" t="s">
        <v>139</v>
      </c>
      <c r="AW196" s="15" t="s">
        <v>29</v>
      </c>
      <c r="AX196" s="15" t="s">
        <v>80</v>
      </c>
      <c r="AY196" s="169" t="s">
        <v>131</v>
      </c>
    </row>
    <row r="197" spans="1:65" s="2" customFormat="1" ht="24.15" customHeight="1">
      <c r="A197" s="30"/>
      <c r="B197" s="141"/>
      <c r="C197" s="142" t="s">
        <v>855</v>
      </c>
      <c r="D197" s="142" t="s">
        <v>135</v>
      </c>
      <c r="E197" s="143" t="s">
        <v>954</v>
      </c>
      <c r="F197" s="144" t="s">
        <v>955</v>
      </c>
      <c r="G197" s="145" t="s">
        <v>200</v>
      </c>
      <c r="H197" s="146">
        <v>12</v>
      </c>
      <c r="I197" s="147"/>
      <c r="J197" s="147">
        <f>ROUND(I197*H197,2)</f>
        <v>0</v>
      </c>
      <c r="K197" s="144" t="s">
        <v>148</v>
      </c>
      <c r="L197" s="31"/>
      <c r="M197" s="148" t="s">
        <v>1</v>
      </c>
      <c r="N197" s="149" t="s">
        <v>37</v>
      </c>
      <c r="O197" s="150">
        <v>0</v>
      </c>
      <c r="P197" s="150">
        <f>O197*H197</f>
        <v>0</v>
      </c>
      <c r="Q197" s="150">
        <v>0</v>
      </c>
      <c r="R197" s="150">
        <f>Q197*H197</f>
        <v>0</v>
      </c>
      <c r="S197" s="150">
        <v>0</v>
      </c>
      <c r="T197" s="151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52" t="s">
        <v>191</v>
      </c>
      <c r="AT197" s="152" t="s">
        <v>135</v>
      </c>
      <c r="AU197" s="152" t="s">
        <v>82</v>
      </c>
      <c r="AY197" s="18" t="s">
        <v>131</v>
      </c>
      <c r="BE197" s="153">
        <f>IF(N197="základní",J197,0)</f>
        <v>0</v>
      </c>
      <c r="BF197" s="153">
        <f>IF(N197="snížená",J197,0)</f>
        <v>0</v>
      </c>
      <c r="BG197" s="153">
        <f>IF(N197="zákl. přenesená",J197,0)</f>
        <v>0</v>
      </c>
      <c r="BH197" s="153">
        <f>IF(N197="sníž. přenesená",J197,0)</f>
        <v>0</v>
      </c>
      <c r="BI197" s="153">
        <f>IF(N197="nulová",J197,0)</f>
        <v>0</v>
      </c>
      <c r="BJ197" s="18" t="s">
        <v>80</v>
      </c>
      <c r="BK197" s="153">
        <f>ROUND(I197*H197,2)</f>
        <v>0</v>
      </c>
      <c r="BL197" s="18" t="s">
        <v>191</v>
      </c>
      <c r="BM197" s="152" t="s">
        <v>205</v>
      </c>
    </row>
    <row r="198" spans="2:51" s="13" customFormat="1" ht="12">
      <c r="B198" s="154"/>
      <c r="D198" s="155" t="s">
        <v>140</v>
      </c>
      <c r="E198" s="156" t="s">
        <v>1</v>
      </c>
      <c r="F198" s="157" t="s">
        <v>898</v>
      </c>
      <c r="H198" s="156" t="s">
        <v>1</v>
      </c>
      <c r="L198" s="154"/>
      <c r="M198" s="158"/>
      <c r="N198" s="159"/>
      <c r="O198" s="159"/>
      <c r="P198" s="159"/>
      <c r="Q198" s="159"/>
      <c r="R198" s="159"/>
      <c r="S198" s="159"/>
      <c r="T198" s="160"/>
      <c r="AT198" s="156" t="s">
        <v>140</v>
      </c>
      <c r="AU198" s="156" t="s">
        <v>82</v>
      </c>
      <c r="AV198" s="13" t="s">
        <v>80</v>
      </c>
      <c r="AW198" s="13" t="s">
        <v>29</v>
      </c>
      <c r="AX198" s="13" t="s">
        <v>72</v>
      </c>
      <c r="AY198" s="156" t="s">
        <v>131</v>
      </c>
    </row>
    <row r="199" spans="2:51" s="14" customFormat="1" ht="12">
      <c r="B199" s="161"/>
      <c r="D199" s="155" t="s">
        <v>140</v>
      </c>
      <c r="E199" s="162" t="s">
        <v>1</v>
      </c>
      <c r="F199" s="163" t="s">
        <v>179</v>
      </c>
      <c r="H199" s="164">
        <v>12</v>
      </c>
      <c r="L199" s="161"/>
      <c r="M199" s="165"/>
      <c r="N199" s="166"/>
      <c r="O199" s="166"/>
      <c r="P199" s="166"/>
      <c r="Q199" s="166"/>
      <c r="R199" s="166"/>
      <c r="S199" s="166"/>
      <c r="T199" s="167"/>
      <c r="AT199" s="162" t="s">
        <v>140</v>
      </c>
      <c r="AU199" s="162" t="s">
        <v>82</v>
      </c>
      <c r="AV199" s="14" t="s">
        <v>82</v>
      </c>
      <c r="AW199" s="14" t="s">
        <v>29</v>
      </c>
      <c r="AX199" s="14" t="s">
        <v>72</v>
      </c>
      <c r="AY199" s="162" t="s">
        <v>131</v>
      </c>
    </row>
    <row r="200" spans="2:51" s="15" customFormat="1" ht="12">
      <c r="B200" s="168"/>
      <c r="D200" s="155" t="s">
        <v>140</v>
      </c>
      <c r="E200" s="169" t="s">
        <v>1</v>
      </c>
      <c r="F200" s="170" t="s">
        <v>143</v>
      </c>
      <c r="H200" s="171">
        <v>12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140</v>
      </c>
      <c r="AU200" s="169" t="s">
        <v>82</v>
      </c>
      <c r="AV200" s="15" t="s">
        <v>139</v>
      </c>
      <c r="AW200" s="15" t="s">
        <v>29</v>
      </c>
      <c r="AX200" s="15" t="s">
        <v>80</v>
      </c>
      <c r="AY200" s="169" t="s">
        <v>131</v>
      </c>
    </row>
    <row r="201" spans="1:65" s="2" customFormat="1" ht="24.15" customHeight="1">
      <c r="A201" s="30"/>
      <c r="B201" s="141"/>
      <c r="C201" s="175" t="s">
        <v>175</v>
      </c>
      <c r="D201" s="175" t="s">
        <v>152</v>
      </c>
      <c r="E201" s="176" t="s">
        <v>1020</v>
      </c>
      <c r="F201" s="177" t="s">
        <v>1199</v>
      </c>
      <c r="G201" s="178" t="s">
        <v>957</v>
      </c>
      <c r="H201" s="179">
        <v>12</v>
      </c>
      <c r="I201" s="180"/>
      <c r="J201" s="180">
        <f>ROUND(I201*H201,2)</f>
        <v>0</v>
      </c>
      <c r="K201" s="177" t="s">
        <v>1</v>
      </c>
      <c r="L201" s="181"/>
      <c r="M201" s="182" t="s">
        <v>1</v>
      </c>
      <c r="N201" s="183" t="s">
        <v>37</v>
      </c>
      <c r="O201" s="150">
        <v>0</v>
      </c>
      <c r="P201" s="150">
        <f>O201*H201</f>
        <v>0</v>
      </c>
      <c r="Q201" s="150">
        <v>0</v>
      </c>
      <c r="R201" s="150">
        <f>Q201*H201</f>
        <v>0</v>
      </c>
      <c r="S201" s="150">
        <v>0</v>
      </c>
      <c r="T201" s="151">
        <f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52" t="s">
        <v>304</v>
      </c>
      <c r="AT201" s="152" t="s">
        <v>152</v>
      </c>
      <c r="AU201" s="152" t="s">
        <v>82</v>
      </c>
      <c r="AY201" s="18" t="s">
        <v>131</v>
      </c>
      <c r="BE201" s="153">
        <f>IF(N201="základní",J201,0)</f>
        <v>0</v>
      </c>
      <c r="BF201" s="153">
        <f>IF(N201="snížená",J201,0)</f>
        <v>0</v>
      </c>
      <c r="BG201" s="153">
        <f>IF(N201="zákl. přenesená",J201,0)</f>
        <v>0</v>
      </c>
      <c r="BH201" s="153">
        <f>IF(N201="sníž. přenesená",J201,0)</f>
        <v>0</v>
      </c>
      <c r="BI201" s="153">
        <f>IF(N201="nulová",J201,0)</f>
        <v>0</v>
      </c>
      <c r="BJ201" s="18" t="s">
        <v>80</v>
      </c>
      <c r="BK201" s="153">
        <f>ROUND(I201*H201,2)</f>
        <v>0</v>
      </c>
      <c r="BL201" s="18" t="s">
        <v>191</v>
      </c>
      <c r="BM201" s="152" t="s">
        <v>308</v>
      </c>
    </row>
    <row r="202" spans="2:51" s="13" customFormat="1" ht="12">
      <c r="B202" s="154"/>
      <c r="D202" s="155" t="s">
        <v>140</v>
      </c>
      <c r="E202" s="156" t="s">
        <v>1</v>
      </c>
      <c r="F202" s="157" t="s">
        <v>898</v>
      </c>
      <c r="H202" s="156" t="s">
        <v>1</v>
      </c>
      <c r="L202" s="154"/>
      <c r="M202" s="158"/>
      <c r="N202" s="159"/>
      <c r="O202" s="159"/>
      <c r="P202" s="159"/>
      <c r="Q202" s="159"/>
      <c r="R202" s="159"/>
      <c r="S202" s="159"/>
      <c r="T202" s="160"/>
      <c r="AT202" s="156" t="s">
        <v>140</v>
      </c>
      <c r="AU202" s="156" t="s">
        <v>82</v>
      </c>
      <c r="AV202" s="13" t="s">
        <v>80</v>
      </c>
      <c r="AW202" s="13" t="s">
        <v>29</v>
      </c>
      <c r="AX202" s="13" t="s">
        <v>72</v>
      </c>
      <c r="AY202" s="156" t="s">
        <v>131</v>
      </c>
    </row>
    <row r="203" spans="2:51" s="14" customFormat="1" ht="12">
      <c r="B203" s="161"/>
      <c r="D203" s="155" t="s">
        <v>140</v>
      </c>
      <c r="E203" s="162" t="s">
        <v>1</v>
      </c>
      <c r="F203" s="163" t="s">
        <v>179</v>
      </c>
      <c r="H203" s="164">
        <v>12</v>
      </c>
      <c r="L203" s="161"/>
      <c r="M203" s="165"/>
      <c r="N203" s="166"/>
      <c r="O203" s="166"/>
      <c r="P203" s="166"/>
      <c r="Q203" s="166"/>
      <c r="R203" s="166"/>
      <c r="S203" s="166"/>
      <c r="T203" s="167"/>
      <c r="AT203" s="162" t="s">
        <v>140</v>
      </c>
      <c r="AU203" s="162" t="s">
        <v>82</v>
      </c>
      <c r="AV203" s="14" t="s">
        <v>82</v>
      </c>
      <c r="AW203" s="14" t="s">
        <v>29</v>
      </c>
      <c r="AX203" s="14" t="s">
        <v>72</v>
      </c>
      <c r="AY203" s="162" t="s">
        <v>131</v>
      </c>
    </row>
    <row r="204" spans="2:51" s="15" customFormat="1" ht="12">
      <c r="B204" s="168"/>
      <c r="D204" s="155" t="s">
        <v>140</v>
      </c>
      <c r="E204" s="169" t="s">
        <v>1</v>
      </c>
      <c r="F204" s="170" t="s">
        <v>143</v>
      </c>
      <c r="H204" s="171">
        <v>12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140</v>
      </c>
      <c r="AU204" s="169" t="s">
        <v>82</v>
      </c>
      <c r="AV204" s="15" t="s">
        <v>139</v>
      </c>
      <c r="AW204" s="15" t="s">
        <v>29</v>
      </c>
      <c r="AX204" s="15" t="s">
        <v>80</v>
      </c>
      <c r="AY204" s="169" t="s">
        <v>131</v>
      </c>
    </row>
    <row r="205" spans="1:65" s="2" customFormat="1" ht="24.15" customHeight="1">
      <c r="A205" s="30"/>
      <c r="B205" s="141"/>
      <c r="C205" s="142" t="s">
        <v>860</v>
      </c>
      <c r="D205" s="142" t="s">
        <v>135</v>
      </c>
      <c r="E205" s="143" t="s">
        <v>1021</v>
      </c>
      <c r="F205" s="144" t="s">
        <v>1022</v>
      </c>
      <c r="G205" s="145" t="s">
        <v>200</v>
      </c>
      <c r="H205" s="146">
        <v>9</v>
      </c>
      <c r="I205" s="147"/>
      <c r="J205" s="147">
        <f>ROUND(I205*H205,2)</f>
        <v>0</v>
      </c>
      <c r="K205" s="144" t="s">
        <v>148</v>
      </c>
      <c r="L205" s="31"/>
      <c r="M205" s="148" t="s">
        <v>1</v>
      </c>
      <c r="N205" s="149" t="s">
        <v>37</v>
      </c>
      <c r="O205" s="150">
        <v>0</v>
      </c>
      <c r="P205" s="150">
        <f>O205*H205</f>
        <v>0</v>
      </c>
      <c r="Q205" s="150">
        <v>0</v>
      </c>
      <c r="R205" s="150">
        <f>Q205*H205</f>
        <v>0</v>
      </c>
      <c r="S205" s="150">
        <v>0</v>
      </c>
      <c r="T205" s="151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52" t="s">
        <v>191</v>
      </c>
      <c r="AT205" s="152" t="s">
        <v>135</v>
      </c>
      <c r="AU205" s="152" t="s">
        <v>82</v>
      </c>
      <c r="AY205" s="18" t="s">
        <v>131</v>
      </c>
      <c r="BE205" s="153">
        <f>IF(N205="základní",J205,0)</f>
        <v>0</v>
      </c>
      <c r="BF205" s="153">
        <f>IF(N205="snížená",J205,0)</f>
        <v>0</v>
      </c>
      <c r="BG205" s="153">
        <f>IF(N205="zákl. přenesená",J205,0)</f>
        <v>0</v>
      </c>
      <c r="BH205" s="153">
        <f>IF(N205="sníž. přenesená",J205,0)</f>
        <v>0</v>
      </c>
      <c r="BI205" s="153">
        <f>IF(N205="nulová",J205,0)</f>
        <v>0</v>
      </c>
      <c r="BJ205" s="18" t="s">
        <v>80</v>
      </c>
      <c r="BK205" s="153">
        <f>ROUND(I205*H205,2)</f>
        <v>0</v>
      </c>
      <c r="BL205" s="18" t="s">
        <v>191</v>
      </c>
      <c r="BM205" s="152" t="s">
        <v>310</v>
      </c>
    </row>
    <row r="206" spans="2:51" s="13" customFormat="1" ht="12">
      <c r="B206" s="154"/>
      <c r="D206" s="155" t="s">
        <v>140</v>
      </c>
      <c r="E206" s="156" t="s">
        <v>1</v>
      </c>
      <c r="F206" s="157" t="s">
        <v>231</v>
      </c>
      <c r="H206" s="156" t="s">
        <v>1</v>
      </c>
      <c r="L206" s="154"/>
      <c r="M206" s="158"/>
      <c r="N206" s="159"/>
      <c r="O206" s="159"/>
      <c r="P206" s="159"/>
      <c r="Q206" s="159"/>
      <c r="R206" s="159"/>
      <c r="S206" s="159"/>
      <c r="T206" s="160"/>
      <c r="AT206" s="156" t="s">
        <v>140</v>
      </c>
      <c r="AU206" s="156" t="s">
        <v>82</v>
      </c>
      <c r="AV206" s="13" t="s">
        <v>80</v>
      </c>
      <c r="AW206" s="13" t="s">
        <v>29</v>
      </c>
      <c r="AX206" s="13" t="s">
        <v>72</v>
      </c>
      <c r="AY206" s="156" t="s">
        <v>131</v>
      </c>
    </row>
    <row r="207" spans="2:51" s="14" customFormat="1" ht="12">
      <c r="B207" s="161"/>
      <c r="D207" s="155" t="s">
        <v>140</v>
      </c>
      <c r="E207" s="162" t="s">
        <v>1</v>
      </c>
      <c r="F207" s="163" t="s">
        <v>436</v>
      </c>
      <c r="H207" s="164">
        <v>9</v>
      </c>
      <c r="L207" s="161"/>
      <c r="M207" s="165"/>
      <c r="N207" s="166"/>
      <c r="O207" s="166"/>
      <c r="P207" s="166"/>
      <c r="Q207" s="166"/>
      <c r="R207" s="166"/>
      <c r="S207" s="166"/>
      <c r="T207" s="167"/>
      <c r="AT207" s="162" t="s">
        <v>140</v>
      </c>
      <c r="AU207" s="162" t="s">
        <v>82</v>
      </c>
      <c r="AV207" s="14" t="s">
        <v>82</v>
      </c>
      <c r="AW207" s="14" t="s">
        <v>29</v>
      </c>
      <c r="AX207" s="14" t="s">
        <v>72</v>
      </c>
      <c r="AY207" s="162" t="s">
        <v>131</v>
      </c>
    </row>
    <row r="208" spans="2:51" s="15" customFormat="1" ht="12">
      <c r="B208" s="168"/>
      <c r="D208" s="155" t="s">
        <v>140</v>
      </c>
      <c r="E208" s="169" t="s">
        <v>1</v>
      </c>
      <c r="F208" s="170" t="s">
        <v>143</v>
      </c>
      <c r="H208" s="171">
        <v>9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140</v>
      </c>
      <c r="AU208" s="169" t="s">
        <v>82</v>
      </c>
      <c r="AV208" s="15" t="s">
        <v>139</v>
      </c>
      <c r="AW208" s="15" t="s">
        <v>29</v>
      </c>
      <c r="AX208" s="15" t="s">
        <v>80</v>
      </c>
      <c r="AY208" s="169" t="s">
        <v>131</v>
      </c>
    </row>
    <row r="209" spans="1:65" s="2" customFormat="1" ht="37.8" customHeight="1">
      <c r="A209" s="30"/>
      <c r="B209" s="141"/>
      <c r="C209" s="175" t="s">
        <v>316</v>
      </c>
      <c r="D209" s="175" t="s">
        <v>152</v>
      </c>
      <c r="E209" s="176" t="s">
        <v>1023</v>
      </c>
      <c r="F209" s="177" t="s">
        <v>1200</v>
      </c>
      <c r="G209" s="178" t="s">
        <v>200</v>
      </c>
      <c r="H209" s="179">
        <v>9</v>
      </c>
      <c r="I209" s="180"/>
      <c r="J209" s="180">
        <f>ROUND(I209*H209,2)</f>
        <v>0</v>
      </c>
      <c r="K209" s="177" t="s">
        <v>1024</v>
      </c>
      <c r="L209" s="181"/>
      <c r="M209" s="182" t="s">
        <v>1</v>
      </c>
      <c r="N209" s="183" t="s">
        <v>37</v>
      </c>
      <c r="O209" s="150">
        <v>0</v>
      </c>
      <c r="P209" s="150">
        <f>O209*H209</f>
        <v>0</v>
      </c>
      <c r="Q209" s="150">
        <v>0</v>
      </c>
      <c r="R209" s="150">
        <f>Q209*H209</f>
        <v>0</v>
      </c>
      <c r="S209" s="150">
        <v>0</v>
      </c>
      <c r="T209" s="151">
        <f>S209*H209</f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52" t="s">
        <v>304</v>
      </c>
      <c r="AT209" s="152" t="s">
        <v>152</v>
      </c>
      <c r="AU209" s="152" t="s">
        <v>82</v>
      </c>
      <c r="AY209" s="18" t="s">
        <v>131</v>
      </c>
      <c r="BE209" s="153">
        <f>IF(N209="základní",J209,0)</f>
        <v>0</v>
      </c>
      <c r="BF209" s="153">
        <f>IF(N209="snížená",J209,0)</f>
        <v>0</v>
      </c>
      <c r="BG209" s="153">
        <f>IF(N209="zákl. přenesená",J209,0)</f>
        <v>0</v>
      </c>
      <c r="BH209" s="153">
        <f>IF(N209="sníž. přenesená",J209,0)</f>
        <v>0</v>
      </c>
      <c r="BI209" s="153">
        <f>IF(N209="nulová",J209,0)</f>
        <v>0</v>
      </c>
      <c r="BJ209" s="18" t="s">
        <v>80</v>
      </c>
      <c r="BK209" s="153">
        <f>ROUND(I209*H209,2)</f>
        <v>0</v>
      </c>
      <c r="BL209" s="18" t="s">
        <v>191</v>
      </c>
      <c r="BM209" s="152" t="s">
        <v>175</v>
      </c>
    </row>
    <row r="210" spans="2:51" s="13" customFormat="1" ht="12">
      <c r="B210" s="154"/>
      <c r="D210" s="155" t="s">
        <v>140</v>
      </c>
      <c r="E210" s="156" t="s">
        <v>1</v>
      </c>
      <c r="F210" s="157" t="s">
        <v>231</v>
      </c>
      <c r="H210" s="156" t="s">
        <v>1</v>
      </c>
      <c r="L210" s="154"/>
      <c r="M210" s="158"/>
      <c r="N210" s="159"/>
      <c r="O210" s="159"/>
      <c r="P210" s="159"/>
      <c r="Q210" s="159"/>
      <c r="R210" s="159"/>
      <c r="S210" s="159"/>
      <c r="T210" s="160"/>
      <c r="AT210" s="156" t="s">
        <v>140</v>
      </c>
      <c r="AU210" s="156" t="s">
        <v>82</v>
      </c>
      <c r="AV210" s="13" t="s">
        <v>80</v>
      </c>
      <c r="AW210" s="13" t="s">
        <v>29</v>
      </c>
      <c r="AX210" s="13" t="s">
        <v>72</v>
      </c>
      <c r="AY210" s="156" t="s">
        <v>131</v>
      </c>
    </row>
    <row r="211" spans="2:51" s="14" customFormat="1" ht="12">
      <c r="B211" s="161"/>
      <c r="D211" s="155" t="s">
        <v>140</v>
      </c>
      <c r="E211" s="162" t="s">
        <v>1</v>
      </c>
      <c r="F211" s="163" t="s">
        <v>436</v>
      </c>
      <c r="H211" s="164">
        <v>9</v>
      </c>
      <c r="L211" s="161"/>
      <c r="M211" s="165"/>
      <c r="N211" s="166"/>
      <c r="O211" s="166"/>
      <c r="P211" s="166"/>
      <c r="Q211" s="166"/>
      <c r="R211" s="166"/>
      <c r="S211" s="166"/>
      <c r="T211" s="167"/>
      <c r="AT211" s="162" t="s">
        <v>140</v>
      </c>
      <c r="AU211" s="162" t="s">
        <v>82</v>
      </c>
      <c r="AV211" s="14" t="s">
        <v>82</v>
      </c>
      <c r="AW211" s="14" t="s">
        <v>29</v>
      </c>
      <c r="AX211" s="14" t="s">
        <v>72</v>
      </c>
      <c r="AY211" s="162" t="s">
        <v>131</v>
      </c>
    </row>
    <row r="212" spans="2:51" s="15" customFormat="1" ht="12">
      <c r="B212" s="168"/>
      <c r="D212" s="155" t="s">
        <v>140</v>
      </c>
      <c r="E212" s="169" t="s">
        <v>1</v>
      </c>
      <c r="F212" s="170" t="s">
        <v>143</v>
      </c>
      <c r="H212" s="171">
        <v>9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140</v>
      </c>
      <c r="AU212" s="169" t="s">
        <v>82</v>
      </c>
      <c r="AV212" s="15" t="s">
        <v>139</v>
      </c>
      <c r="AW212" s="15" t="s">
        <v>29</v>
      </c>
      <c r="AX212" s="15" t="s">
        <v>80</v>
      </c>
      <c r="AY212" s="169" t="s">
        <v>131</v>
      </c>
    </row>
    <row r="213" spans="1:65" s="2" customFormat="1" ht="24.15" customHeight="1">
      <c r="A213" s="30"/>
      <c r="B213" s="141"/>
      <c r="C213" s="142" t="s">
        <v>865</v>
      </c>
      <c r="D213" s="142" t="s">
        <v>135</v>
      </c>
      <c r="E213" s="143" t="s">
        <v>1021</v>
      </c>
      <c r="F213" s="144" t="s">
        <v>1022</v>
      </c>
      <c r="G213" s="145" t="s">
        <v>200</v>
      </c>
      <c r="H213" s="146">
        <v>1</v>
      </c>
      <c r="I213" s="147"/>
      <c r="J213" s="147">
        <f>ROUND(I213*H213,2)</f>
        <v>0</v>
      </c>
      <c r="K213" s="144" t="s">
        <v>148</v>
      </c>
      <c r="L213" s="31"/>
      <c r="M213" s="148" t="s">
        <v>1</v>
      </c>
      <c r="N213" s="149" t="s">
        <v>37</v>
      </c>
      <c r="O213" s="150">
        <v>0</v>
      </c>
      <c r="P213" s="150">
        <f>O213*H213</f>
        <v>0</v>
      </c>
      <c r="Q213" s="150">
        <v>0</v>
      </c>
      <c r="R213" s="150">
        <f>Q213*H213</f>
        <v>0</v>
      </c>
      <c r="S213" s="150">
        <v>0</v>
      </c>
      <c r="T213" s="151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R213" s="152" t="s">
        <v>191</v>
      </c>
      <c r="AT213" s="152" t="s">
        <v>135</v>
      </c>
      <c r="AU213" s="152" t="s">
        <v>82</v>
      </c>
      <c r="AY213" s="18" t="s">
        <v>131</v>
      </c>
      <c r="BE213" s="153">
        <f>IF(N213="základní",J213,0)</f>
        <v>0</v>
      </c>
      <c r="BF213" s="153">
        <f>IF(N213="snížená",J213,0)</f>
        <v>0</v>
      </c>
      <c r="BG213" s="153">
        <f>IF(N213="zákl. přenesená",J213,0)</f>
        <v>0</v>
      </c>
      <c r="BH213" s="153">
        <f>IF(N213="sníž. přenesená",J213,0)</f>
        <v>0</v>
      </c>
      <c r="BI213" s="153">
        <f>IF(N213="nulová",J213,0)</f>
        <v>0</v>
      </c>
      <c r="BJ213" s="18" t="s">
        <v>80</v>
      </c>
      <c r="BK213" s="153">
        <f>ROUND(I213*H213,2)</f>
        <v>0</v>
      </c>
      <c r="BL213" s="18" t="s">
        <v>191</v>
      </c>
      <c r="BM213" s="152" t="s">
        <v>316</v>
      </c>
    </row>
    <row r="214" spans="2:51" s="13" customFormat="1" ht="12">
      <c r="B214" s="154"/>
      <c r="D214" s="155" t="s">
        <v>140</v>
      </c>
      <c r="E214" s="156" t="s">
        <v>1</v>
      </c>
      <c r="F214" s="157" t="s">
        <v>1025</v>
      </c>
      <c r="H214" s="156" t="s">
        <v>1</v>
      </c>
      <c r="L214" s="154"/>
      <c r="M214" s="158"/>
      <c r="N214" s="159"/>
      <c r="O214" s="159"/>
      <c r="P214" s="159"/>
      <c r="Q214" s="159"/>
      <c r="R214" s="159"/>
      <c r="S214" s="159"/>
      <c r="T214" s="160"/>
      <c r="AT214" s="156" t="s">
        <v>140</v>
      </c>
      <c r="AU214" s="156" t="s">
        <v>82</v>
      </c>
      <c r="AV214" s="13" t="s">
        <v>80</v>
      </c>
      <c r="AW214" s="13" t="s">
        <v>29</v>
      </c>
      <c r="AX214" s="13" t="s">
        <v>72</v>
      </c>
      <c r="AY214" s="156" t="s">
        <v>131</v>
      </c>
    </row>
    <row r="215" spans="2:51" s="14" customFormat="1" ht="12">
      <c r="B215" s="161"/>
      <c r="D215" s="155" t="s">
        <v>140</v>
      </c>
      <c r="E215" s="162" t="s">
        <v>1</v>
      </c>
      <c r="F215" s="163" t="s">
        <v>80</v>
      </c>
      <c r="H215" s="164">
        <v>1</v>
      </c>
      <c r="L215" s="161"/>
      <c r="M215" s="165"/>
      <c r="N215" s="166"/>
      <c r="O215" s="166"/>
      <c r="P215" s="166"/>
      <c r="Q215" s="166"/>
      <c r="R215" s="166"/>
      <c r="S215" s="166"/>
      <c r="T215" s="167"/>
      <c r="AT215" s="162" t="s">
        <v>140</v>
      </c>
      <c r="AU215" s="162" t="s">
        <v>82</v>
      </c>
      <c r="AV215" s="14" t="s">
        <v>82</v>
      </c>
      <c r="AW215" s="14" t="s">
        <v>29</v>
      </c>
      <c r="AX215" s="14" t="s">
        <v>72</v>
      </c>
      <c r="AY215" s="162" t="s">
        <v>131</v>
      </c>
    </row>
    <row r="216" spans="2:51" s="15" customFormat="1" ht="12">
      <c r="B216" s="168"/>
      <c r="D216" s="155" t="s">
        <v>140</v>
      </c>
      <c r="E216" s="169" t="s">
        <v>1</v>
      </c>
      <c r="F216" s="170" t="s">
        <v>143</v>
      </c>
      <c r="H216" s="171">
        <v>1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140</v>
      </c>
      <c r="AU216" s="169" t="s">
        <v>82</v>
      </c>
      <c r="AV216" s="15" t="s">
        <v>139</v>
      </c>
      <c r="AW216" s="15" t="s">
        <v>29</v>
      </c>
      <c r="AX216" s="15" t="s">
        <v>80</v>
      </c>
      <c r="AY216" s="169" t="s">
        <v>131</v>
      </c>
    </row>
    <row r="217" spans="1:65" s="2" customFormat="1" ht="37.8" customHeight="1">
      <c r="A217" s="30"/>
      <c r="B217" s="141"/>
      <c r="C217" s="175" t="s">
        <v>324</v>
      </c>
      <c r="D217" s="175" t="s">
        <v>152</v>
      </c>
      <c r="E217" s="176" t="s">
        <v>1026</v>
      </c>
      <c r="F217" s="177" t="s">
        <v>1201</v>
      </c>
      <c r="G217" s="178" t="s">
        <v>957</v>
      </c>
      <c r="H217" s="179">
        <v>1</v>
      </c>
      <c r="I217" s="180"/>
      <c r="J217" s="180">
        <f>ROUND(I217*H217,2)</f>
        <v>0</v>
      </c>
      <c r="K217" s="177" t="s">
        <v>1</v>
      </c>
      <c r="L217" s="181"/>
      <c r="M217" s="182" t="s">
        <v>1</v>
      </c>
      <c r="N217" s="183" t="s">
        <v>37</v>
      </c>
      <c r="O217" s="150">
        <v>0</v>
      </c>
      <c r="P217" s="150">
        <f>O217*H217</f>
        <v>0</v>
      </c>
      <c r="Q217" s="150">
        <v>0</v>
      </c>
      <c r="R217" s="150">
        <f>Q217*H217</f>
        <v>0</v>
      </c>
      <c r="S217" s="150">
        <v>0</v>
      </c>
      <c r="T217" s="151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52" t="s">
        <v>304</v>
      </c>
      <c r="AT217" s="152" t="s">
        <v>152</v>
      </c>
      <c r="AU217" s="152" t="s">
        <v>82</v>
      </c>
      <c r="AY217" s="18" t="s">
        <v>131</v>
      </c>
      <c r="BE217" s="153">
        <f>IF(N217="základní",J217,0)</f>
        <v>0</v>
      </c>
      <c r="BF217" s="153">
        <f>IF(N217="snížená",J217,0)</f>
        <v>0</v>
      </c>
      <c r="BG217" s="153">
        <f>IF(N217="zákl. přenesená",J217,0)</f>
        <v>0</v>
      </c>
      <c r="BH217" s="153">
        <f>IF(N217="sníž. přenesená",J217,0)</f>
        <v>0</v>
      </c>
      <c r="BI217" s="153">
        <f>IF(N217="nulová",J217,0)</f>
        <v>0</v>
      </c>
      <c r="BJ217" s="18" t="s">
        <v>80</v>
      </c>
      <c r="BK217" s="153">
        <f>ROUND(I217*H217,2)</f>
        <v>0</v>
      </c>
      <c r="BL217" s="18" t="s">
        <v>191</v>
      </c>
      <c r="BM217" s="152" t="s">
        <v>324</v>
      </c>
    </row>
    <row r="218" spans="2:51" s="13" customFormat="1" ht="12">
      <c r="B218" s="154"/>
      <c r="D218" s="155" t="s">
        <v>140</v>
      </c>
      <c r="E218" s="156" t="s">
        <v>1</v>
      </c>
      <c r="F218" s="157" t="s">
        <v>1025</v>
      </c>
      <c r="H218" s="156" t="s">
        <v>1</v>
      </c>
      <c r="L218" s="154"/>
      <c r="M218" s="158"/>
      <c r="N218" s="159"/>
      <c r="O218" s="159"/>
      <c r="P218" s="159"/>
      <c r="Q218" s="159"/>
      <c r="R218" s="159"/>
      <c r="S218" s="159"/>
      <c r="T218" s="160"/>
      <c r="AT218" s="156" t="s">
        <v>140</v>
      </c>
      <c r="AU218" s="156" t="s">
        <v>82</v>
      </c>
      <c r="AV218" s="13" t="s">
        <v>80</v>
      </c>
      <c r="AW218" s="13" t="s">
        <v>29</v>
      </c>
      <c r="AX218" s="13" t="s">
        <v>72</v>
      </c>
      <c r="AY218" s="156" t="s">
        <v>131</v>
      </c>
    </row>
    <row r="219" spans="2:51" s="14" customFormat="1" ht="12">
      <c r="B219" s="161"/>
      <c r="D219" s="155" t="s">
        <v>140</v>
      </c>
      <c r="E219" s="162" t="s">
        <v>1</v>
      </c>
      <c r="F219" s="163" t="s">
        <v>80</v>
      </c>
      <c r="H219" s="164">
        <v>1</v>
      </c>
      <c r="L219" s="161"/>
      <c r="M219" s="165"/>
      <c r="N219" s="166"/>
      <c r="O219" s="166"/>
      <c r="P219" s="166"/>
      <c r="Q219" s="166"/>
      <c r="R219" s="166"/>
      <c r="S219" s="166"/>
      <c r="T219" s="167"/>
      <c r="AT219" s="162" t="s">
        <v>140</v>
      </c>
      <c r="AU219" s="162" t="s">
        <v>82</v>
      </c>
      <c r="AV219" s="14" t="s">
        <v>82</v>
      </c>
      <c r="AW219" s="14" t="s">
        <v>29</v>
      </c>
      <c r="AX219" s="14" t="s">
        <v>72</v>
      </c>
      <c r="AY219" s="162" t="s">
        <v>131</v>
      </c>
    </row>
    <row r="220" spans="2:51" s="15" customFormat="1" ht="12">
      <c r="B220" s="168"/>
      <c r="D220" s="155" t="s">
        <v>140</v>
      </c>
      <c r="E220" s="169" t="s">
        <v>1</v>
      </c>
      <c r="F220" s="170" t="s">
        <v>143</v>
      </c>
      <c r="H220" s="171">
        <v>1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140</v>
      </c>
      <c r="AU220" s="169" t="s">
        <v>82</v>
      </c>
      <c r="AV220" s="15" t="s">
        <v>139</v>
      </c>
      <c r="AW220" s="15" t="s">
        <v>29</v>
      </c>
      <c r="AX220" s="15" t="s">
        <v>80</v>
      </c>
      <c r="AY220" s="169" t="s">
        <v>131</v>
      </c>
    </row>
    <row r="221" spans="1:65" s="2" customFormat="1" ht="24.15" customHeight="1">
      <c r="A221" s="30"/>
      <c r="B221" s="141"/>
      <c r="C221" s="142" t="s">
        <v>1027</v>
      </c>
      <c r="D221" s="142" t="s">
        <v>135</v>
      </c>
      <c r="E221" s="143" t="s">
        <v>1021</v>
      </c>
      <c r="F221" s="144" t="s">
        <v>1022</v>
      </c>
      <c r="G221" s="145" t="s">
        <v>200</v>
      </c>
      <c r="H221" s="146">
        <v>12</v>
      </c>
      <c r="I221" s="147"/>
      <c r="J221" s="147">
        <f>ROUND(I221*H221,2)</f>
        <v>0</v>
      </c>
      <c r="K221" s="144" t="s">
        <v>148</v>
      </c>
      <c r="L221" s="31"/>
      <c r="M221" s="148" t="s">
        <v>1</v>
      </c>
      <c r="N221" s="149" t="s">
        <v>37</v>
      </c>
      <c r="O221" s="150">
        <v>0</v>
      </c>
      <c r="P221" s="150">
        <f>O221*H221</f>
        <v>0</v>
      </c>
      <c r="Q221" s="150">
        <v>0</v>
      </c>
      <c r="R221" s="150">
        <f>Q221*H221</f>
        <v>0</v>
      </c>
      <c r="S221" s="150">
        <v>0</v>
      </c>
      <c r="T221" s="151">
        <f>S221*H221</f>
        <v>0</v>
      </c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R221" s="152" t="s">
        <v>191</v>
      </c>
      <c r="AT221" s="152" t="s">
        <v>135</v>
      </c>
      <c r="AU221" s="152" t="s">
        <v>82</v>
      </c>
      <c r="AY221" s="18" t="s">
        <v>131</v>
      </c>
      <c r="BE221" s="153">
        <f>IF(N221="základní",J221,0)</f>
        <v>0</v>
      </c>
      <c r="BF221" s="153">
        <f>IF(N221="snížená",J221,0)</f>
        <v>0</v>
      </c>
      <c r="BG221" s="153">
        <f>IF(N221="zákl. přenesená",J221,0)</f>
        <v>0</v>
      </c>
      <c r="BH221" s="153">
        <f>IF(N221="sníž. přenesená",J221,0)</f>
        <v>0</v>
      </c>
      <c r="BI221" s="153">
        <f>IF(N221="nulová",J221,0)</f>
        <v>0</v>
      </c>
      <c r="BJ221" s="18" t="s">
        <v>80</v>
      </c>
      <c r="BK221" s="153">
        <f>ROUND(I221*H221,2)</f>
        <v>0</v>
      </c>
      <c r="BL221" s="18" t="s">
        <v>191</v>
      </c>
      <c r="BM221" s="152" t="s">
        <v>327</v>
      </c>
    </row>
    <row r="222" spans="2:51" s="13" customFormat="1" ht="12">
      <c r="B222" s="154"/>
      <c r="D222" s="155" t="s">
        <v>140</v>
      </c>
      <c r="E222" s="156" t="s">
        <v>1</v>
      </c>
      <c r="F222" s="157" t="s">
        <v>898</v>
      </c>
      <c r="H222" s="156" t="s">
        <v>1</v>
      </c>
      <c r="L222" s="154"/>
      <c r="M222" s="158"/>
      <c r="N222" s="159"/>
      <c r="O222" s="159"/>
      <c r="P222" s="159"/>
      <c r="Q222" s="159"/>
      <c r="R222" s="159"/>
      <c r="S222" s="159"/>
      <c r="T222" s="160"/>
      <c r="AT222" s="156" t="s">
        <v>140</v>
      </c>
      <c r="AU222" s="156" t="s">
        <v>82</v>
      </c>
      <c r="AV222" s="13" t="s">
        <v>80</v>
      </c>
      <c r="AW222" s="13" t="s">
        <v>29</v>
      </c>
      <c r="AX222" s="13" t="s">
        <v>72</v>
      </c>
      <c r="AY222" s="156" t="s">
        <v>131</v>
      </c>
    </row>
    <row r="223" spans="2:51" s="14" customFormat="1" ht="12">
      <c r="B223" s="161"/>
      <c r="D223" s="155" t="s">
        <v>140</v>
      </c>
      <c r="E223" s="162" t="s">
        <v>1</v>
      </c>
      <c r="F223" s="163" t="s">
        <v>179</v>
      </c>
      <c r="H223" s="164">
        <v>12</v>
      </c>
      <c r="L223" s="161"/>
      <c r="M223" s="165"/>
      <c r="N223" s="166"/>
      <c r="O223" s="166"/>
      <c r="P223" s="166"/>
      <c r="Q223" s="166"/>
      <c r="R223" s="166"/>
      <c r="S223" s="166"/>
      <c r="T223" s="167"/>
      <c r="AT223" s="162" t="s">
        <v>140</v>
      </c>
      <c r="AU223" s="162" t="s">
        <v>82</v>
      </c>
      <c r="AV223" s="14" t="s">
        <v>82</v>
      </c>
      <c r="AW223" s="14" t="s">
        <v>29</v>
      </c>
      <c r="AX223" s="14" t="s">
        <v>72</v>
      </c>
      <c r="AY223" s="162" t="s">
        <v>131</v>
      </c>
    </row>
    <row r="224" spans="2:51" s="15" customFormat="1" ht="12">
      <c r="B224" s="168"/>
      <c r="D224" s="155" t="s">
        <v>140</v>
      </c>
      <c r="E224" s="169" t="s">
        <v>1</v>
      </c>
      <c r="F224" s="170" t="s">
        <v>143</v>
      </c>
      <c r="H224" s="171">
        <v>12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140</v>
      </c>
      <c r="AU224" s="169" t="s">
        <v>82</v>
      </c>
      <c r="AV224" s="15" t="s">
        <v>139</v>
      </c>
      <c r="AW224" s="15" t="s">
        <v>29</v>
      </c>
      <c r="AX224" s="15" t="s">
        <v>80</v>
      </c>
      <c r="AY224" s="169" t="s">
        <v>131</v>
      </c>
    </row>
    <row r="225" spans="1:65" s="2" customFormat="1" ht="44.25" customHeight="1">
      <c r="A225" s="30"/>
      <c r="B225" s="141"/>
      <c r="C225" s="175" t="s">
        <v>327</v>
      </c>
      <c r="D225" s="175" t="s">
        <v>152</v>
      </c>
      <c r="E225" s="176" t="s">
        <v>1028</v>
      </c>
      <c r="F225" s="177" t="s">
        <v>1202</v>
      </c>
      <c r="G225" s="178" t="s">
        <v>963</v>
      </c>
      <c r="H225" s="179">
        <v>12</v>
      </c>
      <c r="I225" s="180"/>
      <c r="J225" s="180">
        <f>ROUND(I225*H225,2)</f>
        <v>0</v>
      </c>
      <c r="K225" s="177" t="s">
        <v>1</v>
      </c>
      <c r="L225" s="181"/>
      <c r="M225" s="182" t="s">
        <v>1</v>
      </c>
      <c r="N225" s="183" t="s">
        <v>37</v>
      </c>
      <c r="O225" s="150">
        <v>0</v>
      </c>
      <c r="P225" s="150">
        <f>O225*H225</f>
        <v>0</v>
      </c>
      <c r="Q225" s="150">
        <v>0</v>
      </c>
      <c r="R225" s="150">
        <f>Q225*H225</f>
        <v>0</v>
      </c>
      <c r="S225" s="150">
        <v>0</v>
      </c>
      <c r="T225" s="151">
        <f>S225*H225</f>
        <v>0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52" t="s">
        <v>304</v>
      </c>
      <c r="AT225" s="152" t="s">
        <v>152</v>
      </c>
      <c r="AU225" s="152" t="s">
        <v>82</v>
      </c>
      <c r="AY225" s="18" t="s">
        <v>131</v>
      </c>
      <c r="BE225" s="153">
        <f>IF(N225="základní",J225,0)</f>
        <v>0</v>
      </c>
      <c r="BF225" s="153">
        <f>IF(N225="snížená",J225,0)</f>
        <v>0</v>
      </c>
      <c r="BG225" s="153">
        <f>IF(N225="zákl. přenesená",J225,0)</f>
        <v>0</v>
      </c>
      <c r="BH225" s="153">
        <f>IF(N225="sníž. přenesená",J225,0)</f>
        <v>0</v>
      </c>
      <c r="BI225" s="153">
        <f>IF(N225="nulová",J225,0)</f>
        <v>0</v>
      </c>
      <c r="BJ225" s="18" t="s">
        <v>80</v>
      </c>
      <c r="BK225" s="153">
        <f>ROUND(I225*H225,2)</f>
        <v>0</v>
      </c>
      <c r="BL225" s="18" t="s">
        <v>191</v>
      </c>
      <c r="BM225" s="152" t="s">
        <v>333</v>
      </c>
    </row>
    <row r="226" spans="2:51" s="13" customFormat="1" ht="12">
      <c r="B226" s="154"/>
      <c r="D226" s="155" t="s">
        <v>140</v>
      </c>
      <c r="E226" s="156" t="s">
        <v>1</v>
      </c>
      <c r="F226" s="157" t="s">
        <v>898</v>
      </c>
      <c r="H226" s="156" t="s">
        <v>1</v>
      </c>
      <c r="L226" s="154"/>
      <c r="M226" s="158"/>
      <c r="N226" s="159"/>
      <c r="O226" s="159"/>
      <c r="P226" s="159"/>
      <c r="Q226" s="159"/>
      <c r="R226" s="159"/>
      <c r="S226" s="159"/>
      <c r="T226" s="160"/>
      <c r="AT226" s="156" t="s">
        <v>140</v>
      </c>
      <c r="AU226" s="156" t="s">
        <v>82</v>
      </c>
      <c r="AV226" s="13" t="s">
        <v>80</v>
      </c>
      <c r="AW226" s="13" t="s">
        <v>29</v>
      </c>
      <c r="AX226" s="13" t="s">
        <v>72</v>
      </c>
      <c r="AY226" s="156" t="s">
        <v>131</v>
      </c>
    </row>
    <row r="227" spans="2:51" s="14" customFormat="1" ht="12">
      <c r="B227" s="161"/>
      <c r="D227" s="155" t="s">
        <v>140</v>
      </c>
      <c r="E227" s="162" t="s">
        <v>1</v>
      </c>
      <c r="F227" s="163" t="s">
        <v>179</v>
      </c>
      <c r="H227" s="164">
        <v>12</v>
      </c>
      <c r="L227" s="161"/>
      <c r="M227" s="165"/>
      <c r="N227" s="166"/>
      <c r="O227" s="166"/>
      <c r="P227" s="166"/>
      <c r="Q227" s="166"/>
      <c r="R227" s="166"/>
      <c r="S227" s="166"/>
      <c r="T227" s="167"/>
      <c r="AT227" s="162" t="s">
        <v>140</v>
      </c>
      <c r="AU227" s="162" t="s">
        <v>82</v>
      </c>
      <c r="AV227" s="14" t="s">
        <v>82</v>
      </c>
      <c r="AW227" s="14" t="s">
        <v>29</v>
      </c>
      <c r="AX227" s="14" t="s">
        <v>72</v>
      </c>
      <c r="AY227" s="162" t="s">
        <v>131</v>
      </c>
    </row>
    <row r="228" spans="2:51" s="15" customFormat="1" ht="12">
      <c r="B228" s="168"/>
      <c r="D228" s="155" t="s">
        <v>140</v>
      </c>
      <c r="E228" s="169" t="s">
        <v>1</v>
      </c>
      <c r="F228" s="170" t="s">
        <v>143</v>
      </c>
      <c r="H228" s="171">
        <v>12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140</v>
      </c>
      <c r="AU228" s="169" t="s">
        <v>82</v>
      </c>
      <c r="AV228" s="15" t="s">
        <v>139</v>
      </c>
      <c r="AW228" s="15" t="s">
        <v>29</v>
      </c>
      <c r="AX228" s="15" t="s">
        <v>80</v>
      </c>
      <c r="AY228" s="169" t="s">
        <v>131</v>
      </c>
    </row>
    <row r="229" spans="1:65" s="2" customFormat="1" ht="24.15" customHeight="1">
      <c r="A229" s="30"/>
      <c r="B229" s="141"/>
      <c r="C229" s="142" t="s">
        <v>871</v>
      </c>
      <c r="D229" s="142" t="s">
        <v>135</v>
      </c>
      <c r="E229" s="143" t="s">
        <v>1021</v>
      </c>
      <c r="F229" s="144" t="s">
        <v>1022</v>
      </c>
      <c r="G229" s="145" t="s">
        <v>200</v>
      </c>
      <c r="H229" s="146">
        <v>65</v>
      </c>
      <c r="I229" s="147"/>
      <c r="J229" s="147">
        <f>ROUND(I229*H229,2)</f>
        <v>0</v>
      </c>
      <c r="K229" s="144" t="s">
        <v>148</v>
      </c>
      <c r="L229" s="31"/>
      <c r="M229" s="148" t="s">
        <v>1</v>
      </c>
      <c r="N229" s="149" t="s">
        <v>37</v>
      </c>
      <c r="O229" s="150">
        <v>0</v>
      </c>
      <c r="P229" s="150">
        <f>O229*H229</f>
        <v>0</v>
      </c>
      <c r="Q229" s="150">
        <v>0</v>
      </c>
      <c r="R229" s="150">
        <f>Q229*H229</f>
        <v>0</v>
      </c>
      <c r="S229" s="150">
        <v>0</v>
      </c>
      <c r="T229" s="151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52" t="s">
        <v>191</v>
      </c>
      <c r="AT229" s="152" t="s">
        <v>135</v>
      </c>
      <c r="AU229" s="152" t="s">
        <v>82</v>
      </c>
      <c r="AY229" s="18" t="s">
        <v>131</v>
      </c>
      <c r="BE229" s="153">
        <f>IF(N229="základní",J229,0)</f>
        <v>0</v>
      </c>
      <c r="BF229" s="153">
        <f>IF(N229="snížená",J229,0)</f>
        <v>0</v>
      </c>
      <c r="BG229" s="153">
        <f>IF(N229="zákl. přenesená",J229,0)</f>
        <v>0</v>
      </c>
      <c r="BH229" s="153">
        <f>IF(N229="sníž. přenesená",J229,0)</f>
        <v>0</v>
      </c>
      <c r="BI229" s="153">
        <f>IF(N229="nulová",J229,0)</f>
        <v>0</v>
      </c>
      <c r="BJ229" s="18" t="s">
        <v>80</v>
      </c>
      <c r="BK229" s="153">
        <f>ROUND(I229*H229,2)</f>
        <v>0</v>
      </c>
      <c r="BL229" s="18" t="s">
        <v>191</v>
      </c>
      <c r="BM229" s="152" t="s">
        <v>340</v>
      </c>
    </row>
    <row r="230" spans="2:51" s="13" customFormat="1" ht="12">
      <c r="B230" s="154"/>
      <c r="D230" s="155" t="s">
        <v>140</v>
      </c>
      <c r="E230" s="156" t="s">
        <v>1</v>
      </c>
      <c r="F230" s="157" t="s">
        <v>1029</v>
      </c>
      <c r="H230" s="156" t="s">
        <v>1</v>
      </c>
      <c r="L230" s="154"/>
      <c r="M230" s="158"/>
      <c r="N230" s="159"/>
      <c r="O230" s="159"/>
      <c r="P230" s="159"/>
      <c r="Q230" s="159"/>
      <c r="R230" s="159"/>
      <c r="S230" s="159"/>
      <c r="T230" s="160"/>
      <c r="AT230" s="156" t="s">
        <v>140</v>
      </c>
      <c r="AU230" s="156" t="s">
        <v>82</v>
      </c>
      <c r="AV230" s="13" t="s">
        <v>80</v>
      </c>
      <c r="AW230" s="13" t="s">
        <v>29</v>
      </c>
      <c r="AX230" s="13" t="s">
        <v>72</v>
      </c>
      <c r="AY230" s="156" t="s">
        <v>131</v>
      </c>
    </row>
    <row r="231" spans="2:51" s="14" customFormat="1" ht="12">
      <c r="B231" s="161"/>
      <c r="D231" s="155" t="s">
        <v>140</v>
      </c>
      <c r="E231" s="162" t="s">
        <v>1</v>
      </c>
      <c r="F231" s="163" t="s">
        <v>916</v>
      </c>
      <c r="H231" s="164">
        <v>65</v>
      </c>
      <c r="L231" s="161"/>
      <c r="M231" s="165"/>
      <c r="N231" s="166"/>
      <c r="O231" s="166"/>
      <c r="P231" s="166"/>
      <c r="Q231" s="166"/>
      <c r="R231" s="166"/>
      <c r="S231" s="166"/>
      <c r="T231" s="167"/>
      <c r="AT231" s="162" t="s">
        <v>140</v>
      </c>
      <c r="AU231" s="162" t="s">
        <v>82</v>
      </c>
      <c r="AV231" s="14" t="s">
        <v>82</v>
      </c>
      <c r="AW231" s="14" t="s">
        <v>29</v>
      </c>
      <c r="AX231" s="14" t="s">
        <v>72</v>
      </c>
      <c r="AY231" s="162" t="s">
        <v>131</v>
      </c>
    </row>
    <row r="232" spans="2:51" s="15" customFormat="1" ht="12">
      <c r="B232" s="168"/>
      <c r="D232" s="155" t="s">
        <v>140</v>
      </c>
      <c r="E232" s="169" t="s">
        <v>1</v>
      </c>
      <c r="F232" s="170" t="s">
        <v>143</v>
      </c>
      <c r="H232" s="171">
        <v>65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140</v>
      </c>
      <c r="AU232" s="169" t="s">
        <v>82</v>
      </c>
      <c r="AV232" s="15" t="s">
        <v>139</v>
      </c>
      <c r="AW232" s="15" t="s">
        <v>29</v>
      </c>
      <c r="AX232" s="15" t="s">
        <v>80</v>
      </c>
      <c r="AY232" s="169" t="s">
        <v>131</v>
      </c>
    </row>
    <row r="233" spans="1:65" s="2" customFormat="1" ht="44.25" customHeight="1">
      <c r="A233" s="30"/>
      <c r="B233" s="141"/>
      <c r="C233" s="175" t="s">
        <v>333</v>
      </c>
      <c r="D233" s="175" t="s">
        <v>152</v>
      </c>
      <c r="E233" s="176" t="s">
        <v>1030</v>
      </c>
      <c r="F233" s="177" t="s">
        <v>1203</v>
      </c>
      <c r="G233" s="178" t="s">
        <v>963</v>
      </c>
      <c r="H233" s="179">
        <v>65</v>
      </c>
      <c r="I233" s="180"/>
      <c r="J233" s="180">
        <f>ROUND(I233*H233,2)</f>
        <v>0</v>
      </c>
      <c r="K233" s="177" t="s">
        <v>1</v>
      </c>
      <c r="L233" s="181"/>
      <c r="M233" s="182" t="s">
        <v>1</v>
      </c>
      <c r="N233" s="183" t="s">
        <v>37</v>
      </c>
      <c r="O233" s="150">
        <v>0</v>
      </c>
      <c r="P233" s="150">
        <f>O233*H233</f>
        <v>0</v>
      </c>
      <c r="Q233" s="150">
        <v>0</v>
      </c>
      <c r="R233" s="150">
        <f>Q233*H233</f>
        <v>0</v>
      </c>
      <c r="S233" s="150">
        <v>0</v>
      </c>
      <c r="T233" s="151">
        <f>S233*H233</f>
        <v>0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52" t="s">
        <v>304</v>
      </c>
      <c r="AT233" s="152" t="s">
        <v>152</v>
      </c>
      <c r="AU233" s="152" t="s">
        <v>82</v>
      </c>
      <c r="AY233" s="18" t="s">
        <v>131</v>
      </c>
      <c r="BE233" s="153">
        <f>IF(N233="základní",J233,0)</f>
        <v>0</v>
      </c>
      <c r="BF233" s="153">
        <f>IF(N233="snížená",J233,0)</f>
        <v>0</v>
      </c>
      <c r="BG233" s="153">
        <f>IF(N233="zákl. přenesená",J233,0)</f>
        <v>0</v>
      </c>
      <c r="BH233" s="153">
        <f>IF(N233="sníž. přenesená",J233,0)</f>
        <v>0</v>
      </c>
      <c r="BI233" s="153">
        <f>IF(N233="nulová",J233,0)</f>
        <v>0</v>
      </c>
      <c r="BJ233" s="18" t="s">
        <v>80</v>
      </c>
      <c r="BK233" s="153">
        <f>ROUND(I233*H233,2)</f>
        <v>0</v>
      </c>
      <c r="BL233" s="18" t="s">
        <v>191</v>
      </c>
      <c r="BM233" s="152" t="s">
        <v>348</v>
      </c>
    </row>
    <row r="234" spans="2:51" s="13" customFormat="1" ht="12">
      <c r="B234" s="154"/>
      <c r="D234" s="155" t="s">
        <v>140</v>
      </c>
      <c r="E234" s="156" t="s">
        <v>1</v>
      </c>
      <c r="F234" s="157" t="s">
        <v>1029</v>
      </c>
      <c r="H234" s="156" t="s">
        <v>1</v>
      </c>
      <c r="L234" s="154"/>
      <c r="M234" s="158"/>
      <c r="N234" s="159"/>
      <c r="O234" s="159"/>
      <c r="P234" s="159"/>
      <c r="Q234" s="159"/>
      <c r="R234" s="159"/>
      <c r="S234" s="159"/>
      <c r="T234" s="160"/>
      <c r="AT234" s="156" t="s">
        <v>140</v>
      </c>
      <c r="AU234" s="156" t="s">
        <v>82</v>
      </c>
      <c r="AV234" s="13" t="s">
        <v>80</v>
      </c>
      <c r="AW234" s="13" t="s">
        <v>29</v>
      </c>
      <c r="AX234" s="13" t="s">
        <v>72</v>
      </c>
      <c r="AY234" s="156" t="s">
        <v>131</v>
      </c>
    </row>
    <row r="235" spans="2:51" s="14" customFormat="1" ht="12">
      <c r="B235" s="161"/>
      <c r="D235" s="155" t="s">
        <v>140</v>
      </c>
      <c r="E235" s="162" t="s">
        <v>1</v>
      </c>
      <c r="F235" s="163" t="s">
        <v>916</v>
      </c>
      <c r="H235" s="164">
        <v>65</v>
      </c>
      <c r="L235" s="161"/>
      <c r="M235" s="165"/>
      <c r="N235" s="166"/>
      <c r="O235" s="166"/>
      <c r="P235" s="166"/>
      <c r="Q235" s="166"/>
      <c r="R235" s="166"/>
      <c r="S235" s="166"/>
      <c r="T235" s="167"/>
      <c r="AT235" s="162" t="s">
        <v>140</v>
      </c>
      <c r="AU235" s="162" t="s">
        <v>82</v>
      </c>
      <c r="AV235" s="14" t="s">
        <v>82</v>
      </c>
      <c r="AW235" s="14" t="s">
        <v>29</v>
      </c>
      <c r="AX235" s="14" t="s">
        <v>72</v>
      </c>
      <c r="AY235" s="162" t="s">
        <v>131</v>
      </c>
    </row>
    <row r="236" spans="2:51" s="15" customFormat="1" ht="12">
      <c r="B236" s="168"/>
      <c r="D236" s="155" t="s">
        <v>140</v>
      </c>
      <c r="E236" s="169" t="s">
        <v>1</v>
      </c>
      <c r="F236" s="170" t="s">
        <v>143</v>
      </c>
      <c r="H236" s="171">
        <v>65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140</v>
      </c>
      <c r="AU236" s="169" t="s">
        <v>82</v>
      </c>
      <c r="AV236" s="15" t="s">
        <v>139</v>
      </c>
      <c r="AW236" s="15" t="s">
        <v>29</v>
      </c>
      <c r="AX236" s="15" t="s">
        <v>80</v>
      </c>
      <c r="AY236" s="169" t="s">
        <v>131</v>
      </c>
    </row>
    <row r="237" spans="2:63" s="12" customFormat="1" ht="22.8" customHeight="1">
      <c r="B237" s="129"/>
      <c r="D237" s="130" t="s">
        <v>71</v>
      </c>
      <c r="E237" s="139" t="s">
        <v>1031</v>
      </c>
      <c r="F237" s="139" t="s">
        <v>1032</v>
      </c>
      <c r="J237" s="140">
        <f>BK237</f>
        <v>0</v>
      </c>
      <c r="L237" s="129"/>
      <c r="M237" s="133"/>
      <c r="N237" s="134"/>
      <c r="O237" s="134"/>
      <c r="P237" s="135">
        <f>SUM(P238:P241)</f>
        <v>0</v>
      </c>
      <c r="Q237" s="134"/>
      <c r="R237" s="135">
        <f>SUM(R238:R241)</f>
        <v>0</v>
      </c>
      <c r="S237" s="134"/>
      <c r="T237" s="136">
        <f>SUM(T238:T241)</f>
        <v>0</v>
      </c>
      <c r="AR237" s="130" t="s">
        <v>82</v>
      </c>
      <c r="AT237" s="137" t="s">
        <v>71</v>
      </c>
      <c r="AU237" s="137" t="s">
        <v>80</v>
      </c>
      <c r="AY237" s="130" t="s">
        <v>131</v>
      </c>
      <c r="BK237" s="138">
        <f>SUM(BK238:BK241)</f>
        <v>0</v>
      </c>
    </row>
    <row r="238" spans="1:65" s="2" customFormat="1" ht="21.75" customHeight="1">
      <c r="A238" s="30"/>
      <c r="B238" s="141"/>
      <c r="C238" s="142" t="s">
        <v>1033</v>
      </c>
      <c r="D238" s="142" t="s">
        <v>135</v>
      </c>
      <c r="E238" s="143" t="s">
        <v>1034</v>
      </c>
      <c r="F238" s="144" t="s">
        <v>982</v>
      </c>
      <c r="G238" s="145" t="s">
        <v>200</v>
      </c>
      <c r="H238" s="146">
        <v>6</v>
      </c>
      <c r="I238" s="147"/>
      <c r="J238" s="147">
        <f>ROUND(I238*H238,2)</f>
        <v>0</v>
      </c>
      <c r="K238" s="144" t="s">
        <v>148</v>
      </c>
      <c r="L238" s="31"/>
      <c r="M238" s="148" t="s">
        <v>1</v>
      </c>
      <c r="N238" s="149" t="s">
        <v>37</v>
      </c>
      <c r="O238" s="150">
        <v>0</v>
      </c>
      <c r="P238" s="150">
        <f>O238*H238</f>
        <v>0</v>
      </c>
      <c r="Q238" s="150">
        <v>0</v>
      </c>
      <c r="R238" s="150">
        <f>Q238*H238</f>
        <v>0</v>
      </c>
      <c r="S238" s="150">
        <v>0</v>
      </c>
      <c r="T238" s="151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R238" s="152" t="s">
        <v>191</v>
      </c>
      <c r="AT238" s="152" t="s">
        <v>135</v>
      </c>
      <c r="AU238" s="152" t="s">
        <v>82</v>
      </c>
      <c r="AY238" s="18" t="s">
        <v>131</v>
      </c>
      <c r="BE238" s="153">
        <f>IF(N238="základní",J238,0)</f>
        <v>0</v>
      </c>
      <c r="BF238" s="153">
        <f>IF(N238="snížená",J238,0)</f>
        <v>0</v>
      </c>
      <c r="BG238" s="153">
        <f>IF(N238="zákl. přenesená",J238,0)</f>
        <v>0</v>
      </c>
      <c r="BH238" s="153">
        <f>IF(N238="sníž. přenesená",J238,0)</f>
        <v>0</v>
      </c>
      <c r="BI238" s="153">
        <f>IF(N238="nulová",J238,0)</f>
        <v>0</v>
      </c>
      <c r="BJ238" s="18" t="s">
        <v>80</v>
      </c>
      <c r="BK238" s="153">
        <f>ROUND(I238*H238,2)</f>
        <v>0</v>
      </c>
      <c r="BL238" s="18" t="s">
        <v>191</v>
      </c>
      <c r="BM238" s="152" t="s">
        <v>355</v>
      </c>
    </row>
    <row r="239" spans="2:51" s="13" customFormat="1" ht="12">
      <c r="B239" s="154"/>
      <c r="D239" s="155" t="s">
        <v>140</v>
      </c>
      <c r="E239" s="156" t="s">
        <v>1</v>
      </c>
      <c r="F239" s="157" t="s">
        <v>431</v>
      </c>
      <c r="H239" s="156" t="s">
        <v>1</v>
      </c>
      <c r="L239" s="154"/>
      <c r="M239" s="158"/>
      <c r="N239" s="159"/>
      <c r="O239" s="159"/>
      <c r="P239" s="159"/>
      <c r="Q239" s="159"/>
      <c r="R239" s="159"/>
      <c r="S239" s="159"/>
      <c r="T239" s="160"/>
      <c r="AT239" s="156" t="s">
        <v>140</v>
      </c>
      <c r="AU239" s="156" t="s">
        <v>82</v>
      </c>
      <c r="AV239" s="13" t="s">
        <v>80</v>
      </c>
      <c r="AW239" s="13" t="s">
        <v>29</v>
      </c>
      <c r="AX239" s="13" t="s">
        <v>72</v>
      </c>
      <c r="AY239" s="156" t="s">
        <v>131</v>
      </c>
    </row>
    <row r="240" spans="2:51" s="14" customFormat="1" ht="12">
      <c r="B240" s="161"/>
      <c r="D240" s="155" t="s">
        <v>140</v>
      </c>
      <c r="E240" s="162" t="s">
        <v>1</v>
      </c>
      <c r="F240" s="163" t="s">
        <v>157</v>
      </c>
      <c r="H240" s="164">
        <v>6</v>
      </c>
      <c r="L240" s="161"/>
      <c r="M240" s="165"/>
      <c r="N240" s="166"/>
      <c r="O240" s="166"/>
      <c r="P240" s="166"/>
      <c r="Q240" s="166"/>
      <c r="R240" s="166"/>
      <c r="S240" s="166"/>
      <c r="T240" s="167"/>
      <c r="AT240" s="162" t="s">
        <v>140</v>
      </c>
      <c r="AU240" s="162" t="s">
        <v>82</v>
      </c>
      <c r="AV240" s="14" t="s">
        <v>82</v>
      </c>
      <c r="AW240" s="14" t="s">
        <v>29</v>
      </c>
      <c r="AX240" s="14" t="s">
        <v>72</v>
      </c>
      <c r="AY240" s="162" t="s">
        <v>131</v>
      </c>
    </row>
    <row r="241" spans="2:51" s="15" customFormat="1" ht="12">
      <c r="B241" s="168"/>
      <c r="D241" s="155" t="s">
        <v>140</v>
      </c>
      <c r="E241" s="169" t="s">
        <v>1</v>
      </c>
      <c r="F241" s="170" t="s">
        <v>143</v>
      </c>
      <c r="H241" s="171">
        <v>6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140</v>
      </c>
      <c r="AU241" s="169" t="s">
        <v>82</v>
      </c>
      <c r="AV241" s="15" t="s">
        <v>139</v>
      </c>
      <c r="AW241" s="15" t="s">
        <v>29</v>
      </c>
      <c r="AX241" s="15" t="s">
        <v>80</v>
      </c>
      <c r="AY241" s="169" t="s">
        <v>131</v>
      </c>
    </row>
    <row r="242" spans="2:63" s="12" customFormat="1" ht="25.95" customHeight="1">
      <c r="B242" s="129"/>
      <c r="D242" s="130" t="s">
        <v>71</v>
      </c>
      <c r="E242" s="131" t="s">
        <v>152</v>
      </c>
      <c r="F242" s="131" t="s">
        <v>1035</v>
      </c>
      <c r="J242" s="132">
        <f>BK242</f>
        <v>0</v>
      </c>
      <c r="L242" s="129"/>
      <c r="M242" s="133"/>
      <c r="N242" s="134"/>
      <c r="O242" s="134"/>
      <c r="P242" s="135">
        <f>P243+P476</f>
        <v>0</v>
      </c>
      <c r="Q242" s="134"/>
      <c r="R242" s="135">
        <f>R243+R476</f>
        <v>0</v>
      </c>
      <c r="S242" s="134"/>
      <c r="T242" s="136">
        <f>T243+T476</f>
        <v>0</v>
      </c>
      <c r="AR242" s="130" t="s">
        <v>244</v>
      </c>
      <c r="AT242" s="137" t="s">
        <v>71</v>
      </c>
      <c r="AU242" s="137" t="s">
        <v>72</v>
      </c>
      <c r="AY242" s="130" t="s">
        <v>131</v>
      </c>
      <c r="BK242" s="138">
        <f>BK243+BK476</f>
        <v>0</v>
      </c>
    </row>
    <row r="243" spans="2:63" s="12" customFormat="1" ht="22.8" customHeight="1">
      <c r="B243" s="129"/>
      <c r="D243" s="130" t="s">
        <v>71</v>
      </c>
      <c r="E243" s="139" t="s">
        <v>1036</v>
      </c>
      <c r="F243" s="139" t="s">
        <v>1037</v>
      </c>
      <c r="J243" s="140">
        <f>BK243</f>
        <v>0</v>
      </c>
      <c r="L243" s="129"/>
      <c r="M243" s="133"/>
      <c r="N243" s="134"/>
      <c r="O243" s="134"/>
      <c r="P243" s="135">
        <f>SUM(P244:P475)</f>
        <v>0</v>
      </c>
      <c r="Q243" s="134"/>
      <c r="R243" s="135">
        <f>SUM(R244:R475)</f>
        <v>0</v>
      </c>
      <c r="S243" s="134"/>
      <c r="T243" s="136">
        <f>SUM(T244:T475)</f>
        <v>0</v>
      </c>
      <c r="AR243" s="130" t="s">
        <v>244</v>
      </c>
      <c r="AT243" s="137" t="s">
        <v>71</v>
      </c>
      <c r="AU243" s="137" t="s">
        <v>80</v>
      </c>
      <c r="AY243" s="130" t="s">
        <v>131</v>
      </c>
      <c r="BK243" s="138">
        <f>SUM(BK244:BK475)</f>
        <v>0</v>
      </c>
    </row>
    <row r="244" spans="1:65" s="2" customFormat="1" ht="21.75" customHeight="1">
      <c r="A244" s="30"/>
      <c r="B244" s="141"/>
      <c r="C244" s="142" t="s">
        <v>895</v>
      </c>
      <c r="D244" s="142" t="s">
        <v>135</v>
      </c>
      <c r="E244" s="143" t="s">
        <v>1038</v>
      </c>
      <c r="F244" s="144" t="s">
        <v>1039</v>
      </c>
      <c r="G244" s="145" t="s">
        <v>963</v>
      </c>
      <c r="H244" s="146">
        <v>1</v>
      </c>
      <c r="I244" s="147"/>
      <c r="J244" s="147">
        <f>ROUND(I244*H244,2)</f>
        <v>0</v>
      </c>
      <c r="K244" s="144" t="s">
        <v>1</v>
      </c>
      <c r="L244" s="31"/>
      <c r="M244" s="148" t="s">
        <v>1</v>
      </c>
      <c r="N244" s="149" t="s">
        <v>37</v>
      </c>
      <c r="O244" s="150">
        <v>0</v>
      </c>
      <c r="P244" s="150">
        <f>O244*H244</f>
        <v>0</v>
      </c>
      <c r="Q244" s="150">
        <v>0</v>
      </c>
      <c r="R244" s="150">
        <f>Q244*H244</f>
        <v>0</v>
      </c>
      <c r="S244" s="150">
        <v>0</v>
      </c>
      <c r="T244" s="151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52" t="s">
        <v>388</v>
      </c>
      <c r="AT244" s="152" t="s">
        <v>135</v>
      </c>
      <c r="AU244" s="152" t="s">
        <v>82</v>
      </c>
      <c r="AY244" s="18" t="s">
        <v>131</v>
      </c>
      <c r="BE244" s="153">
        <f>IF(N244="základní",J244,0)</f>
        <v>0</v>
      </c>
      <c r="BF244" s="153">
        <f>IF(N244="snížená",J244,0)</f>
        <v>0</v>
      </c>
      <c r="BG244" s="153">
        <f>IF(N244="zákl. přenesená",J244,0)</f>
        <v>0</v>
      </c>
      <c r="BH244" s="153">
        <f>IF(N244="sníž. přenesená",J244,0)</f>
        <v>0</v>
      </c>
      <c r="BI244" s="153">
        <f>IF(N244="nulová",J244,0)</f>
        <v>0</v>
      </c>
      <c r="BJ244" s="18" t="s">
        <v>80</v>
      </c>
      <c r="BK244" s="153">
        <f>ROUND(I244*H244,2)</f>
        <v>0</v>
      </c>
      <c r="BL244" s="18" t="s">
        <v>388</v>
      </c>
      <c r="BM244" s="152" t="s">
        <v>364</v>
      </c>
    </row>
    <row r="245" spans="2:51" s="13" customFormat="1" ht="12">
      <c r="B245" s="154"/>
      <c r="D245" s="155" t="s">
        <v>140</v>
      </c>
      <c r="E245" s="156" t="s">
        <v>1</v>
      </c>
      <c r="F245" s="157" t="s">
        <v>252</v>
      </c>
      <c r="H245" s="156" t="s">
        <v>1</v>
      </c>
      <c r="L245" s="154"/>
      <c r="M245" s="158"/>
      <c r="N245" s="159"/>
      <c r="O245" s="159"/>
      <c r="P245" s="159"/>
      <c r="Q245" s="159"/>
      <c r="R245" s="159"/>
      <c r="S245" s="159"/>
      <c r="T245" s="160"/>
      <c r="AT245" s="156" t="s">
        <v>140</v>
      </c>
      <c r="AU245" s="156" t="s">
        <v>82</v>
      </c>
      <c r="AV245" s="13" t="s">
        <v>80</v>
      </c>
      <c r="AW245" s="13" t="s">
        <v>29</v>
      </c>
      <c r="AX245" s="13" t="s">
        <v>72</v>
      </c>
      <c r="AY245" s="156" t="s">
        <v>131</v>
      </c>
    </row>
    <row r="246" spans="2:51" s="14" customFormat="1" ht="12">
      <c r="B246" s="161"/>
      <c r="D246" s="155" t="s">
        <v>140</v>
      </c>
      <c r="E246" s="162" t="s">
        <v>1</v>
      </c>
      <c r="F246" s="163" t="s">
        <v>80</v>
      </c>
      <c r="H246" s="164">
        <v>1</v>
      </c>
      <c r="L246" s="161"/>
      <c r="M246" s="165"/>
      <c r="N246" s="166"/>
      <c r="O246" s="166"/>
      <c r="P246" s="166"/>
      <c r="Q246" s="166"/>
      <c r="R246" s="166"/>
      <c r="S246" s="166"/>
      <c r="T246" s="167"/>
      <c r="AT246" s="162" t="s">
        <v>140</v>
      </c>
      <c r="AU246" s="162" t="s">
        <v>82</v>
      </c>
      <c r="AV246" s="14" t="s">
        <v>82</v>
      </c>
      <c r="AW246" s="14" t="s">
        <v>29</v>
      </c>
      <c r="AX246" s="14" t="s">
        <v>72</v>
      </c>
      <c r="AY246" s="162" t="s">
        <v>131</v>
      </c>
    </row>
    <row r="247" spans="2:51" s="15" customFormat="1" ht="12">
      <c r="B247" s="168"/>
      <c r="D247" s="155" t="s">
        <v>140</v>
      </c>
      <c r="E247" s="169" t="s">
        <v>1</v>
      </c>
      <c r="F247" s="170" t="s">
        <v>143</v>
      </c>
      <c r="H247" s="171">
        <v>1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140</v>
      </c>
      <c r="AU247" s="169" t="s">
        <v>82</v>
      </c>
      <c r="AV247" s="15" t="s">
        <v>139</v>
      </c>
      <c r="AW247" s="15" t="s">
        <v>29</v>
      </c>
      <c r="AX247" s="15" t="s">
        <v>80</v>
      </c>
      <c r="AY247" s="169" t="s">
        <v>131</v>
      </c>
    </row>
    <row r="248" spans="1:65" s="2" customFormat="1" ht="16.5" customHeight="1">
      <c r="A248" s="30"/>
      <c r="B248" s="141"/>
      <c r="C248" s="142" t="s">
        <v>901</v>
      </c>
      <c r="D248" s="142" t="s">
        <v>135</v>
      </c>
      <c r="E248" s="143" t="s">
        <v>1040</v>
      </c>
      <c r="F248" s="144" t="s">
        <v>1041</v>
      </c>
      <c r="G248" s="145" t="s">
        <v>963</v>
      </c>
      <c r="H248" s="146">
        <v>2</v>
      </c>
      <c r="I248" s="147"/>
      <c r="J248" s="147">
        <f>ROUND(I248*H248,2)</f>
        <v>0</v>
      </c>
      <c r="K248" s="144" t="s">
        <v>1</v>
      </c>
      <c r="L248" s="31"/>
      <c r="M248" s="148" t="s">
        <v>1</v>
      </c>
      <c r="N248" s="149" t="s">
        <v>37</v>
      </c>
      <c r="O248" s="150">
        <v>0</v>
      </c>
      <c r="P248" s="150">
        <f>O248*H248</f>
        <v>0</v>
      </c>
      <c r="Q248" s="150">
        <v>0</v>
      </c>
      <c r="R248" s="150">
        <f>Q248*H248</f>
        <v>0</v>
      </c>
      <c r="S248" s="150">
        <v>0</v>
      </c>
      <c r="T248" s="151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52" t="s">
        <v>388</v>
      </c>
      <c r="AT248" s="152" t="s">
        <v>135</v>
      </c>
      <c r="AU248" s="152" t="s">
        <v>82</v>
      </c>
      <c r="AY248" s="18" t="s">
        <v>131</v>
      </c>
      <c r="BE248" s="153">
        <f>IF(N248="základní",J248,0)</f>
        <v>0</v>
      </c>
      <c r="BF248" s="153">
        <f>IF(N248="snížená",J248,0)</f>
        <v>0</v>
      </c>
      <c r="BG248" s="153">
        <f>IF(N248="zákl. přenesená",J248,0)</f>
        <v>0</v>
      </c>
      <c r="BH248" s="153">
        <f>IF(N248="sníž. přenesená",J248,0)</f>
        <v>0</v>
      </c>
      <c r="BI248" s="153">
        <f>IF(N248="nulová",J248,0)</f>
        <v>0</v>
      </c>
      <c r="BJ248" s="18" t="s">
        <v>80</v>
      </c>
      <c r="BK248" s="153">
        <f>ROUND(I248*H248,2)</f>
        <v>0</v>
      </c>
      <c r="BL248" s="18" t="s">
        <v>388</v>
      </c>
      <c r="BM248" s="152" t="s">
        <v>371</v>
      </c>
    </row>
    <row r="249" spans="2:51" s="13" customFormat="1" ht="12">
      <c r="B249" s="154"/>
      <c r="D249" s="155" t="s">
        <v>140</v>
      </c>
      <c r="E249" s="156" t="s">
        <v>1</v>
      </c>
      <c r="F249" s="157" t="s">
        <v>431</v>
      </c>
      <c r="H249" s="156" t="s">
        <v>1</v>
      </c>
      <c r="L249" s="154"/>
      <c r="M249" s="158"/>
      <c r="N249" s="159"/>
      <c r="O249" s="159"/>
      <c r="P249" s="159"/>
      <c r="Q249" s="159"/>
      <c r="R249" s="159"/>
      <c r="S249" s="159"/>
      <c r="T249" s="160"/>
      <c r="AT249" s="156" t="s">
        <v>140</v>
      </c>
      <c r="AU249" s="156" t="s">
        <v>82</v>
      </c>
      <c r="AV249" s="13" t="s">
        <v>80</v>
      </c>
      <c r="AW249" s="13" t="s">
        <v>29</v>
      </c>
      <c r="AX249" s="13" t="s">
        <v>72</v>
      </c>
      <c r="AY249" s="156" t="s">
        <v>131</v>
      </c>
    </row>
    <row r="250" spans="2:51" s="14" customFormat="1" ht="12">
      <c r="B250" s="161"/>
      <c r="D250" s="155" t="s">
        <v>140</v>
      </c>
      <c r="E250" s="162" t="s">
        <v>1</v>
      </c>
      <c r="F250" s="163" t="s">
        <v>82</v>
      </c>
      <c r="H250" s="164">
        <v>2</v>
      </c>
      <c r="L250" s="161"/>
      <c r="M250" s="165"/>
      <c r="N250" s="166"/>
      <c r="O250" s="166"/>
      <c r="P250" s="166"/>
      <c r="Q250" s="166"/>
      <c r="R250" s="166"/>
      <c r="S250" s="166"/>
      <c r="T250" s="167"/>
      <c r="AT250" s="162" t="s">
        <v>140</v>
      </c>
      <c r="AU250" s="162" t="s">
        <v>82</v>
      </c>
      <c r="AV250" s="14" t="s">
        <v>82</v>
      </c>
      <c r="AW250" s="14" t="s">
        <v>29</v>
      </c>
      <c r="AX250" s="14" t="s">
        <v>72</v>
      </c>
      <c r="AY250" s="162" t="s">
        <v>131</v>
      </c>
    </row>
    <row r="251" spans="2:51" s="15" customFormat="1" ht="12">
      <c r="B251" s="168"/>
      <c r="D251" s="155" t="s">
        <v>140</v>
      </c>
      <c r="E251" s="169" t="s">
        <v>1</v>
      </c>
      <c r="F251" s="170" t="s">
        <v>143</v>
      </c>
      <c r="H251" s="171">
        <v>2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140</v>
      </c>
      <c r="AU251" s="169" t="s">
        <v>82</v>
      </c>
      <c r="AV251" s="15" t="s">
        <v>139</v>
      </c>
      <c r="AW251" s="15" t="s">
        <v>29</v>
      </c>
      <c r="AX251" s="15" t="s">
        <v>80</v>
      </c>
      <c r="AY251" s="169" t="s">
        <v>131</v>
      </c>
    </row>
    <row r="252" spans="1:65" s="2" customFormat="1" ht="16.5" customHeight="1">
      <c r="A252" s="30"/>
      <c r="B252" s="141"/>
      <c r="C252" s="175" t="s">
        <v>384</v>
      </c>
      <c r="D252" s="175" t="s">
        <v>152</v>
      </c>
      <c r="E252" s="176" t="s">
        <v>1042</v>
      </c>
      <c r="F252" s="177" t="s">
        <v>1043</v>
      </c>
      <c r="G252" s="178" t="s">
        <v>963</v>
      </c>
      <c r="H252" s="179">
        <v>2</v>
      </c>
      <c r="I252" s="180"/>
      <c r="J252" s="180">
        <f>ROUND(I252*H252,2)</f>
        <v>0</v>
      </c>
      <c r="K252" s="177" t="s">
        <v>1</v>
      </c>
      <c r="L252" s="181"/>
      <c r="M252" s="182" t="s">
        <v>1</v>
      </c>
      <c r="N252" s="183" t="s">
        <v>37</v>
      </c>
      <c r="O252" s="150">
        <v>0</v>
      </c>
      <c r="P252" s="150">
        <f>O252*H252</f>
        <v>0</v>
      </c>
      <c r="Q252" s="150">
        <v>0</v>
      </c>
      <c r="R252" s="150">
        <f>Q252*H252</f>
        <v>0</v>
      </c>
      <c r="S252" s="150">
        <v>0</v>
      </c>
      <c r="T252" s="151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52" t="s">
        <v>1044</v>
      </c>
      <c r="AT252" s="152" t="s">
        <v>152</v>
      </c>
      <c r="AU252" s="152" t="s">
        <v>82</v>
      </c>
      <c r="AY252" s="18" t="s">
        <v>131</v>
      </c>
      <c r="BE252" s="153">
        <f>IF(N252="základní",J252,0)</f>
        <v>0</v>
      </c>
      <c r="BF252" s="153">
        <f>IF(N252="snížená",J252,0)</f>
        <v>0</v>
      </c>
      <c r="BG252" s="153">
        <f>IF(N252="zákl. přenesená",J252,0)</f>
        <v>0</v>
      </c>
      <c r="BH252" s="153">
        <f>IF(N252="sníž. přenesená",J252,0)</f>
        <v>0</v>
      </c>
      <c r="BI252" s="153">
        <f>IF(N252="nulová",J252,0)</f>
        <v>0</v>
      </c>
      <c r="BJ252" s="18" t="s">
        <v>80</v>
      </c>
      <c r="BK252" s="153">
        <f>ROUND(I252*H252,2)</f>
        <v>0</v>
      </c>
      <c r="BL252" s="18" t="s">
        <v>388</v>
      </c>
      <c r="BM252" s="152" t="s">
        <v>377</v>
      </c>
    </row>
    <row r="253" spans="2:51" s="13" customFormat="1" ht="12">
      <c r="B253" s="154"/>
      <c r="D253" s="155" t="s">
        <v>140</v>
      </c>
      <c r="E253" s="156" t="s">
        <v>1</v>
      </c>
      <c r="F253" s="157" t="s">
        <v>431</v>
      </c>
      <c r="H253" s="156" t="s">
        <v>1</v>
      </c>
      <c r="L253" s="154"/>
      <c r="M253" s="158"/>
      <c r="N253" s="159"/>
      <c r="O253" s="159"/>
      <c r="P253" s="159"/>
      <c r="Q253" s="159"/>
      <c r="R253" s="159"/>
      <c r="S253" s="159"/>
      <c r="T253" s="160"/>
      <c r="AT253" s="156" t="s">
        <v>140</v>
      </c>
      <c r="AU253" s="156" t="s">
        <v>82</v>
      </c>
      <c r="AV253" s="13" t="s">
        <v>80</v>
      </c>
      <c r="AW253" s="13" t="s">
        <v>29</v>
      </c>
      <c r="AX253" s="13" t="s">
        <v>72</v>
      </c>
      <c r="AY253" s="156" t="s">
        <v>131</v>
      </c>
    </row>
    <row r="254" spans="2:51" s="14" customFormat="1" ht="12">
      <c r="B254" s="161"/>
      <c r="D254" s="155" t="s">
        <v>140</v>
      </c>
      <c r="E254" s="162" t="s">
        <v>1</v>
      </c>
      <c r="F254" s="163" t="s">
        <v>82</v>
      </c>
      <c r="H254" s="164">
        <v>2</v>
      </c>
      <c r="L254" s="161"/>
      <c r="M254" s="165"/>
      <c r="N254" s="166"/>
      <c r="O254" s="166"/>
      <c r="P254" s="166"/>
      <c r="Q254" s="166"/>
      <c r="R254" s="166"/>
      <c r="S254" s="166"/>
      <c r="T254" s="167"/>
      <c r="AT254" s="162" t="s">
        <v>140</v>
      </c>
      <c r="AU254" s="162" t="s">
        <v>82</v>
      </c>
      <c r="AV254" s="14" t="s">
        <v>82</v>
      </c>
      <c r="AW254" s="14" t="s">
        <v>29</v>
      </c>
      <c r="AX254" s="14" t="s">
        <v>72</v>
      </c>
      <c r="AY254" s="162" t="s">
        <v>131</v>
      </c>
    </row>
    <row r="255" spans="2:51" s="15" customFormat="1" ht="12">
      <c r="B255" s="168"/>
      <c r="D255" s="155" t="s">
        <v>140</v>
      </c>
      <c r="E255" s="169" t="s">
        <v>1</v>
      </c>
      <c r="F255" s="170" t="s">
        <v>143</v>
      </c>
      <c r="H255" s="171">
        <v>2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140</v>
      </c>
      <c r="AU255" s="169" t="s">
        <v>82</v>
      </c>
      <c r="AV255" s="15" t="s">
        <v>139</v>
      </c>
      <c r="AW255" s="15" t="s">
        <v>29</v>
      </c>
      <c r="AX255" s="15" t="s">
        <v>80</v>
      </c>
      <c r="AY255" s="169" t="s">
        <v>131</v>
      </c>
    </row>
    <row r="256" spans="1:65" s="2" customFormat="1" ht="24.15" customHeight="1">
      <c r="A256" s="30"/>
      <c r="B256" s="141"/>
      <c r="C256" s="142" t="s">
        <v>916</v>
      </c>
      <c r="D256" s="142" t="s">
        <v>135</v>
      </c>
      <c r="E256" s="143" t="s">
        <v>1045</v>
      </c>
      <c r="F256" s="144" t="s">
        <v>1046</v>
      </c>
      <c r="G256" s="145" t="s">
        <v>200</v>
      </c>
      <c r="H256" s="146">
        <v>7</v>
      </c>
      <c r="I256" s="147"/>
      <c r="J256" s="147">
        <f>ROUND(I256*H256,2)</f>
        <v>0</v>
      </c>
      <c r="K256" s="144" t="s">
        <v>1047</v>
      </c>
      <c r="L256" s="31"/>
      <c r="M256" s="148" t="s">
        <v>1</v>
      </c>
      <c r="N256" s="149" t="s">
        <v>37</v>
      </c>
      <c r="O256" s="150">
        <v>0</v>
      </c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52" t="s">
        <v>388</v>
      </c>
      <c r="AT256" s="152" t="s">
        <v>135</v>
      </c>
      <c r="AU256" s="152" t="s">
        <v>82</v>
      </c>
      <c r="AY256" s="18" t="s">
        <v>131</v>
      </c>
      <c r="BE256" s="153">
        <f>IF(N256="základní",J256,0)</f>
        <v>0</v>
      </c>
      <c r="BF256" s="153">
        <f>IF(N256="snížená",J256,0)</f>
        <v>0</v>
      </c>
      <c r="BG256" s="153">
        <f>IF(N256="zákl. přenesená",J256,0)</f>
        <v>0</v>
      </c>
      <c r="BH256" s="153">
        <f>IF(N256="sníž. přenesená",J256,0)</f>
        <v>0</v>
      </c>
      <c r="BI256" s="153">
        <f>IF(N256="nulová",J256,0)</f>
        <v>0</v>
      </c>
      <c r="BJ256" s="18" t="s">
        <v>80</v>
      </c>
      <c r="BK256" s="153">
        <f>ROUND(I256*H256,2)</f>
        <v>0</v>
      </c>
      <c r="BL256" s="18" t="s">
        <v>388</v>
      </c>
      <c r="BM256" s="152" t="s">
        <v>384</v>
      </c>
    </row>
    <row r="257" spans="2:51" s="13" customFormat="1" ht="12">
      <c r="B257" s="154"/>
      <c r="D257" s="155" t="s">
        <v>140</v>
      </c>
      <c r="E257" s="156" t="s">
        <v>1</v>
      </c>
      <c r="F257" s="157" t="s">
        <v>1048</v>
      </c>
      <c r="H257" s="156" t="s">
        <v>1</v>
      </c>
      <c r="L257" s="154"/>
      <c r="M257" s="158"/>
      <c r="N257" s="159"/>
      <c r="O257" s="159"/>
      <c r="P257" s="159"/>
      <c r="Q257" s="159"/>
      <c r="R257" s="159"/>
      <c r="S257" s="159"/>
      <c r="T257" s="160"/>
      <c r="AT257" s="156" t="s">
        <v>140</v>
      </c>
      <c r="AU257" s="156" t="s">
        <v>82</v>
      </c>
      <c r="AV257" s="13" t="s">
        <v>80</v>
      </c>
      <c r="AW257" s="13" t="s">
        <v>29</v>
      </c>
      <c r="AX257" s="13" t="s">
        <v>72</v>
      </c>
      <c r="AY257" s="156" t="s">
        <v>131</v>
      </c>
    </row>
    <row r="258" spans="2:51" s="14" customFormat="1" ht="12">
      <c r="B258" s="161"/>
      <c r="D258" s="155" t="s">
        <v>140</v>
      </c>
      <c r="E258" s="162" t="s">
        <v>1</v>
      </c>
      <c r="F258" s="163" t="s">
        <v>789</v>
      </c>
      <c r="H258" s="164">
        <v>7</v>
      </c>
      <c r="L258" s="161"/>
      <c r="M258" s="165"/>
      <c r="N258" s="166"/>
      <c r="O258" s="166"/>
      <c r="P258" s="166"/>
      <c r="Q258" s="166"/>
      <c r="R258" s="166"/>
      <c r="S258" s="166"/>
      <c r="T258" s="167"/>
      <c r="AT258" s="162" t="s">
        <v>140</v>
      </c>
      <c r="AU258" s="162" t="s">
        <v>82</v>
      </c>
      <c r="AV258" s="14" t="s">
        <v>82</v>
      </c>
      <c r="AW258" s="14" t="s">
        <v>29</v>
      </c>
      <c r="AX258" s="14" t="s">
        <v>72</v>
      </c>
      <c r="AY258" s="162" t="s">
        <v>131</v>
      </c>
    </row>
    <row r="259" spans="2:51" s="15" customFormat="1" ht="12">
      <c r="B259" s="168"/>
      <c r="D259" s="155" t="s">
        <v>140</v>
      </c>
      <c r="E259" s="169" t="s">
        <v>1</v>
      </c>
      <c r="F259" s="170" t="s">
        <v>143</v>
      </c>
      <c r="H259" s="171">
        <v>7</v>
      </c>
      <c r="L259" s="168"/>
      <c r="M259" s="172"/>
      <c r="N259" s="173"/>
      <c r="O259" s="173"/>
      <c r="P259" s="173"/>
      <c r="Q259" s="173"/>
      <c r="R259" s="173"/>
      <c r="S259" s="173"/>
      <c r="T259" s="174"/>
      <c r="AT259" s="169" t="s">
        <v>140</v>
      </c>
      <c r="AU259" s="169" t="s">
        <v>82</v>
      </c>
      <c r="AV259" s="15" t="s">
        <v>139</v>
      </c>
      <c r="AW259" s="15" t="s">
        <v>29</v>
      </c>
      <c r="AX259" s="15" t="s">
        <v>80</v>
      </c>
      <c r="AY259" s="169" t="s">
        <v>131</v>
      </c>
    </row>
    <row r="260" spans="1:65" s="2" customFormat="1" ht="16.5" customHeight="1">
      <c r="A260" s="30"/>
      <c r="B260" s="141"/>
      <c r="C260" s="175" t="s">
        <v>396</v>
      </c>
      <c r="D260" s="175" t="s">
        <v>152</v>
      </c>
      <c r="E260" s="176" t="s">
        <v>1049</v>
      </c>
      <c r="F260" s="177" t="s">
        <v>1050</v>
      </c>
      <c r="G260" s="178" t="s">
        <v>200</v>
      </c>
      <c r="H260" s="179">
        <v>7</v>
      </c>
      <c r="I260" s="180"/>
      <c r="J260" s="180">
        <f>ROUND(I260*H260,2)</f>
        <v>0</v>
      </c>
      <c r="K260" s="177" t="s">
        <v>1</v>
      </c>
      <c r="L260" s="181"/>
      <c r="M260" s="182" t="s">
        <v>1</v>
      </c>
      <c r="N260" s="183" t="s">
        <v>37</v>
      </c>
      <c r="O260" s="150">
        <v>0</v>
      </c>
      <c r="P260" s="150">
        <f>O260*H260</f>
        <v>0</v>
      </c>
      <c r="Q260" s="150">
        <v>0</v>
      </c>
      <c r="R260" s="150">
        <f>Q260*H260</f>
        <v>0</v>
      </c>
      <c r="S260" s="150">
        <v>0</v>
      </c>
      <c r="T260" s="151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52" t="s">
        <v>1044</v>
      </c>
      <c r="AT260" s="152" t="s">
        <v>152</v>
      </c>
      <c r="AU260" s="152" t="s">
        <v>82</v>
      </c>
      <c r="AY260" s="18" t="s">
        <v>131</v>
      </c>
      <c r="BE260" s="153">
        <f>IF(N260="základní",J260,0)</f>
        <v>0</v>
      </c>
      <c r="BF260" s="153">
        <f>IF(N260="snížená",J260,0)</f>
        <v>0</v>
      </c>
      <c r="BG260" s="153">
        <f>IF(N260="zákl. přenesená",J260,0)</f>
        <v>0</v>
      </c>
      <c r="BH260" s="153">
        <f>IF(N260="sníž. přenesená",J260,0)</f>
        <v>0</v>
      </c>
      <c r="BI260" s="153">
        <f>IF(N260="nulová",J260,0)</f>
        <v>0</v>
      </c>
      <c r="BJ260" s="18" t="s">
        <v>80</v>
      </c>
      <c r="BK260" s="153">
        <f>ROUND(I260*H260,2)</f>
        <v>0</v>
      </c>
      <c r="BL260" s="18" t="s">
        <v>388</v>
      </c>
      <c r="BM260" s="152" t="s">
        <v>388</v>
      </c>
    </row>
    <row r="261" spans="2:51" s="13" customFormat="1" ht="12">
      <c r="B261" s="154"/>
      <c r="D261" s="155" t="s">
        <v>140</v>
      </c>
      <c r="E261" s="156" t="s">
        <v>1</v>
      </c>
      <c r="F261" s="157" t="s">
        <v>1048</v>
      </c>
      <c r="H261" s="156" t="s">
        <v>1</v>
      </c>
      <c r="L261" s="154"/>
      <c r="M261" s="158"/>
      <c r="N261" s="159"/>
      <c r="O261" s="159"/>
      <c r="P261" s="159"/>
      <c r="Q261" s="159"/>
      <c r="R261" s="159"/>
      <c r="S261" s="159"/>
      <c r="T261" s="160"/>
      <c r="AT261" s="156" t="s">
        <v>140</v>
      </c>
      <c r="AU261" s="156" t="s">
        <v>82</v>
      </c>
      <c r="AV261" s="13" t="s">
        <v>80</v>
      </c>
      <c r="AW261" s="13" t="s">
        <v>29</v>
      </c>
      <c r="AX261" s="13" t="s">
        <v>72</v>
      </c>
      <c r="AY261" s="156" t="s">
        <v>131</v>
      </c>
    </row>
    <row r="262" spans="2:51" s="14" customFormat="1" ht="12">
      <c r="B262" s="161"/>
      <c r="D262" s="155" t="s">
        <v>140</v>
      </c>
      <c r="E262" s="162" t="s">
        <v>1</v>
      </c>
      <c r="F262" s="163" t="s">
        <v>789</v>
      </c>
      <c r="H262" s="164">
        <v>7</v>
      </c>
      <c r="L262" s="161"/>
      <c r="M262" s="165"/>
      <c r="N262" s="166"/>
      <c r="O262" s="166"/>
      <c r="P262" s="166"/>
      <c r="Q262" s="166"/>
      <c r="R262" s="166"/>
      <c r="S262" s="166"/>
      <c r="T262" s="167"/>
      <c r="AT262" s="162" t="s">
        <v>140</v>
      </c>
      <c r="AU262" s="162" t="s">
        <v>82</v>
      </c>
      <c r="AV262" s="14" t="s">
        <v>82</v>
      </c>
      <c r="AW262" s="14" t="s">
        <v>29</v>
      </c>
      <c r="AX262" s="14" t="s">
        <v>72</v>
      </c>
      <c r="AY262" s="162" t="s">
        <v>131</v>
      </c>
    </row>
    <row r="263" spans="2:51" s="15" customFormat="1" ht="12">
      <c r="B263" s="168"/>
      <c r="D263" s="155" t="s">
        <v>140</v>
      </c>
      <c r="E263" s="169" t="s">
        <v>1</v>
      </c>
      <c r="F263" s="170" t="s">
        <v>143</v>
      </c>
      <c r="H263" s="171">
        <v>7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140</v>
      </c>
      <c r="AU263" s="169" t="s">
        <v>82</v>
      </c>
      <c r="AV263" s="15" t="s">
        <v>139</v>
      </c>
      <c r="AW263" s="15" t="s">
        <v>29</v>
      </c>
      <c r="AX263" s="15" t="s">
        <v>80</v>
      </c>
      <c r="AY263" s="169" t="s">
        <v>131</v>
      </c>
    </row>
    <row r="264" spans="1:65" s="2" customFormat="1" ht="24.15" customHeight="1">
      <c r="A264" s="30"/>
      <c r="B264" s="141"/>
      <c r="C264" s="142" t="s">
        <v>921</v>
      </c>
      <c r="D264" s="142" t="s">
        <v>135</v>
      </c>
      <c r="E264" s="143" t="s">
        <v>1051</v>
      </c>
      <c r="F264" s="144" t="s">
        <v>1052</v>
      </c>
      <c r="G264" s="145" t="s">
        <v>200</v>
      </c>
      <c r="H264" s="146">
        <v>2</v>
      </c>
      <c r="I264" s="147"/>
      <c r="J264" s="147">
        <f>ROUND(I264*H264,2)</f>
        <v>0</v>
      </c>
      <c r="K264" s="144" t="s">
        <v>1047</v>
      </c>
      <c r="L264" s="31"/>
      <c r="M264" s="148" t="s">
        <v>1</v>
      </c>
      <c r="N264" s="149" t="s">
        <v>37</v>
      </c>
      <c r="O264" s="150">
        <v>0</v>
      </c>
      <c r="P264" s="150">
        <f>O264*H264</f>
        <v>0</v>
      </c>
      <c r="Q264" s="150">
        <v>0</v>
      </c>
      <c r="R264" s="150">
        <f>Q264*H264</f>
        <v>0</v>
      </c>
      <c r="S264" s="150">
        <v>0</v>
      </c>
      <c r="T264" s="151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52" t="s">
        <v>388</v>
      </c>
      <c r="AT264" s="152" t="s">
        <v>135</v>
      </c>
      <c r="AU264" s="152" t="s">
        <v>82</v>
      </c>
      <c r="AY264" s="18" t="s">
        <v>131</v>
      </c>
      <c r="BE264" s="153">
        <f>IF(N264="základní",J264,0)</f>
        <v>0</v>
      </c>
      <c r="BF264" s="153">
        <f>IF(N264="snížená",J264,0)</f>
        <v>0</v>
      </c>
      <c r="BG264" s="153">
        <f>IF(N264="zákl. přenesená",J264,0)</f>
        <v>0</v>
      </c>
      <c r="BH264" s="153">
        <f>IF(N264="sníž. přenesená",J264,0)</f>
        <v>0</v>
      </c>
      <c r="BI264" s="153">
        <f>IF(N264="nulová",J264,0)</f>
        <v>0</v>
      </c>
      <c r="BJ264" s="18" t="s">
        <v>80</v>
      </c>
      <c r="BK264" s="153">
        <f>ROUND(I264*H264,2)</f>
        <v>0</v>
      </c>
      <c r="BL264" s="18" t="s">
        <v>388</v>
      </c>
      <c r="BM264" s="152" t="s">
        <v>396</v>
      </c>
    </row>
    <row r="265" spans="2:51" s="13" customFormat="1" ht="12">
      <c r="B265" s="154"/>
      <c r="D265" s="155" t="s">
        <v>140</v>
      </c>
      <c r="E265" s="156" t="s">
        <v>1</v>
      </c>
      <c r="F265" s="157" t="s">
        <v>441</v>
      </c>
      <c r="H265" s="156" t="s">
        <v>1</v>
      </c>
      <c r="L265" s="154"/>
      <c r="M265" s="158"/>
      <c r="N265" s="159"/>
      <c r="O265" s="159"/>
      <c r="P265" s="159"/>
      <c r="Q265" s="159"/>
      <c r="R265" s="159"/>
      <c r="S265" s="159"/>
      <c r="T265" s="160"/>
      <c r="AT265" s="156" t="s">
        <v>140</v>
      </c>
      <c r="AU265" s="156" t="s">
        <v>82</v>
      </c>
      <c r="AV265" s="13" t="s">
        <v>80</v>
      </c>
      <c r="AW265" s="13" t="s">
        <v>29</v>
      </c>
      <c r="AX265" s="13" t="s">
        <v>72</v>
      </c>
      <c r="AY265" s="156" t="s">
        <v>131</v>
      </c>
    </row>
    <row r="266" spans="2:51" s="14" customFormat="1" ht="12">
      <c r="B266" s="161"/>
      <c r="D266" s="155" t="s">
        <v>140</v>
      </c>
      <c r="E266" s="162" t="s">
        <v>1</v>
      </c>
      <c r="F266" s="163" t="s">
        <v>82</v>
      </c>
      <c r="H266" s="164">
        <v>2</v>
      </c>
      <c r="L266" s="161"/>
      <c r="M266" s="165"/>
      <c r="N266" s="166"/>
      <c r="O266" s="166"/>
      <c r="P266" s="166"/>
      <c r="Q266" s="166"/>
      <c r="R266" s="166"/>
      <c r="S266" s="166"/>
      <c r="T266" s="167"/>
      <c r="AT266" s="162" t="s">
        <v>140</v>
      </c>
      <c r="AU266" s="162" t="s">
        <v>82</v>
      </c>
      <c r="AV266" s="14" t="s">
        <v>82</v>
      </c>
      <c r="AW266" s="14" t="s">
        <v>29</v>
      </c>
      <c r="AX266" s="14" t="s">
        <v>72</v>
      </c>
      <c r="AY266" s="162" t="s">
        <v>131</v>
      </c>
    </row>
    <row r="267" spans="2:51" s="15" customFormat="1" ht="12">
      <c r="B267" s="168"/>
      <c r="D267" s="155" t="s">
        <v>140</v>
      </c>
      <c r="E267" s="169" t="s">
        <v>1</v>
      </c>
      <c r="F267" s="170" t="s">
        <v>143</v>
      </c>
      <c r="H267" s="171">
        <v>2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140</v>
      </c>
      <c r="AU267" s="169" t="s">
        <v>82</v>
      </c>
      <c r="AV267" s="15" t="s">
        <v>139</v>
      </c>
      <c r="AW267" s="15" t="s">
        <v>29</v>
      </c>
      <c r="AX267" s="15" t="s">
        <v>80</v>
      </c>
      <c r="AY267" s="169" t="s">
        <v>131</v>
      </c>
    </row>
    <row r="268" spans="1:65" s="2" customFormat="1" ht="16.5" customHeight="1">
      <c r="A268" s="30"/>
      <c r="B268" s="141"/>
      <c r="C268" s="175" t="s">
        <v>404</v>
      </c>
      <c r="D268" s="175" t="s">
        <v>152</v>
      </c>
      <c r="E268" s="176" t="s">
        <v>1053</v>
      </c>
      <c r="F268" s="177" t="s">
        <v>1054</v>
      </c>
      <c r="G268" s="178" t="s">
        <v>200</v>
      </c>
      <c r="H268" s="179">
        <v>2</v>
      </c>
      <c r="I268" s="180"/>
      <c r="J268" s="180">
        <f>ROUND(I268*H268,2)</f>
        <v>0</v>
      </c>
      <c r="K268" s="177" t="s">
        <v>1047</v>
      </c>
      <c r="L268" s="181"/>
      <c r="M268" s="182" t="s">
        <v>1</v>
      </c>
      <c r="N268" s="183" t="s">
        <v>37</v>
      </c>
      <c r="O268" s="150">
        <v>0</v>
      </c>
      <c r="P268" s="150">
        <f>O268*H268</f>
        <v>0</v>
      </c>
      <c r="Q268" s="150">
        <v>0</v>
      </c>
      <c r="R268" s="150">
        <f>Q268*H268</f>
        <v>0</v>
      </c>
      <c r="S268" s="150">
        <v>0</v>
      </c>
      <c r="T268" s="151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52" t="s">
        <v>1044</v>
      </c>
      <c r="AT268" s="152" t="s">
        <v>152</v>
      </c>
      <c r="AU268" s="152" t="s">
        <v>82</v>
      </c>
      <c r="AY268" s="18" t="s">
        <v>131</v>
      </c>
      <c r="BE268" s="153">
        <f>IF(N268="základní",J268,0)</f>
        <v>0</v>
      </c>
      <c r="BF268" s="153">
        <f>IF(N268="snížená",J268,0)</f>
        <v>0</v>
      </c>
      <c r="BG268" s="153">
        <f>IF(N268="zákl. přenesená",J268,0)</f>
        <v>0</v>
      </c>
      <c r="BH268" s="153">
        <f>IF(N268="sníž. přenesená",J268,0)</f>
        <v>0</v>
      </c>
      <c r="BI268" s="153">
        <f>IF(N268="nulová",J268,0)</f>
        <v>0</v>
      </c>
      <c r="BJ268" s="18" t="s">
        <v>80</v>
      </c>
      <c r="BK268" s="153">
        <f>ROUND(I268*H268,2)</f>
        <v>0</v>
      </c>
      <c r="BL268" s="18" t="s">
        <v>388</v>
      </c>
      <c r="BM268" s="152" t="s">
        <v>404</v>
      </c>
    </row>
    <row r="269" spans="2:51" s="13" customFormat="1" ht="12">
      <c r="B269" s="154"/>
      <c r="D269" s="155" t="s">
        <v>140</v>
      </c>
      <c r="E269" s="156" t="s">
        <v>1</v>
      </c>
      <c r="F269" s="157" t="s">
        <v>441</v>
      </c>
      <c r="H269" s="156" t="s">
        <v>1</v>
      </c>
      <c r="L269" s="154"/>
      <c r="M269" s="158"/>
      <c r="N269" s="159"/>
      <c r="O269" s="159"/>
      <c r="P269" s="159"/>
      <c r="Q269" s="159"/>
      <c r="R269" s="159"/>
      <c r="S269" s="159"/>
      <c r="T269" s="160"/>
      <c r="AT269" s="156" t="s">
        <v>140</v>
      </c>
      <c r="AU269" s="156" t="s">
        <v>82</v>
      </c>
      <c r="AV269" s="13" t="s">
        <v>80</v>
      </c>
      <c r="AW269" s="13" t="s">
        <v>29</v>
      </c>
      <c r="AX269" s="13" t="s">
        <v>72</v>
      </c>
      <c r="AY269" s="156" t="s">
        <v>131</v>
      </c>
    </row>
    <row r="270" spans="2:51" s="14" customFormat="1" ht="12">
      <c r="B270" s="161"/>
      <c r="D270" s="155" t="s">
        <v>140</v>
      </c>
      <c r="E270" s="162" t="s">
        <v>1</v>
      </c>
      <c r="F270" s="163" t="s">
        <v>82</v>
      </c>
      <c r="H270" s="164">
        <v>2</v>
      </c>
      <c r="L270" s="161"/>
      <c r="M270" s="165"/>
      <c r="N270" s="166"/>
      <c r="O270" s="166"/>
      <c r="P270" s="166"/>
      <c r="Q270" s="166"/>
      <c r="R270" s="166"/>
      <c r="S270" s="166"/>
      <c r="T270" s="167"/>
      <c r="AT270" s="162" t="s">
        <v>140</v>
      </c>
      <c r="AU270" s="162" t="s">
        <v>82</v>
      </c>
      <c r="AV270" s="14" t="s">
        <v>82</v>
      </c>
      <c r="AW270" s="14" t="s">
        <v>29</v>
      </c>
      <c r="AX270" s="14" t="s">
        <v>72</v>
      </c>
      <c r="AY270" s="162" t="s">
        <v>131</v>
      </c>
    </row>
    <row r="271" spans="2:51" s="15" customFormat="1" ht="12">
      <c r="B271" s="168"/>
      <c r="D271" s="155" t="s">
        <v>140</v>
      </c>
      <c r="E271" s="169" t="s">
        <v>1</v>
      </c>
      <c r="F271" s="170" t="s">
        <v>143</v>
      </c>
      <c r="H271" s="171">
        <v>2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140</v>
      </c>
      <c r="AU271" s="169" t="s">
        <v>82</v>
      </c>
      <c r="AV271" s="15" t="s">
        <v>139</v>
      </c>
      <c r="AW271" s="15" t="s">
        <v>29</v>
      </c>
      <c r="AX271" s="15" t="s">
        <v>80</v>
      </c>
      <c r="AY271" s="169" t="s">
        <v>131</v>
      </c>
    </row>
    <row r="272" spans="1:65" s="2" customFormat="1" ht="24.15" customHeight="1">
      <c r="A272" s="30"/>
      <c r="B272" s="141"/>
      <c r="C272" s="142" t="s">
        <v>926</v>
      </c>
      <c r="D272" s="142" t="s">
        <v>135</v>
      </c>
      <c r="E272" s="143" t="s">
        <v>1055</v>
      </c>
      <c r="F272" s="144" t="s">
        <v>1056</v>
      </c>
      <c r="G272" s="145" t="s">
        <v>200</v>
      </c>
      <c r="H272" s="146">
        <v>6</v>
      </c>
      <c r="I272" s="147"/>
      <c r="J272" s="147">
        <f>ROUND(I272*H272,2)</f>
        <v>0</v>
      </c>
      <c r="K272" s="144" t="s">
        <v>1047</v>
      </c>
      <c r="L272" s="31"/>
      <c r="M272" s="148" t="s">
        <v>1</v>
      </c>
      <c r="N272" s="149" t="s">
        <v>37</v>
      </c>
      <c r="O272" s="150">
        <v>0</v>
      </c>
      <c r="P272" s="150">
        <f>O272*H272</f>
        <v>0</v>
      </c>
      <c r="Q272" s="150">
        <v>0</v>
      </c>
      <c r="R272" s="150">
        <f>Q272*H272</f>
        <v>0</v>
      </c>
      <c r="S272" s="150">
        <v>0</v>
      </c>
      <c r="T272" s="151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R272" s="152" t="s">
        <v>388</v>
      </c>
      <c r="AT272" s="152" t="s">
        <v>135</v>
      </c>
      <c r="AU272" s="152" t="s">
        <v>82</v>
      </c>
      <c r="AY272" s="18" t="s">
        <v>131</v>
      </c>
      <c r="BE272" s="153">
        <f>IF(N272="základní",J272,0)</f>
        <v>0</v>
      </c>
      <c r="BF272" s="153">
        <f>IF(N272="snížená",J272,0)</f>
        <v>0</v>
      </c>
      <c r="BG272" s="153">
        <f>IF(N272="zákl. přenesená",J272,0)</f>
        <v>0</v>
      </c>
      <c r="BH272" s="153">
        <f>IF(N272="sníž. přenesená",J272,0)</f>
        <v>0</v>
      </c>
      <c r="BI272" s="153">
        <f>IF(N272="nulová",J272,0)</f>
        <v>0</v>
      </c>
      <c r="BJ272" s="18" t="s">
        <v>80</v>
      </c>
      <c r="BK272" s="153">
        <f>ROUND(I272*H272,2)</f>
        <v>0</v>
      </c>
      <c r="BL272" s="18" t="s">
        <v>388</v>
      </c>
      <c r="BM272" s="152" t="s">
        <v>410</v>
      </c>
    </row>
    <row r="273" spans="2:51" s="13" customFormat="1" ht="12">
      <c r="B273" s="154"/>
      <c r="D273" s="155" t="s">
        <v>140</v>
      </c>
      <c r="E273" s="156" t="s">
        <v>1</v>
      </c>
      <c r="F273" s="157" t="s">
        <v>431</v>
      </c>
      <c r="H273" s="156" t="s">
        <v>1</v>
      </c>
      <c r="L273" s="154"/>
      <c r="M273" s="158"/>
      <c r="N273" s="159"/>
      <c r="O273" s="159"/>
      <c r="P273" s="159"/>
      <c r="Q273" s="159"/>
      <c r="R273" s="159"/>
      <c r="S273" s="159"/>
      <c r="T273" s="160"/>
      <c r="AT273" s="156" t="s">
        <v>140</v>
      </c>
      <c r="AU273" s="156" t="s">
        <v>82</v>
      </c>
      <c r="AV273" s="13" t="s">
        <v>80</v>
      </c>
      <c r="AW273" s="13" t="s">
        <v>29</v>
      </c>
      <c r="AX273" s="13" t="s">
        <v>72</v>
      </c>
      <c r="AY273" s="156" t="s">
        <v>131</v>
      </c>
    </row>
    <row r="274" spans="2:51" s="14" customFormat="1" ht="12">
      <c r="B274" s="161"/>
      <c r="D274" s="155" t="s">
        <v>140</v>
      </c>
      <c r="E274" s="162" t="s">
        <v>1</v>
      </c>
      <c r="F274" s="163" t="s">
        <v>157</v>
      </c>
      <c r="H274" s="164">
        <v>6</v>
      </c>
      <c r="L274" s="161"/>
      <c r="M274" s="165"/>
      <c r="N274" s="166"/>
      <c r="O274" s="166"/>
      <c r="P274" s="166"/>
      <c r="Q274" s="166"/>
      <c r="R274" s="166"/>
      <c r="S274" s="166"/>
      <c r="T274" s="167"/>
      <c r="AT274" s="162" t="s">
        <v>140</v>
      </c>
      <c r="AU274" s="162" t="s">
        <v>82</v>
      </c>
      <c r="AV274" s="14" t="s">
        <v>82</v>
      </c>
      <c r="AW274" s="14" t="s">
        <v>29</v>
      </c>
      <c r="AX274" s="14" t="s">
        <v>72</v>
      </c>
      <c r="AY274" s="162" t="s">
        <v>131</v>
      </c>
    </row>
    <row r="275" spans="2:51" s="15" customFormat="1" ht="12">
      <c r="B275" s="168"/>
      <c r="D275" s="155" t="s">
        <v>140</v>
      </c>
      <c r="E275" s="169" t="s">
        <v>1</v>
      </c>
      <c r="F275" s="170" t="s">
        <v>143</v>
      </c>
      <c r="H275" s="171">
        <v>6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140</v>
      </c>
      <c r="AU275" s="169" t="s">
        <v>82</v>
      </c>
      <c r="AV275" s="15" t="s">
        <v>139</v>
      </c>
      <c r="AW275" s="15" t="s">
        <v>29</v>
      </c>
      <c r="AX275" s="15" t="s">
        <v>80</v>
      </c>
      <c r="AY275" s="169" t="s">
        <v>131</v>
      </c>
    </row>
    <row r="276" spans="1:65" s="2" customFormat="1" ht="16.5" customHeight="1">
      <c r="A276" s="30"/>
      <c r="B276" s="141"/>
      <c r="C276" s="175" t="s">
        <v>410</v>
      </c>
      <c r="D276" s="175" t="s">
        <v>152</v>
      </c>
      <c r="E276" s="176" t="s">
        <v>1057</v>
      </c>
      <c r="F276" s="177" t="s">
        <v>1058</v>
      </c>
      <c r="G276" s="178" t="s">
        <v>200</v>
      </c>
      <c r="H276" s="179">
        <v>6</v>
      </c>
      <c r="I276" s="180"/>
      <c r="J276" s="180">
        <f>ROUND(I276*H276,2)</f>
        <v>0</v>
      </c>
      <c r="K276" s="177" t="s">
        <v>1047</v>
      </c>
      <c r="L276" s="181"/>
      <c r="M276" s="182" t="s">
        <v>1</v>
      </c>
      <c r="N276" s="183" t="s">
        <v>37</v>
      </c>
      <c r="O276" s="150">
        <v>0</v>
      </c>
      <c r="P276" s="150">
        <f>O276*H276</f>
        <v>0</v>
      </c>
      <c r="Q276" s="150">
        <v>0</v>
      </c>
      <c r="R276" s="150">
        <f>Q276*H276</f>
        <v>0</v>
      </c>
      <c r="S276" s="150">
        <v>0</v>
      </c>
      <c r="T276" s="151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52" t="s">
        <v>1044</v>
      </c>
      <c r="AT276" s="152" t="s">
        <v>152</v>
      </c>
      <c r="AU276" s="152" t="s">
        <v>82</v>
      </c>
      <c r="AY276" s="18" t="s">
        <v>131</v>
      </c>
      <c r="BE276" s="153">
        <f>IF(N276="základní",J276,0)</f>
        <v>0</v>
      </c>
      <c r="BF276" s="153">
        <f>IF(N276="snížená",J276,0)</f>
        <v>0</v>
      </c>
      <c r="BG276" s="153">
        <f>IF(N276="zákl. přenesená",J276,0)</f>
        <v>0</v>
      </c>
      <c r="BH276" s="153">
        <f>IF(N276="sníž. přenesená",J276,0)</f>
        <v>0</v>
      </c>
      <c r="BI276" s="153">
        <f>IF(N276="nulová",J276,0)</f>
        <v>0</v>
      </c>
      <c r="BJ276" s="18" t="s">
        <v>80</v>
      </c>
      <c r="BK276" s="153">
        <f>ROUND(I276*H276,2)</f>
        <v>0</v>
      </c>
      <c r="BL276" s="18" t="s">
        <v>388</v>
      </c>
      <c r="BM276" s="152" t="s">
        <v>415</v>
      </c>
    </row>
    <row r="277" spans="2:51" s="13" customFormat="1" ht="12">
      <c r="B277" s="154"/>
      <c r="D277" s="155" t="s">
        <v>140</v>
      </c>
      <c r="E277" s="156" t="s">
        <v>1</v>
      </c>
      <c r="F277" s="157" t="s">
        <v>431</v>
      </c>
      <c r="H277" s="156" t="s">
        <v>1</v>
      </c>
      <c r="L277" s="154"/>
      <c r="M277" s="158"/>
      <c r="N277" s="159"/>
      <c r="O277" s="159"/>
      <c r="P277" s="159"/>
      <c r="Q277" s="159"/>
      <c r="R277" s="159"/>
      <c r="S277" s="159"/>
      <c r="T277" s="160"/>
      <c r="AT277" s="156" t="s">
        <v>140</v>
      </c>
      <c r="AU277" s="156" t="s">
        <v>82</v>
      </c>
      <c r="AV277" s="13" t="s">
        <v>80</v>
      </c>
      <c r="AW277" s="13" t="s">
        <v>29</v>
      </c>
      <c r="AX277" s="13" t="s">
        <v>72</v>
      </c>
      <c r="AY277" s="156" t="s">
        <v>131</v>
      </c>
    </row>
    <row r="278" spans="2:51" s="14" customFormat="1" ht="12">
      <c r="B278" s="161"/>
      <c r="D278" s="155" t="s">
        <v>140</v>
      </c>
      <c r="E278" s="162" t="s">
        <v>1</v>
      </c>
      <c r="F278" s="163" t="s">
        <v>157</v>
      </c>
      <c r="H278" s="164">
        <v>6</v>
      </c>
      <c r="L278" s="161"/>
      <c r="M278" s="165"/>
      <c r="N278" s="166"/>
      <c r="O278" s="166"/>
      <c r="P278" s="166"/>
      <c r="Q278" s="166"/>
      <c r="R278" s="166"/>
      <c r="S278" s="166"/>
      <c r="T278" s="167"/>
      <c r="AT278" s="162" t="s">
        <v>140</v>
      </c>
      <c r="AU278" s="162" t="s">
        <v>82</v>
      </c>
      <c r="AV278" s="14" t="s">
        <v>82</v>
      </c>
      <c r="AW278" s="14" t="s">
        <v>29</v>
      </c>
      <c r="AX278" s="14" t="s">
        <v>72</v>
      </c>
      <c r="AY278" s="162" t="s">
        <v>131</v>
      </c>
    </row>
    <row r="279" spans="2:51" s="15" customFormat="1" ht="12">
      <c r="B279" s="168"/>
      <c r="D279" s="155" t="s">
        <v>140</v>
      </c>
      <c r="E279" s="169" t="s">
        <v>1</v>
      </c>
      <c r="F279" s="170" t="s">
        <v>143</v>
      </c>
      <c r="H279" s="171">
        <v>6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140</v>
      </c>
      <c r="AU279" s="169" t="s">
        <v>82</v>
      </c>
      <c r="AV279" s="15" t="s">
        <v>139</v>
      </c>
      <c r="AW279" s="15" t="s">
        <v>29</v>
      </c>
      <c r="AX279" s="15" t="s">
        <v>80</v>
      </c>
      <c r="AY279" s="169" t="s">
        <v>131</v>
      </c>
    </row>
    <row r="280" spans="1:65" s="2" customFormat="1" ht="24.15" customHeight="1">
      <c r="A280" s="30"/>
      <c r="B280" s="141"/>
      <c r="C280" s="142" t="s">
        <v>933</v>
      </c>
      <c r="D280" s="142" t="s">
        <v>135</v>
      </c>
      <c r="E280" s="143" t="s">
        <v>1059</v>
      </c>
      <c r="F280" s="144" t="s">
        <v>1060</v>
      </c>
      <c r="G280" s="145" t="s">
        <v>200</v>
      </c>
      <c r="H280" s="146">
        <v>18</v>
      </c>
      <c r="I280" s="147"/>
      <c r="J280" s="147">
        <f>ROUND(I280*H280,2)</f>
        <v>0</v>
      </c>
      <c r="K280" s="144" t="s">
        <v>1047</v>
      </c>
      <c r="L280" s="31"/>
      <c r="M280" s="148" t="s">
        <v>1</v>
      </c>
      <c r="N280" s="149" t="s">
        <v>37</v>
      </c>
      <c r="O280" s="150">
        <v>0</v>
      </c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52" t="s">
        <v>388</v>
      </c>
      <c r="AT280" s="152" t="s">
        <v>135</v>
      </c>
      <c r="AU280" s="152" t="s">
        <v>82</v>
      </c>
      <c r="AY280" s="18" t="s">
        <v>131</v>
      </c>
      <c r="BE280" s="153">
        <f>IF(N280="základní",J280,0)</f>
        <v>0</v>
      </c>
      <c r="BF280" s="153">
        <f>IF(N280="snížená",J280,0)</f>
        <v>0</v>
      </c>
      <c r="BG280" s="153">
        <f>IF(N280="zákl. přenesená",J280,0)</f>
        <v>0</v>
      </c>
      <c r="BH280" s="153">
        <f>IF(N280="sníž. přenesená",J280,0)</f>
        <v>0</v>
      </c>
      <c r="BI280" s="153">
        <f>IF(N280="nulová",J280,0)</f>
        <v>0</v>
      </c>
      <c r="BJ280" s="18" t="s">
        <v>80</v>
      </c>
      <c r="BK280" s="153">
        <f>ROUND(I280*H280,2)</f>
        <v>0</v>
      </c>
      <c r="BL280" s="18" t="s">
        <v>388</v>
      </c>
      <c r="BM280" s="152" t="s">
        <v>420</v>
      </c>
    </row>
    <row r="281" spans="2:51" s="13" customFormat="1" ht="12">
      <c r="B281" s="154"/>
      <c r="D281" s="155" t="s">
        <v>140</v>
      </c>
      <c r="E281" s="156" t="s">
        <v>1</v>
      </c>
      <c r="F281" s="157" t="s">
        <v>1061</v>
      </c>
      <c r="H281" s="156" t="s">
        <v>1</v>
      </c>
      <c r="L281" s="154"/>
      <c r="M281" s="158"/>
      <c r="N281" s="159"/>
      <c r="O281" s="159"/>
      <c r="P281" s="159"/>
      <c r="Q281" s="159"/>
      <c r="R281" s="159"/>
      <c r="S281" s="159"/>
      <c r="T281" s="160"/>
      <c r="AT281" s="156" t="s">
        <v>140</v>
      </c>
      <c r="AU281" s="156" t="s">
        <v>82</v>
      </c>
      <c r="AV281" s="13" t="s">
        <v>80</v>
      </c>
      <c r="AW281" s="13" t="s">
        <v>29</v>
      </c>
      <c r="AX281" s="13" t="s">
        <v>72</v>
      </c>
      <c r="AY281" s="156" t="s">
        <v>131</v>
      </c>
    </row>
    <row r="282" spans="2:51" s="14" customFormat="1" ht="12">
      <c r="B282" s="161"/>
      <c r="D282" s="155" t="s">
        <v>140</v>
      </c>
      <c r="E282" s="162" t="s">
        <v>1</v>
      </c>
      <c r="F282" s="163" t="s">
        <v>263</v>
      </c>
      <c r="H282" s="164">
        <v>18</v>
      </c>
      <c r="L282" s="161"/>
      <c r="M282" s="165"/>
      <c r="N282" s="166"/>
      <c r="O282" s="166"/>
      <c r="P282" s="166"/>
      <c r="Q282" s="166"/>
      <c r="R282" s="166"/>
      <c r="S282" s="166"/>
      <c r="T282" s="167"/>
      <c r="AT282" s="162" t="s">
        <v>140</v>
      </c>
      <c r="AU282" s="162" t="s">
        <v>82</v>
      </c>
      <c r="AV282" s="14" t="s">
        <v>82</v>
      </c>
      <c r="AW282" s="14" t="s">
        <v>29</v>
      </c>
      <c r="AX282" s="14" t="s">
        <v>72</v>
      </c>
      <c r="AY282" s="162" t="s">
        <v>131</v>
      </c>
    </row>
    <row r="283" spans="2:51" s="15" customFormat="1" ht="12">
      <c r="B283" s="168"/>
      <c r="D283" s="155" t="s">
        <v>140</v>
      </c>
      <c r="E283" s="169" t="s">
        <v>1</v>
      </c>
      <c r="F283" s="170" t="s">
        <v>143</v>
      </c>
      <c r="H283" s="171">
        <v>18</v>
      </c>
      <c r="L283" s="168"/>
      <c r="M283" s="172"/>
      <c r="N283" s="173"/>
      <c r="O283" s="173"/>
      <c r="P283" s="173"/>
      <c r="Q283" s="173"/>
      <c r="R283" s="173"/>
      <c r="S283" s="173"/>
      <c r="T283" s="174"/>
      <c r="AT283" s="169" t="s">
        <v>140</v>
      </c>
      <c r="AU283" s="169" t="s">
        <v>82</v>
      </c>
      <c r="AV283" s="15" t="s">
        <v>139</v>
      </c>
      <c r="AW283" s="15" t="s">
        <v>29</v>
      </c>
      <c r="AX283" s="15" t="s">
        <v>80</v>
      </c>
      <c r="AY283" s="169" t="s">
        <v>131</v>
      </c>
    </row>
    <row r="284" spans="1:65" s="2" customFormat="1" ht="16.5" customHeight="1">
      <c r="A284" s="30"/>
      <c r="B284" s="141"/>
      <c r="C284" s="175" t="s">
        <v>415</v>
      </c>
      <c r="D284" s="175" t="s">
        <v>152</v>
      </c>
      <c r="E284" s="176" t="s">
        <v>1062</v>
      </c>
      <c r="F284" s="177" t="s">
        <v>1063</v>
      </c>
      <c r="G284" s="178" t="s">
        <v>200</v>
      </c>
      <c r="H284" s="179">
        <v>18</v>
      </c>
      <c r="I284" s="180"/>
      <c r="J284" s="180">
        <f>ROUND(I284*H284,2)</f>
        <v>0</v>
      </c>
      <c r="K284" s="177" t="s">
        <v>1047</v>
      </c>
      <c r="L284" s="181"/>
      <c r="M284" s="182" t="s">
        <v>1</v>
      </c>
      <c r="N284" s="183" t="s">
        <v>37</v>
      </c>
      <c r="O284" s="150">
        <v>0</v>
      </c>
      <c r="P284" s="150">
        <f>O284*H284</f>
        <v>0</v>
      </c>
      <c r="Q284" s="150">
        <v>0</v>
      </c>
      <c r="R284" s="150">
        <f>Q284*H284</f>
        <v>0</v>
      </c>
      <c r="S284" s="150">
        <v>0</v>
      </c>
      <c r="T284" s="151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52" t="s">
        <v>1044</v>
      </c>
      <c r="AT284" s="152" t="s">
        <v>152</v>
      </c>
      <c r="AU284" s="152" t="s">
        <v>82</v>
      </c>
      <c r="AY284" s="18" t="s">
        <v>131</v>
      </c>
      <c r="BE284" s="153">
        <f>IF(N284="základní",J284,0)</f>
        <v>0</v>
      </c>
      <c r="BF284" s="153">
        <f>IF(N284="snížená",J284,0)</f>
        <v>0</v>
      </c>
      <c r="BG284" s="153">
        <f>IF(N284="zákl. přenesená",J284,0)</f>
        <v>0</v>
      </c>
      <c r="BH284" s="153">
        <f>IF(N284="sníž. přenesená",J284,0)</f>
        <v>0</v>
      </c>
      <c r="BI284" s="153">
        <f>IF(N284="nulová",J284,0)</f>
        <v>0</v>
      </c>
      <c r="BJ284" s="18" t="s">
        <v>80</v>
      </c>
      <c r="BK284" s="153">
        <f>ROUND(I284*H284,2)</f>
        <v>0</v>
      </c>
      <c r="BL284" s="18" t="s">
        <v>388</v>
      </c>
      <c r="BM284" s="152" t="s">
        <v>424</v>
      </c>
    </row>
    <row r="285" spans="2:51" s="13" customFormat="1" ht="12">
      <c r="B285" s="154"/>
      <c r="D285" s="155" t="s">
        <v>140</v>
      </c>
      <c r="E285" s="156" t="s">
        <v>1</v>
      </c>
      <c r="F285" s="157" t="s">
        <v>1061</v>
      </c>
      <c r="H285" s="156" t="s">
        <v>1</v>
      </c>
      <c r="L285" s="154"/>
      <c r="M285" s="158"/>
      <c r="N285" s="159"/>
      <c r="O285" s="159"/>
      <c r="P285" s="159"/>
      <c r="Q285" s="159"/>
      <c r="R285" s="159"/>
      <c r="S285" s="159"/>
      <c r="T285" s="160"/>
      <c r="AT285" s="156" t="s">
        <v>140</v>
      </c>
      <c r="AU285" s="156" t="s">
        <v>82</v>
      </c>
      <c r="AV285" s="13" t="s">
        <v>80</v>
      </c>
      <c r="AW285" s="13" t="s">
        <v>29</v>
      </c>
      <c r="AX285" s="13" t="s">
        <v>72</v>
      </c>
      <c r="AY285" s="156" t="s">
        <v>131</v>
      </c>
    </row>
    <row r="286" spans="2:51" s="14" customFormat="1" ht="12">
      <c r="B286" s="161"/>
      <c r="D286" s="155" t="s">
        <v>140</v>
      </c>
      <c r="E286" s="162" t="s">
        <v>1</v>
      </c>
      <c r="F286" s="163" t="s">
        <v>263</v>
      </c>
      <c r="H286" s="164">
        <v>18</v>
      </c>
      <c r="L286" s="161"/>
      <c r="M286" s="165"/>
      <c r="N286" s="166"/>
      <c r="O286" s="166"/>
      <c r="P286" s="166"/>
      <c r="Q286" s="166"/>
      <c r="R286" s="166"/>
      <c r="S286" s="166"/>
      <c r="T286" s="167"/>
      <c r="AT286" s="162" t="s">
        <v>140</v>
      </c>
      <c r="AU286" s="162" t="s">
        <v>82</v>
      </c>
      <c r="AV286" s="14" t="s">
        <v>82</v>
      </c>
      <c r="AW286" s="14" t="s">
        <v>29</v>
      </c>
      <c r="AX286" s="14" t="s">
        <v>72</v>
      </c>
      <c r="AY286" s="162" t="s">
        <v>131</v>
      </c>
    </row>
    <row r="287" spans="2:51" s="15" customFormat="1" ht="12">
      <c r="B287" s="168"/>
      <c r="D287" s="155" t="s">
        <v>140</v>
      </c>
      <c r="E287" s="169" t="s">
        <v>1</v>
      </c>
      <c r="F287" s="170" t="s">
        <v>143</v>
      </c>
      <c r="H287" s="171">
        <v>18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140</v>
      </c>
      <c r="AU287" s="169" t="s">
        <v>82</v>
      </c>
      <c r="AV287" s="15" t="s">
        <v>139</v>
      </c>
      <c r="AW287" s="15" t="s">
        <v>29</v>
      </c>
      <c r="AX287" s="15" t="s">
        <v>80</v>
      </c>
      <c r="AY287" s="169" t="s">
        <v>131</v>
      </c>
    </row>
    <row r="288" spans="1:65" s="2" customFormat="1" ht="24.15" customHeight="1">
      <c r="A288" s="30"/>
      <c r="B288" s="141"/>
      <c r="C288" s="142" t="s">
        <v>938</v>
      </c>
      <c r="D288" s="142" t="s">
        <v>135</v>
      </c>
      <c r="E288" s="143" t="s">
        <v>1064</v>
      </c>
      <c r="F288" s="144" t="s">
        <v>1065</v>
      </c>
      <c r="G288" s="145" t="s">
        <v>200</v>
      </c>
      <c r="H288" s="146">
        <v>15</v>
      </c>
      <c r="I288" s="147"/>
      <c r="J288" s="147">
        <f>ROUND(I288*H288,2)</f>
        <v>0</v>
      </c>
      <c r="K288" s="144" t="s">
        <v>1047</v>
      </c>
      <c r="L288" s="31"/>
      <c r="M288" s="148" t="s">
        <v>1</v>
      </c>
      <c r="N288" s="149" t="s">
        <v>37</v>
      </c>
      <c r="O288" s="150">
        <v>0</v>
      </c>
      <c r="P288" s="150">
        <f>O288*H288</f>
        <v>0</v>
      </c>
      <c r="Q288" s="150">
        <v>0</v>
      </c>
      <c r="R288" s="150">
        <f>Q288*H288</f>
        <v>0</v>
      </c>
      <c r="S288" s="150">
        <v>0</v>
      </c>
      <c r="T288" s="151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52" t="s">
        <v>388</v>
      </c>
      <c r="AT288" s="152" t="s">
        <v>135</v>
      </c>
      <c r="AU288" s="152" t="s">
        <v>82</v>
      </c>
      <c r="AY288" s="18" t="s">
        <v>131</v>
      </c>
      <c r="BE288" s="153">
        <f>IF(N288="základní",J288,0)</f>
        <v>0</v>
      </c>
      <c r="BF288" s="153">
        <f>IF(N288="snížená",J288,0)</f>
        <v>0</v>
      </c>
      <c r="BG288" s="153">
        <f>IF(N288="zákl. přenesená",J288,0)</f>
        <v>0</v>
      </c>
      <c r="BH288" s="153">
        <f>IF(N288="sníž. přenesená",J288,0)</f>
        <v>0</v>
      </c>
      <c r="BI288" s="153">
        <f>IF(N288="nulová",J288,0)</f>
        <v>0</v>
      </c>
      <c r="BJ288" s="18" t="s">
        <v>80</v>
      </c>
      <c r="BK288" s="153">
        <f>ROUND(I288*H288,2)</f>
        <v>0</v>
      </c>
      <c r="BL288" s="18" t="s">
        <v>388</v>
      </c>
      <c r="BM288" s="152" t="s">
        <v>430</v>
      </c>
    </row>
    <row r="289" spans="2:51" s="13" customFormat="1" ht="12">
      <c r="B289" s="154"/>
      <c r="D289" s="155" t="s">
        <v>140</v>
      </c>
      <c r="E289" s="156" t="s">
        <v>1</v>
      </c>
      <c r="F289" s="157" t="s">
        <v>910</v>
      </c>
      <c r="H289" s="156" t="s">
        <v>1</v>
      </c>
      <c r="L289" s="154"/>
      <c r="M289" s="158"/>
      <c r="N289" s="159"/>
      <c r="O289" s="159"/>
      <c r="P289" s="159"/>
      <c r="Q289" s="159"/>
      <c r="R289" s="159"/>
      <c r="S289" s="159"/>
      <c r="T289" s="160"/>
      <c r="AT289" s="156" t="s">
        <v>140</v>
      </c>
      <c r="AU289" s="156" t="s">
        <v>82</v>
      </c>
      <c r="AV289" s="13" t="s">
        <v>80</v>
      </c>
      <c r="AW289" s="13" t="s">
        <v>29</v>
      </c>
      <c r="AX289" s="13" t="s">
        <v>72</v>
      </c>
      <c r="AY289" s="156" t="s">
        <v>131</v>
      </c>
    </row>
    <row r="290" spans="2:51" s="14" customFormat="1" ht="12">
      <c r="B290" s="161"/>
      <c r="D290" s="155" t="s">
        <v>140</v>
      </c>
      <c r="E290" s="162" t="s">
        <v>1</v>
      </c>
      <c r="F290" s="163" t="s">
        <v>8</v>
      </c>
      <c r="H290" s="164">
        <v>15</v>
      </c>
      <c r="L290" s="161"/>
      <c r="M290" s="165"/>
      <c r="N290" s="166"/>
      <c r="O290" s="166"/>
      <c r="P290" s="166"/>
      <c r="Q290" s="166"/>
      <c r="R290" s="166"/>
      <c r="S290" s="166"/>
      <c r="T290" s="167"/>
      <c r="AT290" s="162" t="s">
        <v>140</v>
      </c>
      <c r="AU290" s="162" t="s">
        <v>82</v>
      </c>
      <c r="AV290" s="14" t="s">
        <v>82</v>
      </c>
      <c r="AW290" s="14" t="s">
        <v>29</v>
      </c>
      <c r="AX290" s="14" t="s">
        <v>72</v>
      </c>
      <c r="AY290" s="162" t="s">
        <v>131</v>
      </c>
    </row>
    <row r="291" spans="2:51" s="15" customFormat="1" ht="12">
      <c r="B291" s="168"/>
      <c r="D291" s="155" t="s">
        <v>140</v>
      </c>
      <c r="E291" s="169" t="s">
        <v>1</v>
      </c>
      <c r="F291" s="170" t="s">
        <v>143</v>
      </c>
      <c r="H291" s="171">
        <v>15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140</v>
      </c>
      <c r="AU291" s="169" t="s">
        <v>82</v>
      </c>
      <c r="AV291" s="15" t="s">
        <v>139</v>
      </c>
      <c r="AW291" s="15" t="s">
        <v>29</v>
      </c>
      <c r="AX291" s="15" t="s">
        <v>80</v>
      </c>
      <c r="AY291" s="169" t="s">
        <v>131</v>
      </c>
    </row>
    <row r="292" spans="1:65" s="2" customFormat="1" ht="16.5" customHeight="1">
      <c r="A292" s="30"/>
      <c r="B292" s="141"/>
      <c r="C292" s="175" t="s">
        <v>420</v>
      </c>
      <c r="D292" s="175" t="s">
        <v>152</v>
      </c>
      <c r="E292" s="176" t="s">
        <v>1066</v>
      </c>
      <c r="F292" s="177" t="s">
        <v>1067</v>
      </c>
      <c r="G292" s="178" t="s">
        <v>957</v>
      </c>
      <c r="H292" s="179">
        <v>15</v>
      </c>
      <c r="I292" s="180"/>
      <c r="J292" s="180">
        <f>ROUND(I292*H292,2)</f>
        <v>0</v>
      </c>
      <c r="K292" s="177" t="s">
        <v>1</v>
      </c>
      <c r="L292" s="181"/>
      <c r="M292" s="182" t="s">
        <v>1</v>
      </c>
      <c r="N292" s="183" t="s">
        <v>37</v>
      </c>
      <c r="O292" s="150">
        <v>0</v>
      </c>
      <c r="P292" s="150">
        <f>O292*H292</f>
        <v>0</v>
      </c>
      <c r="Q292" s="150">
        <v>0</v>
      </c>
      <c r="R292" s="150">
        <f>Q292*H292</f>
        <v>0</v>
      </c>
      <c r="S292" s="150">
        <v>0</v>
      </c>
      <c r="T292" s="151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R292" s="152" t="s">
        <v>1044</v>
      </c>
      <c r="AT292" s="152" t="s">
        <v>152</v>
      </c>
      <c r="AU292" s="152" t="s">
        <v>82</v>
      </c>
      <c r="AY292" s="18" t="s">
        <v>131</v>
      </c>
      <c r="BE292" s="153">
        <f>IF(N292="základní",J292,0)</f>
        <v>0</v>
      </c>
      <c r="BF292" s="153">
        <f>IF(N292="snížená",J292,0)</f>
        <v>0</v>
      </c>
      <c r="BG292" s="153">
        <f>IF(N292="zákl. přenesená",J292,0)</f>
        <v>0</v>
      </c>
      <c r="BH292" s="153">
        <f>IF(N292="sníž. přenesená",J292,0)</f>
        <v>0</v>
      </c>
      <c r="BI292" s="153">
        <f>IF(N292="nulová",J292,0)</f>
        <v>0</v>
      </c>
      <c r="BJ292" s="18" t="s">
        <v>80</v>
      </c>
      <c r="BK292" s="153">
        <f>ROUND(I292*H292,2)</f>
        <v>0</v>
      </c>
      <c r="BL292" s="18" t="s">
        <v>388</v>
      </c>
      <c r="BM292" s="152" t="s">
        <v>435</v>
      </c>
    </row>
    <row r="293" spans="2:51" s="13" customFormat="1" ht="12">
      <c r="B293" s="154"/>
      <c r="D293" s="155" t="s">
        <v>140</v>
      </c>
      <c r="E293" s="156" t="s">
        <v>1</v>
      </c>
      <c r="F293" s="157" t="s">
        <v>910</v>
      </c>
      <c r="H293" s="156" t="s">
        <v>1</v>
      </c>
      <c r="L293" s="154"/>
      <c r="M293" s="158"/>
      <c r="N293" s="159"/>
      <c r="O293" s="159"/>
      <c r="P293" s="159"/>
      <c r="Q293" s="159"/>
      <c r="R293" s="159"/>
      <c r="S293" s="159"/>
      <c r="T293" s="160"/>
      <c r="AT293" s="156" t="s">
        <v>140</v>
      </c>
      <c r="AU293" s="156" t="s">
        <v>82</v>
      </c>
      <c r="AV293" s="13" t="s">
        <v>80</v>
      </c>
      <c r="AW293" s="13" t="s">
        <v>29</v>
      </c>
      <c r="AX293" s="13" t="s">
        <v>72</v>
      </c>
      <c r="AY293" s="156" t="s">
        <v>131</v>
      </c>
    </row>
    <row r="294" spans="2:51" s="14" customFormat="1" ht="12">
      <c r="B294" s="161"/>
      <c r="D294" s="155" t="s">
        <v>140</v>
      </c>
      <c r="E294" s="162" t="s">
        <v>1</v>
      </c>
      <c r="F294" s="163" t="s">
        <v>8</v>
      </c>
      <c r="H294" s="164">
        <v>15</v>
      </c>
      <c r="L294" s="161"/>
      <c r="M294" s="165"/>
      <c r="N294" s="166"/>
      <c r="O294" s="166"/>
      <c r="P294" s="166"/>
      <c r="Q294" s="166"/>
      <c r="R294" s="166"/>
      <c r="S294" s="166"/>
      <c r="T294" s="167"/>
      <c r="AT294" s="162" t="s">
        <v>140</v>
      </c>
      <c r="AU294" s="162" t="s">
        <v>82</v>
      </c>
      <c r="AV294" s="14" t="s">
        <v>82</v>
      </c>
      <c r="AW294" s="14" t="s">
        <v>29</v>
      </c>
      <c r="AX294" s="14" t="s">
        <v>72</v>
      </c>
      <c r="AY294" s="162" t="s">
        <v>131</v>
      </c>
    </row>
    <row r="295" spans="2:51" s="15" customFormat="1" ht="12">
      <c r="B295" s="168"/>
      <c r="D295" s="155" t="s">
        <v>140</v>
      </c>
      <c r="E295" s="169" t="s">
        <v>1</v>
      </c>
      <c r="F295" s="170" t="s">
        <v>143</v>
      </c>
      <c r="H295" s="171">
        <v>15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140</v>
      </c>
      <c r="AU295" s="169" t="s">
        <v>82</v>
      </c>
      <c r="AV295" s="15" t="s">
        <v>139</v>
      </c>
      <c r="AW295" s="15" t="s">
        <v>29</v>
      </c>
      <c r="AX295" s="15" t="s">
        <v>80</v>
      </c>
      <c r="AY295" s="169" t="s">
        <v>131</v>
      </c>
    </row>
    <row r="296" spans="1:65" s="2" customFormat="1" ht="24.15" customHeight="1">
      <c r="A296" s="30"/>
      <c r="B296" s="141"/>
      <c r="C296" s="142" t="s">
        <v>915</v>
      </c>
      <c r="D296" s="142" t="s">
        <v>135</v>
      </c>
      <c r="E296" s="143" t="s">
        <v>1068</v>
      </c>
      <c r="F296" s="144" t="s">
        <v>1069</v>
      </c>
      <c r="G296" s="145" t="s">
        <v>200</v>
      </c>
      <c r="H296" s="146">
        <v>60</v>
      </c>
      <c r="I296" s="147"/>
      <c r="J296" s="147">
        <f>ROUND(I296*H296,2)</f>
        <v>0</v>
      </c>
      <c r="K296" s="144" t="s">
        <v>148</v>
      </c>
      <c r="L296" s="31"/>
      <c r="M296" s="148" t="s">
        <v>1</v>
      </c>
      <c r="N296" s="149" t="s">
        <v>37</v>
      </c>
      <c r="O296" s="150">
        <v>0</v>
      </c>
      <c r="P296" s="150">
        <f>O296*H296</f>
        <v>0</v>
      </c>
      <c r="Q296" s="150">
        <v>0</v>
      </c>
      <c r="R296" s="150">
        <f>Q296*H296</f>
        <v>0</v>
      </c>
      <c r="S296" s="150">
        <v>0</v>
      </c>
      <c r="T296" s="151">
        <f>S296*H296</f>
        <v>0</v>
      </c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R296" s="152" t="s">
        <v>388</v>
      </c>
      <c r="AT296" s="152" t="s">
        <v>135</v>
      </c>
      <c r="AU296" s="152" t="s">
        <v>82</v>
      </c>
      <c r="AY296" s="18" t="s">
        <v>131</v>
      </c>
      <c r="BE296" s="153">
        <f>IF(N296="základní",J296,0)</f>
        <v>0</v>
      </c>
      <c r="BF296" s="153">
        <f>IF(N296="snížená",J296,0)</f>
        <v>0</v>
      </c>
      <c r="BG296" s="153">
        <f>IF(N296="zákl. přenesená",J296,0)</f>
        <v>0</v>
      </c>
      <c r="BH296" s="153">
        <f>IF(N296="sníž. přenesená",J296,0)</f>
        <v>0</v>
      </c>
      <c r="BI296" s="153">
        <f>IF(N296="nulová",J296,0)</f>
        <v>0</v>
      </c>
      <c r="BJ296" s="18" t="s">
        <v>80</v>
      </c>
      <c r="BK296" s="153">
        <f>ROUND(I296*H296,2)</f>
        <v>0</v>
      </c>
      <c r="BL296" s="18" t="s">
        <v>388</v>
      </c>
      <c r="BM296" s="152" t="s">
        <v>440</v>
      </c>
    </row>
    <row r="297" spans="2:51" s="13" customFormat="1" ht="12">
      <c r="B297" s="154"/>
      <c r="D297" s="155" t="s">
        <v>140</v>
      </c>
      <c r="E297" s="156" t="s">
        <v>1</v>
      </c>
      <c r="F297" s="157" t="s">
        <v>1070</v>
      </c>
      <c r="H297" s="156" t="s">
        <v>1</v>
      </c>
      <c r="L297" s="154"/>
      <c r="M297" s="158"/>
      <c r="N297" s="159"/>
      <c r="O297" s="159"/>
      <c r="P297" s="159"/>
      <c r="Q297" s="159"/>
      <c r="R297" s="159"/>
      <c r="S297" s="159"/>
      <c r="T297" s="160"/>
      <c r="AT297" s="156" t="s">
        <v>140</v>
      </c>
      <c r="AU297" s="156" t="s">
        <v>82</v>
      </c>
      <c r="AV297" s="13" t="s">
        <v>80</v>
      </c>
      <c r="AW297" s="13" t="s">
        <v>29</v>
      </c>
      <c r="AX297" s="13" t="s">
        <v>72</v>
      </c>
      <c r="AY297" s="156" t="s">
        <v>131</v>
      </c>
    </row>
    <row r="298" spans="2:51" s="14" customFormat="1" ht="12">
      <c r="B298" s="161"/>
      <c r="D298" s="155" t="s">
        <v>140</v>
      </c>
      <c r="E298" s="162" t="s">
        <v>1</v>
      </c>
      <c r="F298" s="163" t="s">
        <v>377</v>
      </c>
      <c r="H298" s="164">
        <v>60</v>
      </c>
      <c r="L298" s="161"/>
      <c r="M298" s="165"/>
      <c r="N298" s="166"/>
      <c r="O298" s="166"/>
      <c r="P298" s="166"/>
      <c r="Q298" s="166"/>
      <c r="R298" s="166"/>
      <c r="S298" s="166"/>
      <c r="T298" s="167"/>
      <c r="AT298" s="162" t="s">
        <v>140</v>
      </c>
      <c r="AU298" s="162" t="s">
        <v>82</v>
      </c>
      <c r="AV298" s="14" t="s">
        <v>82</v>
      </c>
      <c r="AW298" s="14" t="s">
        <v>29</v>
      </c>
      <c r="AX298" s="14" t="s">
        <v>72</v>
      </c>
      <c r="AY298" s="162" t="s">
        <v>131</v>
      </c>
    </row>
    <row r="299" spans="2:51" s="15" customFormat="1" ht="12">
      <c r="B299" s="168"/>
      <c r="D299" s="155" t="s">
        <v>140</v>
      </c>
      <c r="E299" s="169" t="s">
        <v>1</v>
      </c>
      <c r="F299" s="170" t="s">
        <v>143</v>
      </c>
      <c r="H299" s="171">
        <v>60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140</v>
      </c>
      <c r="AU299" s="169" t="s">
        <v>82</v>
      </c>
      <c r="AV299" s="15" t="s">
        <v>139</v>
      </c>
      <c r="AW299" s="15" t="s">
        <v>29</v>
      </c>
      <c r="AX299" s="15" t="s">
        <v>80</v>
      </c>
      <c r="AY299" s="169" t="s">
        <v>131</v>
      </c>
    </row>
    <row r="300" spans="1:65" s="2" customFormat="1" ht="16.5" customHeight="1">
      <c r="A300" s="30"/>
      <c r="B300" s="141"/>
      <c r="C300" s="175" t="s">
        <v>424</v>
      </c>
      <c r="D300" s="175" t="s">
        <v>152</v>
      </c>
      <c r="E300" s="176" t="s">
        <v>1071</v>
      </c>
      <c r="F300" s="177" t="s">
        <v>1072</v>
      </c>
      <c r="G300" s="178" t="s">
        <v>200</v>
      </c>
      <c r="H300" s="179">
        <v>60</v>
      </c>
      <c r="I300" s="180"/>
      <c r="J300" s="180">
        <f>ROUND(I300*H300,2)</f>
        <v>0</v>
      </c>
      <c r="K300" s="177" t="s">
        <v>1047</v>
      </c>
      <c r="L300" s="181"/>
      <c r="M300" s="182" t="s">
        <v>1</v>
      </c>
      <c r="N300" s="183" t="s">
        <v>37</v>
      </c>
      <c r="O300" s="150">
        <v>0</v>
      </c>
      <c r="P300" s="150">
        <f>O300*H300</f>
        <v>0</v>
      </c>
      <c r="Q300" s="150">
        <v>0</v>
      </c>
      <c r="R300" s="150">
        <f>Q300*H300</f>
        <v>0</v>
      </c>
      <c r="S300" s="150">
        <v>0</v>
      </c>
      <c r="T300" s="151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R300" s="152" t="s">
        <v>1044</v>
      </c>
      <c r="AT300" s="152" t="s">
        <v>152</v>
      </c>
      <c r="AU300" s="152" t="s">
        <v>82</v>
      </c>
      <c r="AY300" s="18" t="s">
        <v>131</v>
      </c>
      <c r="BE300" s="153">
        <f>IF(N300="základní",J300,0)</f>
        <v>0</v>
      </c>
      <c r="BF300" s="153">
        <f>IF(N300="snížená",J300,0)</f>
        <v>0</v>
      </c>
      <c r="BG300" s="153">
        <f>IF(N300="zákl. přenesená",J300,0)</f>
        <v>0</v>
      </c>
      <c r="BH300" s="153">
        <f>IF(N300="sníž. přenesená",J300,0)</f>
        <v>0</v>
      </c>
      <c r="BI300" s="153">
        <f>IF(N300="nulová",J300,0)</f>
        <v>0</v>
      </c>
      <c r="BJ300" s="18" t="s">
        <v>80</v>
      </c>
      <c r="BK300" s="153">
        <f>ROUND(I300*H300,2)</f>
        <v>0</v>
      </c>
      <c r="BL300" s="18" t="s">
        <v>388</v>
      </c>
      <c r="BM300" s="152" t="s">
        <v>445</v>
      </c>
    </row>
    <row r="301" spans="2:51" s="13" customFormat="1" ht="12">
      <c r="B301" s="154"/>
      <c r="D301" s="155" t="s">
        <v>140</v>
      </c>
      <c r="E301" s="156" t="s">
        <v>1</v>
      </c>
      <c r="F301" s="157" t="s">
        <v>1070</v>
      </c>
      <c r="H301" s="156" t="s">
        <v>1</v>
      </c>
      <c r="L301" s="154"/>
      <c r="M301" s="158"/>
      <c r="N301" s="159"/>
      <c r="O301" s="159"/>
      <c r="P301" s="159"/>
      <c r="Q301" s="159"/>
      <c r="R301" s="159"/>
      <c r="S301" s="159"/>
      <c r="T301" s="160"/>
      <c r="AT301" s="156" t="s">
        <v>140</v>
      </c>
      <c r="AU301" s="156" t="s">
        <v>82</v>
      </c>
      <c r="AV301" s="13" t="s">
        <v>80</v>
      </c>
      <c r="AW301" s="13" t="s">
        <v>29</v>
      </c>
      <c r="AX301" s="13" t="s">
        <v>72</v>
      </c>
      <c r="AY301" s="156" t="s">
        <v>131</v>
      </c>
    </row>
    <row r="302" spans="2:51" s="14" customFormat="1" ht="12">
      <c r="B302" s="161"/>
      <c r="D302" s="155" t="s">
        <v>140</v>
      </c>
      <c r="E302" s="162" t="s">
        <v>1</v>
      </c>
      <c r="F302" s="163" t="s">
        <v>377</v>
      </c>
      <c r="H302" s="164">
        <v>60</v>
      </c>
      <c r="L302" s="161"/>
      <c r="M302" s="165"/>
      <c r="N302" s="166"/>
      <c r="O302" s="166"/>
      <c r="P302" s="166"/>
      <c r="Q302" s="166"/>
      <c r="R302" s="166"/>
      <c r="S302" s="166"/>
      <c r="T302" s="167"/>
      <c r="AT302" s="162" t="s">
        <v>140</v>
      </c>
      <c r="AU302" s="162" t="s">
        <v>82</v>
      </c>
      <c r="AV302" s="14" t="s">
        <v>82</v>
      </c>
      <c r="AW302" s="14" t="s">
        <v>29</v>
      </c>
      <c r="AX302" s="14" t="s">
        <v>72</v>
      </c>
      <c r="AY302" s="162" t="s">
        <v>131</v>
      </c>
    </row>
    <row r="303" spans="2:51" s="15" customFormat="1" ht="12">
      <c r="B303" s="168"/>
      <c r="D303" s="155" t="s">
        <v>140</v>
      </c>
      <c r="E303" s="169" t="s">
        <v>1</v>
      </c>
      <c r="F303" s="170" t="s">
        <v>143</v>
      </c>
      <c r="H303" s="171">
        <v>60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140</v>
      </c>
      <c r="AU303" s="169" t="s">
        <v>82</v>
      </c>
      <c r="AV303" s="15" t="s">
        <v>139</v>
      </c>
      <c r="AW303" s="15" t="s">
        <v>29</v>
      </c>
      <c r="AX303" s="15" t="s">
        <v>80</v>
      </c>
      <c r="AY303" s="169" t="s">
        <v>131</v>
      </c>
    </row>
    <row r="304" spans="1:65" s="2" customFormat="1" ht="16.5" customHeight="1">
      <c r="A304" s="30"/>
      <c r="B304" s="141"/>
      <c r="C304" s="142" t="s">
        <v>1073</v>
      </c>
      <c r="D304" s="142" t="s">
        <v>135</v>
      </c>
      <c r="E304" s="143" t="s">
        <v>1074</v>
      </c>
      <c r="F304" s="144" t="s">
        <v>1075</v>
      </c>
      <c r="G304" s="145" t="s">
        <v>200</v>
      </c>
      <c r="H304" s="146">
        <v>5</v>
      </c>
      <c r="I304" s="147"/>
      <c r="J304" s="147">
        <f>ROUND(I304*H304,2)</f>
        <v>0</v>
      </c>
      <c r="K304" s="144" t="s">
        <v>1047</v>
      </c>
      <c r="L304" s="31"/>
      <c r="M304" s="148" t="s">
        <v>1</v>
      </c>
      <c r="N304" s="149" t="s">
        <v>37</v>
      </c>
      <c r="O304" s="150">
        <v>0</v>
      </c>
      <c r="P304" s="150">
        <f>O304*H304</f>
        <v>0</v>
      </c>
      <c r="Q304" s="150">
        <v>0</v>
      </c>
      <c r="R304" s="150">
        <f>Q304*H304</f>
        <v>0</v>
      </c>
      <c r="S304" s="150">
        <v>0</v>
      </c>
      <c r="T304" s="151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52" t="s">
        <v>388</v>
      </c>
      <c r="AT304" s="152" t="s">
        <v>135</v>
      </c>
      <c r="AU304" s="152" t="s">
        <v>82</v>
      </c>
      <c r="AY304" s="18" t="s">
        <v>131</v>
      </c>
      <c r="BE304" s="153">
        <f>IF(N304="základní",J304,0)</f>
        <v>0</v>
      </c>
      <c r="BF304" s="153">
        <f>IF(N304="snížená",J304,0)</f>
        <v>0</v>
      </c>
      <c r="BG304" s="153">
        <f>IF(N304="zákl. přenesená",J304,0)</f>
        <v>0</v>
      </c>
      <c r="BH304" s="153">
        <f>IF(N304="sníž. přenesená",J304,0)</f>
        <v>0</v>
      </c>
      <c r="BI304" s="153">
        <f>IF(N304="nulová",J304,0)</f>
        <v>0</v>
      </c>
      <c r="BJ304" s="18" t="s">
        <v>80</v>
      </c>
      <c r="BK304" s="153">
        <f>ROUND(I304*H304,2)</f>
        <v>0</v>
      </c>
      <c r="BL304" s="18" t="s">
        <v>388</v>
      </c>
      <c r="BM304" s="152" t="s">
        <v>449</v>
      </c>
    </row>
    <row r="305" spans="2:51" s="13" customFormat="1" ht="12">
      <c r="B305" s="154"/>
      <c r="D305" s="155" t="s">
        <v>140</v>
      </c>
      <c r="E305" s="156" t="s">
        <v>1</v>
      </c>
      <c r="F305" s="157" t="s">
        <v>879</v>
      </c>
      <c r="H305" s="156" t="s">
        <v>1</v>
      </c>
      <c r="L305" s="154"/>
      <c r="M305" s="158"/>
      <c r="N305" s="159"/>
      <c r="O305" s="159"/>
      <c r="P305" s="159"/>
      <c r="Q305" s="159"/>
      <c r="R305" s="159"/>
      <c r="S305" s="159"/>
      <c r="T305" s="160"/>
      <c r="AT305" s="156" t="s">
        <v>140</v>
      </c>
      <c r="AU305" s="156" t="s">
        <v>82</v>
      </c>
      <c r="AV305" s="13" t="s">
        <v>80</v>
      </c>
      <c r="AW305" s="13" t="s">
        <v>29</v>
      </c>
      <c r="AX305" s="13" t="s">
        <v>72</v>
      </c>
      <c r="AY305" s="156" t="s">
        <v>131</v>
      </c>
    </row>
    <row r="306" spans="2:51" s="14" customFormat="1" ht="12">
      <c r="B306" s="161"/>
      <c r="D306" s="155" t="s">
        <v>140</v>
      </c>
      <c r="E306" s="162" t="s">
        <v>1</v>
      </c>
      <c r="F306" s="163" t="s">
        <v>426</v>
      </c>
      <c r="H306" s="164">
        <v>5</v>
      </c>
      <c r="L306" s="161"/>
      <c r="M306" s="165"/>
      <c r="N306" s="166"/>
      <c r="O306" s="166"/>
      <c r="P306" s="166"/>
      <c r="Q306" s="166"/>
      <c r="R306" s="166"/>
      <c r="S306" s="166"/>
      <c r="T306" s="167"/>
      <c r="AT306" s="162" t="s">
        <v>140</v>
      </c>
      <c r="AU306" s="162" t="s">
        <v>82</v>
      </c>
      <c r="AV306" s="14" t="s">
        <v>82</v>
      </c>
      <c r="AW306" s="14" t="s">
        <v>29</v>
      </c>
      <c r="AX306" s="14" t="s">
        <v>72</v>
      </c>
      <c r="AY306" s="162" t="s">
        <v>131</v>
      </c>
    </row>
    <row r="307" spans="2:51" s="15" customFormat="1" ht="12">
      <c r="B307" s="168"/>
      <c r="D307" s="155" t="s">
        <v>140</v>
      </c>
      <c r="E307" s="169" t="s">
        <v>1</v>
      </c>
      <c r="F307" s="170" t="s">
        <v>143</v>
      </c>
      <c r="H307" s="171">
        <v>5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140</v>
      </c>
      <c r="AU307" s="169" t="s">
        <v>82</v>
      </c>
      <c r="AV307" s="15" t="s">
        <v>139</v>
      </c>
      <c r="AW307" s="15" t="s">
        <v>29</v>
      </c>
      <c r="AX307" s="15" t="s">
        <v>80</v>
      </c>
      <c r="AY307" s="169" t="s">
        <v>131</v>
      </c>
    </row>
    <row r="308" spans="1:65" s="2" customFormat="1" ht="16.5" customHeight="1">
      <c r="A308" s="30"/>
      <c r="B308" s="141"/>
      <c r="C308" s="175" t="s">
        <v>430</v>
      </c>
      <c r="D308" s="175" t="s">
        <v>152</v>
      </c>
      <c r="E308" s="176" t="s">
        <v>1076</v>
      </c>
      <c r="F308" s="177" t="s">
        <v>1077</v>
      </c>
      <c r="G308" s="178" t="s">
        <v>957</v>
      </c>
      <c r="H308" s="179">
        <v>5</v>
      </c>
      <c r="I308" s="180"/>
      <c r="J308" s="180">
        <f>ROUND(I308*H308,2)</f>
        <v>0</v>
      </c>
      <c r="K308" s="177" t="s">
        <v>1</v>
      </c>
      <c r="L308" s="181"/>
      <c r="M308" s="182" t="s">
        <v>1</v>
      </c>
      <c r="N308" s="183" t="s">
        <v>37</v>
      </c>
      <c r="O308" s="150">
        <v>0</v>
      </c>
      <c r="P308" s="150">
        <f>O308*H308</f>
        <v>0</v>
      </c>
      <c r="Q308" s="150">
        <v>0</v>
      </c>
      <c r="R308" s="150">
        <f>Q308*H308</f>
        <v>0</v>
      </c>
      <c r="S308" s="150">
        <v>0</v>
      </c>
      <c r="T308" s="151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52" t="s">
        <v>1044</v>
      </c>
      <c r="AT308" s="152" t="s">
        <v>152</v>
      </c>
      <c r="AU308" s="152" t="s">
        <v>82</v>
      </c>
      <c r="AY308" s="18" t="s">
        <v>131</v>
      </c>
      <c r="BE308" s="153">
        <f>IF(N308="základní",J308,0)</f>
        <v>0</v>
      </c>
      <c r="BF308" s="153">
        <f>IF(N308="snížená",J308,0)</f>
        <v>0</v>
      </c>
      <c r="BG308" s="153">
        <f>IF(N308="zákl. přenesená",J308,0)</f>
        <v>0</v>
      </c>
      <c r="BH308" s="153">
        <f>IF(N308="sníž. přenesená",J308,0)</f>
        <v>0</v>
      </c>
      <c r="BI308" s="153">
        <f>IF(N308="nulová",J308,0)</f>
        <v>0</v>
      </c>
      <c r="BJ308" s="18" t="s">
        <v>80</v>
      </c>
      <c r="BK308" s="153">
        <f>ROUND(I308*H308,2)</f>
        <v>0</v>
      </c>
      <c r="BL308" s="18" t="s">
        <v>388</v>
      </c>
      <c r="BM308" s="152" t="s">
        <v>453</v>
      </c>
    </row>
    <row r="309" spans="2:51" s="13" customFormat="1" ht="12">
      <c r="B309" s="154"/>
      <c r="D309" s="155" t="s">
        <v>140</v>
      </c>
      <c r="E309" s="156" t="s">
        <v>1</v>
      </c>
      <c r="F309" s="157" t="s">
        <v>879</v>
      </c>
      <c r="H309" s="156" t="s">
        <v>1</v>
      </c>
      <c r="L309" s="154"/>
      <c r="M309" s="158"/>
      <c r="N309" s="159"/>
      <c r="O309" s="159"/>
      <c r="P309" s="159"/>
      <c r="Q309" s="159"/>
      <c r="R309" s="159"/>
      <c r="S309" s="159"/>
      <c r="T309" s="160"/>
      <c r="AT309" s="156" t="s">
        <v>140</v>
      </c>
      <c r="AU309" s="156" t="s">
        <v>82</v>
      </c>
      <c r="AV309" s="13" t="s">
        <v>80</v>
      </c>
      <c r="AW309" s="13" t="s">
        <v>29</v>
      </c>
      <c r="AX309" s="13" t="s">
        <v>72</v>
      </c>
      <c r="AY309" s="156" t="s">
        <v>131</v>
      </c>
    </row>
    <row r="310" spans="2:51" s="14" customFormat="1" ht="12">
      <c r="B310" s="161"/>
      <c r="D310" s="155" t="s">
        <v>140</v>
      </c>
      <c r="E310" s="162" t="s">
        <v>1</v>
      </c>
      <c r="F310" s="163" t="s">
        <v>426</v>
      </c>
      <c r="H310" s="164">
        <v>5</v>
      </c>
      <c r="L310" s="161"/>
      <c r="M310" s="165"/>
      <c r="N310" s="166"/>
      <c r="O310" s="166"/>
      <c r="P310" s="166"/>
      <c r="Q310" s="166"/>
      <c r="R310" s="166"/>
      <c r="S310" s="166"/>
      <c r="T310" s="167"/>
      <c r="AT310" s="162" t="s">
        <v>140</v>
      </c>
      <c r="AU310" s="162" t="s">
        <v>82</v>
      </c>
      <c r="AV310" s="14" t="s">
        <v>82</v>
      </c>
      <c r="AW310" s="14" t="s">
        <v>29</v>
      </c>
      <c r="AX310" s="14" t="s">
        <v>72</v>
      </c>
      <c r="AY310" s="162" t="s">
        <v>131</v>
      </c>
    </row>
    <row r="311" spans="2:51" s="15" customFormat="1" ht="12">
      <c r="B311" s="168"/>
      <c r="D311" s="155" t="s">
        <v>140</v>
      </c>
      <c r="E311" s="169" t="s">
        <v>1</v>
      </c>
      <c r="F311" s="170" t="s">
        <v>143</v>
      </c>
      <c r="H311" s="171">
        <v>5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140</v>
      </c>
      <c r="AU311" s="169" t="s">
        <v>82</v>
      </c>
      <c r="AV311" s="15" t="s">
        <v>139</v>
      </c>
      <c r="AW311" s="15" t="s">
        <v>29</v>
      </c>
      <c r="AX311" s="15" t="s">
        <v>80</v>
      </c>
      <c r="AY311" s="169" t="s">
        <v>131</v>
      </c>
    </row>
    <row r="312" spans="1:65" s="2" customFormat="1" ht="16.5" customHeight="1">
      <c r="A312" s="30"/>
      <c r="B312" s="141"/>
      <c r="C312" s="142" t="s">
        <v>1078</v>
      </c>
      <c r="D312" s="142" t="s">
        <v>135</v>
      </c>
      <c r="E312" s="143" t="s">
        <v>1079</v>
      </c>
      <c r="F312" s="144" t="s">
        <v>1080</v>
      </c>
      <c r="G312" s="145" t="s">
        <v>200</v>
      </c>
      <c r="H312" s="146">
        <v>3</v>
      </c>
      <c r="I312" s="147"/>
      <c r="J312" s="147">
        <f>ROUND(I312*H312,2)</f>
        <v>0</v>
      </c>
      <c r="K312" s="144" t="s">
        <v>148</v>
      </c>
      <c r="L312" s="31"/>
      <c r="M312" s="148" t="s">
        <v>1</v>
      </c>
      <c r="N312" s="149" t="s">
        <v>37</v>
      </c>
      <c r="O312" s="150">
        <v>0</v>
      </c>
      <c r="P312" s="150">
        <f>O312*H312</f>
        <v>0</v>
      </c>
      <c r="Q312" s="150">
        <v>0</v>
      </c>
      <c r="R312" s="150">
        <f>Q312*H312</f>
        <v>0</v>
      </c>
      <c r="S312" s="150">
        <v>0</v>
      </c>
      <c r="T312" s="151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52" t="s">
        <v>388</v>
      </c>
      <c r="AT312" s="152" t="s">
        <v>135</v>
      </c>
      <c r="AU312" s="152" t="s">
        <v>82</v>
      </c>
      <c r="AY312" s="18" t="s">
        <v>131</v>
      </c>
      <c r="BE312" s="153">
        <f>IF(N312="základní",J312,0)</f>
        <v>0</v>
      </c>
      <c r="BF312" s="153">
        <f>IF(N312="snížená",J312,0)</f>
        <v>0</v>
      </c>
      <c r="BG312" s="153">
        <f>IF(N312="zákl. přenesená",J312,0)</f>
        <v>0</v>
      </c>
      <c r="BH312" s="153">
        <f>IF(N312="sníž. přenesená",J312,0)</f>
        <v>0</v>
      </c>
      <c r="BI312" s="153">
        <f>IF(N312="nulová",J312,0)</f>
        <v>0</v>
      </c>
      <c r="BJ312" s="18" t="s">
        <v>80</v>
      </c>
      <c r="BK312" s="153">
        <f>ROUND(I312*H312,2)</f>
        <v>0</v>
      </c>
      <c r="BL312" s="18" t="s">
        <v>388</v>
      </c>
      <c r="BM312" s="152" t="s">
        <v>457</v>
      </c>
    </row>
    <row r="313" spans="2:51" s="13" customFormat="1" ht="12">
      <c r="B313" s="154"/>
      <c r="D313" s="155" t="s">
        <v>140</v>
      </c>
      <c r="E313" s="156" t="s">
        <v>1</v>
      </c>
      <c r="F313" s="157" t="s">
        <v>236</v>
      </c>
      <c r="H313" s="156" t="s">
        <v>1</v>
      </c>
      <c r="L313" s="154"/>
      <c r="M313" s="158"/>
      <c r="N313" s="159"/>
      <c r="O313" s="159"/>
      <c r="P313" s="159"/>
      <c r="Q313" s="159"/>
      <c r="R313" s="159"/>
      <c r="S313" s="159"/>
      <c r="T313" s="160"/>
      <c r="AT313" s="156" t="s">
        <v>140</v>
      </c>
      <c r="AU313" s="156" t="s">
        <v>82</v>
      </c>
      <c r="AV313" s="13" t="s">
        <v>80</v>
      </c>
      <c r="AW313" s="13" t="s">
        <v>29</v>
      </c>
      <c r="AX313" s="13" t="s">
        <v>72</v>
      </c>
      <c r="AY313" s="156" t="s">
        <v>131</v>
      </c>
    </row>
    <row r="314" spans="2:51" s="14" customFormat="1" ht="12">
      <c r="B314" s="161"/>
      <c r="D314" s="155" t="s">
        <v>140</v>
      </c>
      <c r="E314" s="162" t="s">
        <v>1</v>
      </c>
      <c r="F314" s="163" t="s">
        <v>244</v>
      </c>
      <c r="H314" s="164">
        <v>3</v>
      </c>
      <c r="L314" s="161"/>
      <c r="M314" s="165"/>
      <c r="N314" s="166"/>
      <c r="O314" s="166"/>
      <c r="P314" s="166"/>
      <c r="Q314" s="166"/>
      <c r="R314" s="166"/>
      <c r="S314" s="166"/>
      <c r="T314" s="167"/>
      <c r="AT314" s="162" t="s">
        <v>140</v>
      </c>
      <c r="AU314" s="162" t="s">
        <v>82</v>
      </c>
      <c r="AV314" s="14" t="s">
        <v>82</v>
      </c>
      <c r="AW314" s="14" t="s">
        <v>29</v>
      </c>
      <c r="AX314" s="14" t="s">
        <v>72</v>
      </c>
      <c r="AY314" s="162" t="s">
        <v>131</v>
      </c>
    </row>
    <row r="315" spans="2:51" s="15" customFormat="1" ht="12">
      <c r="B315" s="168"/>
      <c r="D315" s="155" t="s">
        <v>140</v>
      </c>
      <c r="E315" s="169" t="s">
        <v>1</v>
      </c>
      <c r="F315" s="170" t="s">
        <v>143</v>
      </c>
      <c r="H315" s="171">
        <v>3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140</v>
      </c>
      <c r="AU315" s="169" t="s">
        <v>82</v>
      </c>
      <c r="AV315" s="15" t="s">
        <v>139</v>
      </c>
      <c r="AW315" s="15" t="s">
        <v>29</v>
      </c>
      <c r="AX315" s="15" t="s">
        <v>80</v>
      </c>
      <c r="AY315" s="169" t="s">
        <v>131</v>
      </c>
    </row>
    <row r="316" spans="1:65" s="2" customFormat="1" ht="16.5" customHeight="1">
      <c r="A316" s="30"/>
      <c r="B316" s="141"/>
      <c r="C316" s="175" t="s">
        <v>435</v>
      </c>
      <c r="D316" s="175" t="s">
        <v>152</v>
      </c>
      <c r="E316" s="176" t="s">
        <v>1081</v>
      </c>
      <c r="F316" s="177" t="s">
        <v>1082</v>
      </c>
      <c r="G316" s="178" t="s">
        <v>963</v>
      </c>
      <c r="H316" s="179">
        <v>3</v>
      </c>
      <c r="I316" s="180"/>
      <c r="J316" s="180">
        <f>ROUND(I316*H316,2)</f>
        <v>0</v>
      </c>
      <c r="K316" s="177" t="s">
        <v>1</v>
      </c>
      <c r="L316" s="181"/>
      <c r="M316" s="182" t="s">
        <v>1</v>
      </c>
      <c r="N316" s="183" t="s">
        <v>37</v>
      </c>
      <c r="O316" s="150">
        <v>0</v>
      </c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R316" s="152" t="s">
        <v>1044</v>
      </c>
      <c r="AT316" s="152" t="s">
        <v>152</v>
      </c>
      <c r="AU316" s="152" t="s">
        <v>82</v>
      </c>
      <c r="AY316" s="18" t="s">
        <v>131</v>
      </c>
      <c r="BE316" s="153">
        <f>IF(N316="základní",J316,0)</f>
        <v>0</v>
      </c>
      <c r="BF316" s="153">
        <f>IF(N316="snížená",J316,0)</f>
        <v>0</v>
      </c>
      <c r="BG316" s="153">
        <f>IF(N316="zákl. přenesená",J316,0)</f>
        <v>0</v>
      </c>
      <c r="BH316" s="153">
        <f>IF(N316="sníž. přenesená",J316,0)</f>
        <v>0</v>
      </c>
      <c r="BI316" s="153">
        <f>IF(N316="nulová",J316,0)</f>
        <v>0</v>
      </c>
      <c r="BJ316" s="18" t="s">
        <v>80</v>
      </c>
      <c r="BK316" s="153">
        <f>ROUND(I316*H316,2)</f>
        <v>0</v>
      </c>
      <c r="BL316" s="18" t="s">
        <v>388</v>
      </c>
      <c r="BM316" s="152" t="s">
        <v>461</v>
      </c>
    </row>
    <row r="317" spans="2:51" s="13" customFormat="1" ht="12">
      <c r="B317" s="154"/>
      <c r="D317" s="155" t="s">
        <v>140</v>
      </c>
      <c r="E317" s="156" t="s">
        <v>1</v>
      </c>
      <c r="F317" s="157" t="s">
        <v>236</v>
      </c>
      <c r="H317" s="156" t="s">
        <v>1</v>
      </c>
      <c r="L317" s="154"/>
      <c r="M317" s="158"/>
      <c r="N317" s="159"/>
      <c r="O317" s="159"/>
      <c r="P317" s="159"/>
      <c r="Q317" s="159"/>
      <c r="R317" s="159"/>
      <c r="S317" s="159"/>
      <c r="T317" s="160"/>
      <c r="AT317" s="156" t="s">
        <v>140</v>
      </c>
      <c r="AU317" s="156" t="s">
        <v>82</v>
      </c>
      <c r="AV317" s="13" t="s">
        <v>80</v>
      </c>
      <c r="AW317" s="13" t="s">
        <v>29</v>
      </c>
      <c r="AX317" s="13" t="s">
        <v>72</v>
      </c>
      <c r="AY317" s="156" t="s">
        <v>131</v>
      </c>
    </row>
    <row r="318" spans="2:51" s="14" customFormat="1" ht="12">
      <c r="B318" s="161"/>
      <c r="D318" s="155" t="s">
        <v>140</v>
      </c>
      <c r="E318" s="162" t="s">
        <v>1</v>
      </c>
      <c r="F318" s="163" t="s">
        <v>244</v>
      </c>
      <c r="H318" s="164">
        <v>3</v>
      </c>
      <c r="L318" s="161"/>
      <c r="M318" s="165"/>
      <c r="N318" s="166"/>
      <c r="O318" s="166"/>
      <c r="P318" s="166"/>
      <c r="Q318" s="166"/>
      <c r="R318" s="166"/>
      <c r="S318" s="166"/>
      <c r="T318" s="167"/>
      <c r="AT318" s="162" t="s">
        <v>140</v>
      </c>
      <c r="AU318" s="162" t="s">
        <v>82</v>
      </c>
      <c r="AV318" s="14" t="s">
        <v>82</v>
      </c>
      <c r="AW318" s="14" t="s">
        <v>29</v>
      </c>
      <c r="AX318" s="14" t="s">
        <v>72</v>
      </c>
      <c r="AY318" s="162" t="s">
        <v>131</v>
      </c>
    </row>
    <row r="319" spans="2:51" s="15" customFormat="1" ht="12">
      <c r="B319" s="168"/>
      <c r="D319" s="155" t="s">
        <v>140</v>
      </c>
      <c r="E319" s="169" t="s">
        <v>1</v>
      </c>
      <c r="F319" s="170" t="s">
        <v>143</v>
      </c>
      <c r="H319" s="171">
        <v>3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140</v>
      </c>
      <c r="AU319" s="169" t="s">
        <v>82</v>
      </c>
      <c r="AV319" s="15" t="s">
        <v>139</v>
      </c>
      <c r="AW319" s="15" t="s">
        <v>29</v>
      </c>
      <c r="AX319" s="15" t="s">
        <v>80</v>
      </c>
      <c r="AY319" s="169" t="s">
        <v>131</v>
      </c>
    </row>
    <row r="320" spans="1:65" s="2" customFormat="1" ht="33" customHeight="1">
      <c r="A320" s="30"/>
      <c r="B320" s="141"/>
      <c r="C320" s="142" t="s">
        <v>943</v>
      </c>
      <c r="D320" s="142" t="s">
        <v>135</v>
      </c>
      <c r="E320" s="143" t="s">
        <v>1083</v>
      </c>
      <c r="F320" s="144" t="s">
        <v>1084</v>
      </c>
      <c r="G320" s="145" t="s">
        <v>163</v>
      </c>
      <c r="H320" s="146">
        <v>16</v>
      </c>
      <c r="I320" s="147"/>
      <c r="J320" s="147">
        <f>ROUND(I320*H320,2)</f>
        <v>0</v>
      </c>
      <c r="K320" s="144" t="s">
        <v>148</v>
      </c>
      <c r="L320" s="31"/>
      <c r="M320" s="148" t="s">
        <v>1</v>
      </c>
      <c r="N320" s="149" t="s">
        <v>37</v>
      </c>
      <c r="O320" s="150">
        <v>0</v>
      </c>
      <c r="P320" s="150">
        <f>O320*H320</f>
        <v>0</v>
      </c>
      <c r="Q320" s="150">
        <v>0</v>
      </c>
      <c r="R320" s="150">
        <f>Q320*H320</f>
        <v>0</v>
      </c>
      <c r="S320" s="150">
        <v>0</v>
      </c>
      <c r="T320" s="151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52" t="s">
        <v>388</v>
      </c>
      <c r="AT320" s="152" t="s">
        <v>135</v>
      </c>
      <c r="AU320" s="152" t="s">
        <v>82</v>
      </c>
      <c r="AY320" s="18" t="s">
        <v>131</v>
      </c>
      <c r="BE320" s="153">
        <f>IF(N320="základní",J320,0)</f>
        <v>0</v>
      </c>
      <c r="BF320" s="153">
        <f>IF(N320="snížená",J320,0)</f>
        <v>0</v>
      </c>
      <c r="BG320" s="153">
        <f>IF(N320="zákl. přenesená",J320,0)</f>
        <v>0</v>
      </c>
      <c r="BH320" s="153">
        <f>IF(N320="sníž. přenesená",J320,0)</f>
        <v>0</v>
      </c>
      <c r="BI320" s="153">
        <f>IF(N320="nulová",J320,0)</f>
        <v>0</v>
      </c>
      <c r="BJ320" s="18" t="s">
        <v>80</v>
      </c>
      <c r="BK320" s="153">
        <f>ROUND(I320*H320,2)</f>
        <v>0</v>
      </c>
      <c r="BL320" s="18" t="s">
        <v>388</v>
      </c>
      <c r="BM320" s="152" t="s">
        <v>465</v>
      </c>
    </row>
    <row r="321" spans="2:51" s="13" customFormat="1" ht="12">
      <c r="B321" s="154"/>
      <c r="D321" s="155" t="s">
        <v>140</v>
      </c>
      <c r="E321" s="156" t="s">
        <v>1</v>
      </c>
      <c r="F321" s="157" t="s">
        <v>1025</v>
      </c>
      <c r="H321" s="156" t="s">
        <v>1</v>
      </c>
      <c r="L321" s="154"/>
      <c r="M321" s="158"/>
      <c r="N321" s="159"/>
      <c r="O321" s="159"/>
      <c r="P321" s="159"/>
      <c r="Q321" s="159"/>
      <c r="R321" s="159"/>
      <c r="S321" s="159"/>
      <c r="T321" s="160"/>
      <c r="AT321" s="156" t="s">
        <v>140</v>
      </c>
      <c r="AU321" s="156" t="s">
        <v>82</v>
      </c>
      <c r="AV321" s="13" t="s">
        <v>80</v>
      </c>
      <c r="AW321" s="13" t="s">
        <v>29</v>
      </c>
      <c r="AX321" s="13" t="s">
        <v>72</v>
      </c>
      <c r="AY321" s="156" t="s">
        <v>131</v>
      </c>
    </row>
    <row r="322" spans="2:51" s="14" customFormat="1" ht="12">
      <c r="B322" s="161"/>
      <c r="D322" s="155" t="s">
        <v>140</v>
      </c>
      <c r="E322" s="162" t="s">
        <v>1</v>
      </c>
      <c r="F322" s="163" t="s">
        <v>191</v>
      </c>
      <c r="H322" s="164">
        <v>16</v>
      </c>
      <c r="L322" s="161"/>
      <c r="M322" s="165"/>
      <c r="N322" s="166"/>
      <c r="O322" s="166"/>
      <c r="P322" s="166"/>
      <c r="Q322" s="166"/>
      <c r="R322" s="166"/>
      <c r="S322" s="166"/>
      <c r="T322" s="167"/>
      <c r="AT322" s="162" t="s">
        <v>140</v>
      </c>
      <c r="AU322" s="162" t="s">
        <v>82</v>
      </c>
      <c r="AV322" s="14" t="s">
        <v>82</v>
      </c>
      <c r="AW322" s="14" t="s">
        <v>29</v>
      </c>
      <c r="AX322" s="14" t="s">
        <v>72</v>
      </c>
      <c r="AY322" s="162" t="s">
        <v>131</v>
      </c>
    </row>
    <row r="323" spans="2:51" s="15" customFormat="1" ht="12">
      <c r="B323" s="168"/>
      <c r="D323" s="155" t="s">
        <v>140</v>
      </c>
      <c r="E323" s="169" t="s">
        <v>1</v>
      </c>
      <c r="F323" s="170" t="s">
        <v>143</v>
      </c>
      <c r="H323" s="171">
        <v>16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140</v>
      </c>
      <c r="AU323" s="169" t="s">
        <v>82</v>
      </c>
      <c r="AV323" s="15" t="s">
        <v>139</v>
      </c>
      <c r="AW323" s="15" t="s">
        <v>29</v>
      </c>
      <c r="AX323" s="15" t="s">
        <v>80</v>
      </c>
      <c r="AY323" s="169" t="s">
        <v>131</v>
      </c>
    </row>
    <row r="324" spans="1:65" s="2" customFormat="1" ht="16.5" customHeight="1">
      <c r="A324" s="30"/>
      <c r="B324" s="141"/>
      <c r="C324" s="175" t="s">
        <v>440</v>
      </c>
      <c r="D324" s="175" t="s">
        <v>152</v>
      </c>
      <c r="E324" s="176" t="s">
        <v>1085</v>
      </c>
      <c r="F324" s="177" t="s">
        <v>1086</v>
      </c>
      <c r="G324" s="178" t="s">
        <v>1087</v>
      </c>
      <c r="H324" s="179">
        <v>10.24</v>
      </c>
      <c r="I324" s="180"/>
      <c r="J324" s="180">
        <f>ROUND(I324*H324,2)</f>
        <v>0</v>
      </c>
      <c r="K324" s="177" t="s">
        <v>1047</v>
      </c>
      <c r="L324" s="181"/>
      <c r="M324" s="182" t="s">
        <v>1</v>
      </c>
      <c r="N324" s="183" t="s">
        <v>37</v>
      </c>
      <c r="O324" s="150">
        <v>0</v>
      </c>
      <c r="P324" s="150">
        <f>O324*H324</f>
        <v>0</v>
      </c>
      <c r="Q324" s="150">
        <v>0</v>
      </c>
      <c r="R324" s="150">
        <f>Q324*H324</f>
        <v>0</v>
      </c>
      <c r="S324" s="150">
        <v>0</v>
      </c>
      <c r="T324" s="151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R324" s="152" t="s">
        <v>1044</v>
      </c>
      <c r="AT324" s="152" t="s">
        <v>152</v>
      </c>
      <c r="AU324" s="152" t="s">
        <v>82</v>
      </c>
      <c r="AY324" s="18" t="s">
        <v>131</v>
      </c>
      <c r="BE324" s="153">
        <f>IF(N324="základní",J324,0)</f>
        <v>0</v>
      </c>
      <c r="BF324" s="153">
        <f>IF(N324="snížená",J324,0)</f>
        <v>0</v>
      </c>
      <c r="BG324" s="153">
        <f>IF(N324="zákl. přenesená",J324,0)</f>
        <v>0</v>
      </c>
      <c r="BH324" s="153">
        <f>IF(N324="sníž. přenesená",J324,0)</f>
        <v>0</v>
      </c>
      <c r="BI324" s="153">
        <f>IF(N324="nulová",J324,0)</f>
        <v>0</v>
      </c>
      <c r="BJ324" s="18" t="s">
        <v>80</v>
      </c>
      <c r="BK324" s="153">
        <f>ROUND(I324*H324,2)</f>
        <v>0</v>
      </c>
      <c r="BL324" s="18" t="s">
        <v>388</v>
      </c>
      <c r="BM324" s="152" t="s">
        <v>469</v>
      </c>
    </row>
    <row r="325" spans="2:51" s="13" customFormat="1" ht="12">
      <c r="B325" s="154"/>
      <c r="D325" s="155" t="s">
        <v>140</v>
      </c>
      <c r="E325" s="156" t="s">
        <v>1</v>
      </c>
      <c r="F325" s="157" t="s">
        <v>1088</v>
      </c>
      <c r="H325" s="156" t="s">
        <v>1</v>
      </c>
      <c r="L325" s="154"/>
      <c r="M325" s="158"/>
      <c r="N325" s="159"/>
      <c r="O325" s="159"/>
      <c r="P325" s="159"/>
      <c r="Q325" s="159"/>
      <c r="R325" s="159"/>
      <c r="S325" s="159"/>
      <c r="T325" s="160"/>
      <c r="AT325" s="156" t="s">
        <v>140</v>
      </c>
      <c r="AU325" s="156" t="s">
        <v>82</v>
      </c>
      <c r="AV325" s="13" t="s">
        <v>80</v>
      </c>
      <c r="AW325" s="13" t="s">
        <v>29</v>
      </c>
      <c r="AX325" s="13" t="s">
        <v>72</v>
      </c>
      <c r="AY325" s="156" t="s">
        <v>131</v>
      </c>
    </row>
    <row r="326" spans="2:51" s="14" customFormat="1" ht="12">
      <c r="B326" s="161"/>
      <c r="D326" s="155" t="s">
        <v>140</v>
      </c>
      <c r="E326" s="162" t="s">
        <v>1</v>
      </c>
      <c r="F326" s="163" t="s">
        <v>1089</v>
      </c>
      <c r="H326" s="164">
        <v>10.24</v>
      </c>
      <c r="L326" s="161"/>
      <c r="M326" s="165"/>
      <c r="N326" s="166"/>
      <c r="O326" s="166"/>
      <c r="P326" s="166"/>
      <c r="Q326" s="166"/>
      <c r="R326" s="166"/>
      <c r="S326" s="166"/>
      <c r="T326" s="167"/>
      <c r="AT326" s="162" t="s">
        <v>140</v>
      </c>
      <c r="AU326" s="162" t="s">
        <v>82</v>
      </c>
      <c r="AV326" s="14" t="s">
        <v>82</v>
      </c>
      <c r="AW326" s="14" t="s">
        <v>29</v>
      </c>
      <c r="AX326" s="14" t="s">
        <v>72</v>
      </c>
      <c r="AY326" s="162" t="s">
        <v>131</v>
      </c>
    </row>
    <row r="327" spans="2:51" s="15" customFormat="1" ht="12">
      <c r="B327" s="168"/>
      <c r="D327" s="155" t="s">
        <v>140</v>
      </c>
      <c r="E327" s="169" t="s">
        <v>1</v>
      </c>
      <c r="F327" s="170" t="s">
        <v>143</v>
      </c>
      <c r="H327" s="171">
        <v>10.24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140</v>
      </c>
      <c r="AU327" s="169" t="s">
        <v>82</v>
      </c>
      <c r="AV327" s="15" t="s">
        <v>139</v>
      </c>
      <c r="AW327" s="15" t="s">
        <v>29</v>
      </c>
      <c r="AX327" s="15" t="s">
        <v>80</v>
      </c>
      <c r="AY327" s="169" t="s">
        <v>131</v>
      </c>
    </row>
    <row r="328" spans="1:65" s="2" customFormat="1" ht="24.15" customHeight="1">
      <c r="A328" s="30"/>
      <c r="B328" s="141"/>
      <c r="C328" s="142" t="s">
        <v>1090</v>
      </c>
      <c r="D328" s="142" t="s">
        <v>135</v>
      </c>
      <c r="E328" s="143" t="s">
        <v>1091</v>
      </c>
      <c r="F328" s="144" t="s">
        <v>1092</v>
      </c>
      <c r="G328" s="145" t="s">
        <v>163</v>
      </c>
      <c r="H328" s="146">
        <v>3</v>
      </c>
      <c r="I328" s="147"/>
      <c r="J328" s="147">
        <f>ROUND(I328*H328,2)</f>
        <v>0</v>
      </c>
      <c r="K328" s="144" t="s">
        <v>148</v>
      </c>
      <c r="L328" s="31"/>
      <c r="M328" s="148" t="s">
        <v>1</v>
      </c>
      <c r="N328" s="149" t="s">
        <v>37</v>
      </c>
      <c r="O328" s="150">
        <v>0</v>
      </c>
      <c r="P328" s="150">
        <f>O328*H328</f>
        <v>0</v>
      </c>
      <c r="Q328" s="150">
        <v>0</v>
      </c>
      <c r="R328" s="150">
        <f>Q328*H328</f>
        <v>0</v>
      </c>
      <c r="S328" s="150">
        <v>0</v>
      </c>
      <c r="T328" s="151">
        <f>S328*H328</f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R328" s="152" t="s">
        <v>388</v>
      </c>
      <c r="AT328" s="152" t="s">
        <v>135</v>
      </c>
      <c r="AU328" s="152" t="s">
        <v>82</v>
      </c>
      <c r="AY328" s="18" t="s">
        <v>131</v>
      </c>
      <c r="BE328" s="153">
        <f>IF(N328="základní",J328,0)</f>
        <v>0</v>
      </c>
      <c r="BF328" s="153">
        <f>IF(N328="snížená",J328,0)</f>
        <v>0</v>
      </c>
      <c r="BG328" s="153">
        <f>IF(N328="zákl. přenesená",J328,0)</f>
        <v>0</v>
      </c>
      <c r="BH328" s="153">
        <f>IF(N328="sníž. přenesená",J328,0)</f>
        <v>0</v>
      </c>
      <c r="BI328" s="153">
        <f>IF(N328="nulová",J328,0)</f>
        <v>0</v>
      </c>
      <c r="BJ328" s="18" t="s">
        <v>80</v>
      </c>
      <c r="BK328" s="153">
        <f>ROUND(I328*H328,2)</f>
        <v>0</v>
      </c>
      <c r="BL328" s="18" t="s">
        <v>388</v>
      </c>
      <c r="BM328" s="152" t="s">
        <v>481</v>
      </c>
    </row>
    <row r="329" spans="2:51" s="13" customFormat="1" ht="12">
      <c r="B329" s="154"/>
      <c r="D329" s="155" t="s">
        <v>140</v>
      </c>
      <c r="E329" s="156" t="s">
        <v>1</v>
      </c>
      <c r="F329" s="157" t="s">
        <v>236</v>
      </c>
      <c r="H329" s="156" t="s">
        <v>1</v>
      </c>
      <c r="L329" s="154"/>
      <c r="M329" s="158"/>
      <c r="N329" s="159"/>
      <c r="O329" s="159"/>
      <c r="P329" s="159"/>
      <c r="Q329" s="159"/>
      <c r="R329" s="159"/>
      <c r="S329" s="159"/>
      <c r="T329" s="160"/>
      <c r="AT329" s="156" t="s">
        <v>140</v>
      </c>
      <c r="AU329" s="156" t="s">
        <v>82</v>
      </c>
      <c r="AV329" s="13" t="s">
        <v>80</v>
      </c>
      <c r="AW329" s="13" t="s">
        <v>29</v>
      </c>
      <c r="AX329" s="13" t="s">
        <v>72</v>
      </c>
      <c r="AY329" s="156" t="s">
        <v>131</v>
      </c>
    </row>
    <row r="330" spans="2:51" s="14" customFormat="1" ht="12">
      <c r="B330" s="161"/>
      <c r="D330" s="155" t="s">
        <v>140</v>
      </c>
      <c r="E330" s="162" t="s">
        <v>1</v>
      </c>
      <c r="F330" s="163" t="s">
        <v>244</v>
      </c>
      <c r="H330" s="164">
        <v>3</v>
      </c>
      <c r="L330" s="161"/>
      <c r="M330" s="165"/>
      <c r="N330" s="166"/>
      <c r="O330" s="166"/>
      <c r="P330" s="166"/>
      <c r="Q330" s="166"/>
      <c r="R330" s="166"/>
      <c r="S330" s="166"/>
      <c r="T330" s="167"/>
      <c r="AT330" s="162" t="s">
        <v>140</v>
      </c>
      <c r="AU330" s="162" t="s">
        <v>82</v>
      </c>
      <c r="AV330" s="14" t="s">
        <v>82</v>
      </c>
      <c r="AW330" s="14" t="s">
        <v>29</v>
      </c>
      <c r="AX330" s="14" t="s">
        <v>72</v>
      </c>
      <c r="AY330" s="162" t="s">
        <v>131</v>
      </c>
    </row>
    <row r="331" spans="2:51" s="15" customFormat="1" ht="12">
      <c r="B331" s="168"/>
      <c r="D331" s="155" t="s">
        <v>140</v>
      </c>
      <c r="E331" s="169" t="s">
        <v>1</v>
      </c>
      <c r="F331" s="170" t="s">
        <v>143</v>
      </c>
      <c r="H331" s="171">
        <v>3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140</v>
      </c>
      <c r="AU331" s="169" t="s">
        <v>82</v>
      </c>
      <c r="AV331" s="15" t="s">
        <v>139</v>
      </c>
      <c r="AW331" s="15" t="s">
        <v>29</v>
      </c>
      <c r="AX331" s="15" t="s">
        <v>80</v>
      </c>
      <c r="AY331" s="169" t="s">
        <v>131</v>
      </c>
    </row>
    <row r="332" spans="1:65" s="2" customFormat="1" ht="16.5" customHeight="1">
      <c r="A332" s="30"/>
      <c r="B332" s="141"/>
      <c r="C332" s="175" t="s">
        <v>445</v>
      </c>
      <c r="D332" s="175" t="s">
        <v>152</v>
      </c>
      <c r="E332" s="176" t="s">
        <v>1093</v>
      </c>
      <c r="F332" s="177" t="s">
        <v>1094</v>
      </c>
      <c r="G332" s="178" t="s">
        <v>200</v>
      </c>
      <c r="H332" s="179">
        <v>3</v>
      </c>
      <c r="I332" s="180"/>
      <c r="J332" s="180">
        <f>ROUND(I332*H332,2)</f>
        <v>0</v>
      </c>
      <c r="K332" s="177" t="s">
        <v>1047</v>
      </c>
      <c r="L332" s="181"/>
      <c r="M332" s="182" t="s">
        <v>1</v>
      </c>
      <c r="N332" s="183" t="s">
        <v>37</v>
      </c>
      <c r="O332" s="150">
        <v>0</v>
      </c>
      <c r="P332" s="150">
        <f>O332*H332</f>
        <v>0</v>
      </c>
      <c r="Q332" s="150">
        <v>0</v>
      </c>
      <c r="R332" s="150">
        <f>Q332*H332</f>
        <v>0</v>
      </c>
      <c r="S332" s="150">
        <v>0</v>
      </c>
      <c r="T332" s="151">
        <f>S332*H332</f>
        <v>0</v>
      </c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R332" s="152" t="s">
        <v>1044</v>
      </c>
      <c r="AT332" s="152" t="s">
        <v>152</v>
      </c>
      <c r="AU332" s="152" t="s">
        <v>82</v>
      </c>
      <c r="AY332" s="18" t="s">
        <v>131</v>
      </c>
      <c r="BE332" s="153">
        <f>IF(N332="základní",J332,0)</f>
        <v>0</v>
      </c>
      <c r="BF332" s="153">
        <f>IF(N332="snížená",J332,0)</f>
        <v>0</v>
      </c>
      <c r="BG332" s="153">
        <f>IF(N332="zákl. přenesená",J332,0)</f>
        <v>0</v>
      </c>
      <c r="BH332" s="153">
        <f>IF(N332="sníž. přenesená",J332,0)</f>
        <v>0</v>
      </c>
      <c r="BI332" s="153">
        <f>IF(N332="nulová",J332,0)</f>
        <v>0</v>
      </c>
      <c r="BJ332" s="18" t="s">
        <v>80</v>
      </c>
      <c r="BK332" s="153">
        <f>ROUND(I332*H332,2)</f>
        <v>0</v>
      </c>
      <c r="BL332" s="18" t="s">
        <v>388</v>
      </c>
      <c r="BM332" s="152" t="s">
        <v>485</v>
      </c>
    </row>
    <row r="333" spans="2:51" s="13" customFormat="1" ht="12">
      <c r="B333" s="154"/>
      <c r="D333" s="155" t="s">
        <v>140</v>
      </c>
      <c r="E333" s="156" t="s">
        <v>1</v>
      </c>
      <c r="F333" s="157" t="s">
        <v>236</v>
      </c>
      <c r="H333" s="156" t="s">
        <v>1</v>
      </c>
      <c r="L333" s="154"/>
      <c r="M333" s="158"/>
      <c r="N333" s="159"/>
      <c r="O333" s="159"/>
      <c r="P333" s="159"/>
      <c r="Q333" s="159"/>
      <c r="R333" s="159"/>
      <c r="S333" s="159"/>
      <c r="T333" s="160"/>
      <c r="AT333" s="156" t="s">
        <v>140</v>
      </c>
      <c r="AU333" s="156" t="s">
        <v>82</v>
      </c>
      <c r="AV333" s="13" t="s">
        <v>80</v>
      </c>
      <c r="AW333" s="13" t="s">
        <v>29</v>
      </c>
      <c r="AX333" s="13" t="s">
        <v>72</v>
      </c>
      <c r="AY333" s="156" t="s">
        <v>131</v>
      </c>
    </row>
    <row r="334" spans="2:51" s="14" customFormat="1" ht="12">
      <c r="B334" s="161"/>
      <c r="D334" s="155" t="s">
        <v>140</v>
      </c>
      <c r="E334" s="162" t="s">
        <v>1</v>
      </c>
      <c r="F334" s="163" t="s">
        <v>244</v>
      </c>
      <c r="H334" s="164">
        <v>3</v>
      </c>
      <c r="L334" s="161"/>
      <c r="M334" s="165"/>
      <c r="N334" s="166"/>
      <c r="O334" s="166"/>
      <c r="P334" s="166"/>
      <c r="Q334" s="166"/>
      <c r="R334" s="166"/>
      <c r="S334" s="166"/>
      <c r="T334" s="167"/>
      <c r="AT334" s="162" t="s">
        <v>140</v>
      </c>
      <c r="AU334" s="162" t="s">
        <v>82</v>
      </c>
      <c r="AV334" s="14" t="s">
        <v>82</v>
      </c>
      <c r="AW334" s="14" t="s">
        <v>29</v>
      </c>
      <c r="AX334" s="14" t="s">
        <v>72</v>
      </c>
      <c r="AY334" s="162" t="s">
        <v>131</v>
      </c>
    </row>
    <row r="335" spans="2:51" s="15" customFormat="1" ht="12">
      <c r="B335" s="168"/>
      <c r="D335" s="155" t="s">
        <v>140</v>
      </c>
      <c r="E335" s="169" t="s">
        <v>1</v>
      </c>
      <c r="F335" s="170" t="s">
        <v>143</v>
      </c>
      <c r="H335" s="171">
        <v>3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140</v>
      </c>
      <c r="AU335" s="169" t="s">
        <v>82</v>
      </c>
      <c r="AV335" s="15" t="s">
        <v>139</v>
      </c>
      <c r="AW335" s="15" t="s">
        <v>29</v>
      </c>
      <c r="AX335" s="15" t="s">
        <v>80</v>
      </c>
      <c r="AY335" s="169" t="s">
        <v>131</v>
      </c>
    </row>
    <row r="336" spans="1:65" s="2" customFormat="1" ht="24.15" customHeight="1">
      <c r="A336" s="30"/>
      <c r="B336" s="141"/>
      <c r="C336" s="142" t="s">
        <v>1095</v>
      </c>
      <c r="D336" s="142" t="s">
        <v>135</v>
      </c>
      <c r="E336" s="143" t="s">
        <v>1091</v>
      </c>
      <c r="F336" s="144" t="s">
        <v>1092</v>
      </c>
      <c r="G336" s="145" t="s">
        <v>163</v>
      </c>
      <c r="H336" s="146">
        <v>240</v>
      </c>
      <c r="I336" s="147"/>
      <c r="J336" s="147">
        <f>ROUND(I336*H336,2)</f>
        <v>0</v>
      </c>
      <c r="K336" s="144" t="s">
        <v>148</v>
      </c>
      <c r="L336" s="31"/>
      <c r="M336" s="148" t="s">
        <v>1</v>
      </c>
      <c r="N336" s="149" t="s">
        <v>37</v>
      </c>
      <c r="O336" s="150">
        <v>0</v>
      </c>
      <c r="P336" s="150">
        <f>O336*H336</f>
        <v>0</v>
      </c>
      <c r="Q336" s="150">
        <v>0</v>
      </c>
      <c r="R336" s="150">
        <f>Q336*H336</f>
        <v>0</v>
      </c>
      <c r="S336" s="150">
        <v>0</v>
      </c>
      <c r="T336" s="151">
        <f>S336*H336</f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52" t="s">
        <v>388</v>
      </c>
      <c r="AT336" s="152" t="s">
        <v>135</v>
      </c>
      <c r="AU336" s="152" t="s">
        <v>82</v>
      </c>
      <c r="AY336" s="18" t="s">
        <v>131</v>
      </c>
      <c r="BE336" s="153">
        <f>IF(N336="základní",J336,0)</f>
        <v>0</v>
      </c>
      <c r="BF336" s="153">
        <f>IF(N336="snížená",J336,0)</f>
        <v>0</v>
      </c>
      <c r="BG336" s="153">
        <f>IF(N336="zákl. přenesená",J336,0)</f>
        <v>0</v>
      </c>
      <c r="BH336" s="153">
        <f>IF(N336="sníž. přenesená",J336,0)</f>
        <v>0</v>
      </c>
      <c r="BI336" s="153">
        <f>IF(N336="nulová",J336,0)</f>
        <v>0</v>
      </c>
      <c r="BJ336" s="18" t="s">
        <v>80</v>
      </c>
      <c r="BK336" s="153">
        <f>ROUND(I336*H336,2)</f>
        <v>0</v>
      </c>
      <c r="BL336" s="18" t="s">
        <v>388</v>
      </c>
      <c r="BM336" s="152" t="s">
        <v>489</v>
      </c>
    </row>
    <row r="337" spans="2:51" s="13" customFormat="1" ht="12">
      <c r="B337" s="154"/>
      <c r="D337" s="155" t="s">
        <v>140</v>
      </c>
      <c r="E337" s="156" t="s">
        <v>1</v>
      </c>
      <c r="F337" s="157" t="s">
        <v>1096</v>
      </c>
      <c r="H337" s="156" t="s">
        <v>1</v>
      </c>
      <c r="L337" s="154"/>
      <c r="M337" s="158"/>
      <c r="N337" s="159"/>
      <c r="O337" s="159"/>
      <c r="P337" s="159"/>
      <c r="Q337" s="159"/>
      <c r="R337" s="159"/>
      <c r="S337" s="159"/>
      <c r="T337" s="160"/>
      <c r="AT337" s="156" t="s">
        <v>140</v>
      </c>
      <c r="AU337" s="156" t="s">
        <v>82</v>
      </c>
      <c r="AV337" s="13" t="s">
        <v>80</v>
      </c>
      <c r="AW337" s="13" t="s">
        <v>29</v>
      </c>
      <c r="AX337" s="13" t="s">
        <v>72</v>
      </c>
      <c r="AY337" s="156" t="s">
        <v>131</v>
      </c>
    </row>
    <row r="338" spans="2:51" s="14" customFormat="1" ht="12">
      <c r="B338" s="161"/>
      <c r="D338" s="155" t="s">
        <v>140</v>
      </c>
      <c r="E338" s="162" t="s">
        <v>1</v>
      </c>
      <c r="F338" s="163" t="s">
        <v>184</v>
      </c>
      <c r="H338" s="164">
        <v>240</v>
      </c>
      <c r="L338" s="161"/>
      <c r="M338" s="165"/>
      <c r="N338" s="166"/>
      <c r="O338" s="166"/>
      <c r="P338" s="166"/>
      <c r="Q338" s="166"/>
      <c r="R338" s="166"/>
      <c r="S338" s="166"/>
      <c r="T338" s="167"/>
      <c r="AT338" s="162" t="s">
        <v>140</v>
      </c>
      <c r="AU338" s="162" t="s">
        <v>82</v>
      </c>
      <c r="AV338" s="14" t="s">
        <v>82</v>
      </c>
      <c r="AW338" s="14" t="s">
        <v>29</v>
      </c>
      <c r="AX338" s="14" t="s">
        <v>72</v>
      </c>
      <c r="AY338" s="162" t="s">
        <v>131</v>
      </c>
    </row>
    <row r="339" spans="2:51" s="15" customFormat="1" ht="12">
      <c r="B339" s="168"/>
      <c r="D339" s="155" t="s">
        <v>140</v>
      </c>
      <c r="E339" s="169" t="s">
        <v>1</v>
      </c>
      <c r="F339" s="170" t="s">
        <v>143</v>
      </c>
      <c r="H339" s="171">
        <v>240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140</v>
      </c>
      <c r="AU339" s="169" t="s">
        <v>82</v>
      </c>
      <c r="AV339" s="15" t="s">
        <v>139</v>
      </c>
      <c r="AW339" s="15" t="s">
        <v>29</v>
      </c>
      <c r="AX339" s="15" t="s">
        <v>80</v>
      </c>
      <c r="AY339" s="169" t="s">
        <v>131</v>
      </c>
    </row>
    <row r="340" spans="1:65" s="2" customFormat="1" ht="16.5" customHeight="1">
      <c r="A340" s="30"/>
      <c r="B340" s="141"/>
      <c r="C340" s="175" t="s">
        <v>449</v>
      </c>
      <c r="D340" s="175" t="s">
        <v>152</v>
      </c>
      <c r="E340" s="176" t="s">
        <v>1097</v>
      </c>
      <c r="F340" s="177" t="s">
        <v>1098</v>
      </c>
      <c r="G340" s="178" t="s">
        <v>1087</v>
      </c>
      <c r="H340" s="179">
        <v>32.816</v>
      </c>
      <c r="I340" s="180"/>
      <c r="J340" s="180">
        <f>ROUND(I340*H340,2)</f>
        <v>0</v>
      </c>
      <c r="K340" s="177" t="s">
        <v>1047</v>
      </c>
      <c r="L340" s="181"/>
      <c r="M340" s="182" t="s">
        <v>1</v>
      </c>
      <c r="N340" s="183" t="s">
        <v>37</v>
      </c>
      <c r="O340" s="150">
        <v>0</v>
      </c>
      <c r="P340" s="150">
        <f>O340*H340</f>
        <v>0</v>
      </c>
      <c r="Q340" s="150">
        <v>0</v>
      </c>
      <c r="R340" s="150">
        <f>Q340*H340</f>
        <v>0</v>
      </c>
      <c r="S340" s="150">
        <v>0</v>
      </c>
      <c r="T340" s="151">
        <f>S340*H340</f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52" t="s">
        <v>1044</v>
      </c>
      <c r="AT340" s="152" t="s">
        <v>152</v>
      </c>
      <c r="AU340" s="152" t="s">
        <v>82</v>
      </c>
      <c r="AY340" s="18" t="s">
        <v>131</v>
      </c>
      <c r="BE340" s="153">
        <f>IF(N340="základní",J340,0)</f>
        <v>0</v>
      </c>
      <c r="BF340" s="153">
        <f>IF(N340="snížená",J340,0)</f>
        <v>0</v>
      </c>
      <c r="BG340" s="153">
        <f>IF(N340="zákl. přenesená",J340,0)</f>
        <v>0</v>
      </c>
      <c r="BH340" s="153">
        <f>IF(N340="sníž. přenesená",J340,0)</f>
        <v>0</v>
      </c>
      <c r="BI340" s="153">
        <f>IF(N340="nulová",J340,0)</f>
        <v>0</v>
      </c>
      <c r="BJ340" s="18" t="s">
        <v>80</v>
      </c>
      <c r="BK340" s="153">
        <f>ROUND(I340*H340,2)</f>
        <v>0</v>
      </c>
      <c r="BL340" s="18" t="s">
        <v>388</v>
      </c>
      <c r="BM340" s="152" t="s">
        <v>493</v>
      </c>
    </row>
    <row r="341" spans="2:51" s="13" customFormat="1" ht="12">
      <c r="B341" s="154"/>
      <c r="D341" s="155" t="s">
        <v>140</v>
      </c>
      <c r="E341" s="156" t="s">
        <v>1</v>
      </c>
      <c r="F341" s="157" t="s">
        <v>1099</v>
      </c>
      <c r="H341" s="156" t="s">
        <v>1</v>
      </c>
      <c r="L341" s="154"/>
      <c r="M341" s="158"/>
      <c r="N341" s="159"/>
      <c r="O341" s="159"/>
      <c r="P341" s="159"/>
      <c r="Q341" s="159"/>
      <c r="R341" s="159"/>
      <c r="S341" s="159"/>
      <c r="T341" s="160"/>
      <c r="AT341" s="156" t="s">
        <v>140</v>
      </c>
      <c r="AU341" s="156" t="s">
        <v>82</v>
      </c>
      <c r="AV341" s="13" t="s">
        <v>80</v>
      </c>
      <c r="AW341" s="13" t="s">
        <v>29</v>
      </c>
      <c r="AX341" s="13" t="s">
        <v>72</v>
      </c>
      <c r="AY341" s="156" t="s">
        <v>131</v>
      </c>
    </row>
    <row r="342" spans="2:51" s="14" customFormat="1" ht="12">
      <c r="B342" s="161"/>
      <c r="D342" s="155" t="s">
        <v>140</v>
      </c>
      <c r="E342" s="162" t="s">
        <v>1</v>
      </c>
      <c r="F342" s="163" t="s">
        <v>1100</v>
      </c>
      <c r="H342" s="164">
        <v>32.816</v>
      </c>
      <c r="L342" s="161"/>
      <c r="M342" s="165"/>
      <c r="N342" s="166"/>
      <c r="O342" s="166"/>
      <c r="P342" s="166"/>
      <c r="Q342" s="166"/>
      <c r="R342" s="166"/>
      <c r="S342" s="166"/>
      <c r="T342" s="167"/>
      <c r="AT342" s="162" t="s">
        <v>140</v>
      </c>
      <c r="AU342" s="162" t="s">
        <v>82</v>
      </c>
      <c r="AV342" s="14" t="s">
        <v>82</v>
      </c>
      <c r="AW342" s="14" t="s">
        <v>29</v>
      </c>
      <c r="AX342" s="14" t="s">
        <v>72</v>
      </c>
      <c r="AY342" s="162" t="s">
        <v>131</v>
      </c>
    </row>
    <row r="343" spans="2:51" s="15" customFormat="1" ht="12">
      <c r="B343" s="168"/>
      <c r="D343" s="155" t="s">
        <v>140</v>
      </c>
      <c r="E343" s="169" t="s">
        <v>1</v>
      </c>
      <c r="F343" s="170" t="s">
        <v>143</v>
      </c>
      <c r="H343" s="171">
        <v>32.816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140</v>
      </c>
      <c r="AU343" s="169" t="s">
        <v>82</v>
      </c>
      <c r="AV343" s="15" t="s">
        <v>139</v>
      </c>
      <c r="AW343" s="15" t="s">
        <v>29</v>
      </c>
      <c r="AX343" s="15" t="s">
        <v>80</v>
      </c>
      <c r="AY343" s="169" t="s">
        <v>131</v>
      </c>
    </row>
    <row r="344" spans="1:65" s="2" customFormat="1" ht="24.15" customHeight="1">
      <c r="A344" s="30"/>
      <c r="B344" s="141"/>
      <c r="C344" s="142" t="s">
        <v>1101</v>
      </c>
      <c r="D344" s="142" t="s">
        <v>135</v>
      </c>
      <c r="E344" s="143" t="s">
        <v>1102</v>
      </c>
      <c r="F344" s="144" t="s">
        <v>1103</v>
      </c>
      <c r="G344" s="145" t="s">
        <v>163</v>
      </c>
      <c r="H344" s="146">
        <v>16</v>
      </c>
      <c r="I344" s="147"/>
      <c r="J344" s="147">
        <f>ROUND(I344*H344,2)</f>
        <v>0</v>
      </c>
      <c r="K344" s="144" t="s">
        <v>148</v>
      </c>
      <c r="L344" s="31"/>
      <c r="M344" s="148" t="s">
        <v>1</v>
      </c>
      <c r="N344" s="149" t="s">
        <v>37</v>
      </c>
      <c r="O344" s="150">
        <v>0</v>
      </c>
      <c r="P344" s="150">
        <f>O344*H344</f>
        <v>0</v>
      </c>
      <c r="Q344" s="150">
        <v>0</v>
      </c>
      <c r="R344" s="150">
        <f>Q344*H344</f>
        <v>0</v>
      </c>
      <c r="S344" s="150">
        <v>0</v>
      </c>
      <c r="T344" s="151">
        <f>S344*H344</f>
        <v>0</v>
      </c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R344" s="152" t="s">
        <v>388</v>
      </c>
      <c r="AT344" s="152" t="s">
        <v>135</v>
      </c>
      <c r="AU344" s="152" t="s">
        <v>82</v>
      </c>
      <c r="AY344" s="18" t="s">
        <v>131</v>
      </c>
      <c r="BE344" s="153">
        <f>IF(N344="základní",J344,0)</f>
        <v>0</v>
      </c>
      <c r="BF344" s="153">
        <f>IF(N344="snížená",J344,0)</f>
        <v>0</v>
      </c>
      <c r="BG344" s="153">
        <f>IF(N344="zákl. přenesená",J344,0)</f>
        <v>0</v>
      </c>
      <c r="BH344" s="153">
        <f>IF(N344="sníž. přenesená",J344,0)</f>
        <v>0</v>
      </c>
      <c r="BI344" s="153">
        <f>IF(N344="nulová",J344,0)</f>
        <v>0</v>
      </c>
      <c r="BJ344" s="18" t="s">
        <v>80</v>
      </c>
      <c r="BK344" s="153">
        <f>ROUND(I344*H344,2)</f>
        <v>0</v>
      </c>
      <c r="BL344" s="18" t="s">
        <v>388</v>
      </c>
      <c r="BM344" s="152" t="s">
        <v>497</v>
      </c>
    </row>
    <row r="345" spans="2:51" s="13" customFormat="1" ht="12">
      <c r="B345" s="154"/>
      <c r="D345" s="155" t="s">
        <v>140</v>
      </c>
      <c r="E345" s="156" t="s">
        <v>1</v>
      </c>
      <c r="F345" s="157" t="s">
        <v>1025</v>
      </c>
      <c r="H345" s="156" t="s">
        <v>1</v>
      </c>
      <c r="L345" s="154"/>
      <c r="M345" s="158"/>
      <c r="N345" s="159"/>
      <c r="O345" s="159"/>
      <c r="P345" s="159"/>
      <c r="Q345" s="159"/>
      <c r="R345" s="159"/>
      <c r="S345" s="159"/>
      <c r="T345" s="160"/>
      <c r="AT345" s="156" t="s">
        <v>140</v>
      </c>
      <c r="AU345" s="156" t="s">
        <v>82</v>
      </c>
      <c r="AV345" s="13" t="s">
        <v>80</v>
      </c>
      <c r="AW345" s="13" t="s">
        <v>29</v>
      </c>
      <c r="AX345" s="13" t="s">
        <v>72</v>
      </c>
      <c r="AY345" s="156" t="s">
        <v>131</v>
      </c>
    </row>
    <row r="346" spans="2:51" s="14" customFormat="1" ht="12">
      <c r="B346" s="161"/>
      <c r="D346" s="155" t="s">
        <v>140</v>
      </c>
      <c r="E346" s="162" t="s">
        <v>1</v>
      </c>
      <c r="F346" s="163" t="s">
        <v>191</v>
      </c>
      <c r="H346" s="164">
        <v>16</v>
      </c>
      <c r="L346" s="161"/>
      <c r="M346" s="165"/>
      <c r="N346" s="166"/>
      <c r="O346" s="166"/>
      <c r="P346" s="166"/>
      <c r="Q346" s="166"/>
      <c r="R346" s="166"/>
      <c r="S346" s="166"/>
      <c r="T346" s="167"/>
      <c r="AT346" s="162" t="s">
        <v>140</v>
      </c>
      <c r="AU346" s="162" t="s">
        <v>82</v>
      </c>
      <c r="AV346" s="14" t="s">
        <v>82</v>
      </c>
      <c r="AW346" s="14" t="s">
        <v>29</v>
      </c>
      <c r="AX346" s="14" t="s">
        <v>72</v>
      </c>
      <c r="AY346" s="162" t="s">
        <v>131</v>
      </c>
    </row>
    <row r="347" spans="2:51" s="15" customFormat="1" ht="12">
      <c r="B347" s="168"/>
      <c r="D347" s="155" t="s">
        <v>140</v>
      </c>
      <c r="E347" s="169" t="s">
        <v>1</v>
      </c>
      <c r="F347" s="170" t="s">
        <v>143</v>
      </c>
      <c r="H347" s="171">
        <v>16</v>
      </c>
      <c r="L347" s="168"/>
      <c r="M347" s="172"/>
      <c r="N347" s="173"/>
      <c r="O347" s="173"/>
      <c r="P347" s="173"/>
      <c r="Q347" s="173"/>
      <c r="R347" s="173"/>
      <c r="S347" s="173"/>
      <c r="T347" s="174"/>
      <c r="AT347" s="169" t="s">
        <v>140</v>
      </c>
      <c r="AU347" s="169" t="s">
        <v>82</v>
      </c>
      <c r="AV347" s="15" t="s">
        <v>139</v>
      </c>
      <c r="AW347" s="15" t="s">
        <v>29</v>
      </c>
      <c r="AX347" s="15" t="s">
        <v>80</v>
      </c>
      <c r="AY347" s="169" t="s">
        <v>131</v>
      </c>
    </row>
    <row r="348" spans="1:65" s="2" customFormat="1" ht="16.5" customHeight="1">
      <c r="A348" s="30"/>
      <c r="B348" s="141"/>
      <c r="C348" s="175" t="s">
        <v>453</v>
      </c>
      <c r="D348" s="175" t="s">
        <v>152</v>
      </c>
      <c r="E348" s="176" t="s">
        <v>1104</v>
      </c>
      <c r="F348" s="177" t="s">
        <v>1105</v>
      </c>
      <c r="G348" s="178" t="s">
        <v>152</v>
      </c>
      <c r="H348" s="179">
        <v>16</v>
      </c>
      <c r="I348" s="180"/>
      <c r="J348" s="180">
        <f>ROUND(I348*H348,2)</f>
        <v>0</v>
      </c>
      <c r="K348" s="177" t="s">
        <v>1</v>
      </c>
      <c r="L348" s="181"/>
      <c r="M348" s="182" t="s">
        <v>1</v>
      </c>
      <c r="N348" s="183" t="s">
        <v>37</v>
      </c>
      <c r="O348" s="150">
        <v>0</v>
      </c>
      <c r="P348" s="150">
        <f>O348*H348</f>
        <v>0</v>
      </c>
      <c r="Q348" s="150">
        <v>0</v>
      </c>
      <c r="R348" s="150">
        <f>Q348*H348</f>
        <v>0</v>
      </c>
      <c r="S348" s="150">
        <v>0</v>
      </c>
      <c r="T348" s="151">
        <f>S348*H348</f>
        <v>0</v>
      </c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R348" s="152" t="s">
        <v>1044</v>
      </c>
      <c r="AT348" s="152" t="s">
        <v>152</v>
      </c>
      <c r="AU348" s="152" t="s">
        <v>82</v>
      </c>
      <c r="AY348" s="18" t="s">
        <v>131</v>
      </c>
      <c r="BE348" s="153">
        <f>IF(N348="základní",J348,0)</f>
        <v>0</v>
      </c>
      <c r="BF348" s="153">
        <f>IF(N348="snížená",J348,0)</f>
        <v>0</v>
      </c>
      <c r="BG348" s="153">
        <f>IF(N348="zákl. přenesená",J348,0)</f>
        <v>0</v>
      </c>
      <c r="BH348" s="153">
        <f>IF(N348="sníž. přenesená",J348,0)</f>
        <v>0</v>
      </c>
      <c r="BI348" s="153">
        <f>IF(N348="nulová",J348,0)</f>
        <v>0</v>
      </c>
      <c r="BJ348" s="18" t="s">
        <v>80</v>
      </c>
      <c r="BK348" s="153">
        <f>ROUND(I348*H348,2)</f>
        <v>0</v>
      </c>
      <c r="BL348" s="18" t="s">
        <v>388</v>
      </c>
      <c r="BM348" s="152" t="s">
        <v>502</v>
      </c>
    </row>
    <row r="349" spans="2:51" s="13" customFormat="1" ht="12">
      <c r="B349" s="154"/>
      <c r="D349" s="155" t="s">
        <v>140</v>
      </c>
      <c r="E349" s="156" t="s">
        <v>1</v>
      </c>
      <c r="F349" s="157" t="s">
        <v>1025</v>
      </c>
      <c r="H349" s="156" t="s">
        <v>1</v>
      </c>
      <c r="L349" s="154"/>
      <c r="M349" s="158"/>
      <c r="N349" s="159"/>
      <c r="O349" s="159"/>
      <c r="P349" s="159"/>
      <c r="Q349" s="159"/>
      <c r="R349" s="159"/>
      <c r="S349" s="159"/>
      <c r="T349" s="160"/>
      <c r="AT349" s="156" t="s">
        <v>140</v>
      </c>
      <c r="AU349" s="156" t="s">
        <v>82</v>
      </c>
      <c r="AV349" s="13" t="s">
        <v>80</v>
      </c>
      <c r="AW349" s="13" t="s">
        <v>29</v>
      </c>
      <c r="AX349" s="13" t="s">
        <v>72</v>
      </c>
      <c r="AY349" s="156" t="s">
        <v>131</v>
      </c>
    </row>
    <row r="350" spans="2:51" s="14" customFormat="1" ht="12">
      <c r="B350" s="161"/>
      <c r="D350" s="155" t="s">
        <v>140</v>
      </c>
      <c r="E350" s="162" t="s">
        <v>1</v>
      </c>
      <c r="F350" s="163" t="s">
        <v>191</v>
      </c>
      <c r="H350" s="164">
        <v>16</v>
      </c>
      <c r="L350" s="161"/>
      <c r="M350" s="165"/>
      <c r="N350" s="166"/>
      <c r="O350" s="166"/>
      <c r="P350" s="166"/>
      <c r="Q350" s="166"/>
      <c r="R350" s="166"/>
      <c r="S350" s="166"/>
      <c r="T350" s="167"/>
      <c r="AT350" s="162" t="s">
        <v>140</v>
      </c>
      <c r="AU350" s="162" t="s">
        <v>82</v>
      </c>
      <c r="AV350" s="14" t="s">
        <v>82</v>
      </c>
      <c r="AW350" s="14" t="s">
        <v>29</v>
      </c>
      <c r="AX350" s="14" t="s">
        <v>72</v>
      </c>
      <c r="AY350" s="162" t="s">
        <v>131</v>
      </c>
    </row>
    <row r="351" spans="2:51" s="15" customFormat="1" ht="12">
      <c r="B351" s="168"/>
      <c r="D351" s="155" t="s">
        <v>140</v>
      </c>
      <c r="E351" s="169" t="s">
        <v>1</v>
      </c>
      <c r="F351" s="170" t="s">
        <v>143</v>
      </c>
      <c r="H351" s="171">
        <v>16</v>
      </c>
      <c r="L351" s="168"/>
      <c r="M351" s="172"/>
      <c r="N351" s="173"/>
      <c r="O351" s="173"/>
      <c r="P351" s="173"/>
      <c r="Q351" s="173"/>
      <c r="R351" s="173"/>
      <c r="S351" s="173"/>
      <c r="T351" s="174"/>
      <c r="AT351" s="169" t="s">
        <v>140</v>
      </c>
      <c r="AU351" s="169" t="s">
        <v>82</v>
      </c>
      <c r="AV351" s="15" t="s">
        <v>139</v>
      </c>
      <c r="AW351" s="15" t="s">
        <v>29</v>
      </c>
      <c r="AX351" s="15" t="s">
        <v>80</v>
      </c>
      <c r="AY351" s="169" t="s">
        <v>131</v>
      </c>
    </row>
    <row r="352" spans="1:65" s="2" customFormat="1" ht="43.2" customHeight="1">
      <c r="A352" s="30"/>
      <c r="B352" s="141"/>
      <c r="C352" s="175" t="s">
        <v>1106</v>
      </c>
      <c r="D352" s="175" t="s">
        <v>152</v>
      </c>
      <c r="E352" s="176" t="s">
        <v>1107</v>
      </c>
      <c r="F352" s="177" t="s">
        <v>1204</v>
      </c>
      <c r="G352" s="178" t="s">
        <v>963</v>
      </c>
      <c r="H352" s="179">
        <v>12</v>
      </c>
      <c r="I352" s="180"/>
      <c r="J352" s="180">
        <f>ROUND(I352*H352,2)</f>
        <v>0</v>
      </c>
      <c r="K352" s="177" t="s">
        <v>1</v>
      </c>
      <c r="L352" s="181"/>
      <c r="M352" s="182" t="s">
        <v>1</v>
      </c>
      <c r="N352" s="183" t="s">
        <v>37</v>
      </c>
      <c r="O352" s="150">
        <v>0</v>
      </c>
      <c r="P352" s="150">
        <f>O352*H352</f>
        <v>0</v>
      </c>
      <c r="Q352" s="150">
        <v>0</v>
      </c>
      <c r="R352" s="150">
        <f>Q352*H352</f>
        <v>0</v>
      </c>
      <c r="S352" s="150">
        <v>0</v>
      </c>
      <c r="T352" s="151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52" t="s">
        <v>1044</v>
      </c>
      <c r="AT352" s="152" t="s">
        <v>152</v>
      </c>
      <c r="AU352" s="152" t="s">
        <v>82</v>
      </c>
      <c r="AY352" s="18" t="s">
        <v>131</v>
      </c>
      <c r="BE352" s="153">
        <f>IF(N352="základní",J352,0)</f>
        <v>0</v>
      </c>
      <c r="BF352" s="153">
        <f>IF(N352="snížená",J352,0)</f>
        <v>0</v>
      </c>
      <c r="BG352" s="153">
        <f>IF(N352="zákl. přenesená",J352,0)</f>
        <v>0</v>
      </c>
      <c r="BH352" s="153">
        <f>IF(N352="sníž. přenesená",J352,0)</f>
        <v>0</v>
      </c>
      <c r="BI352" s="153">
        <f>IF(N352="nulová",J352,0)</f>
        <v>0</v>
      </c>
      <c r="BJ352" s="18" t="s">
        <v>80</v>
      </c>
      <c r="BK352" s="153">
        <f>ROUND(I352*H352,2)</f>
        <v>0</v>
      </c>
      <c r="BL352" s="18" t="s">
        <v>388</v>
      </c>
      <c r="BM352" s="152" t="s">
        <v>506</v>
      </c>
    </row>
    <row r="353" spans="2:51" s="13" customFormat="1" ht="12">
      <c r="B353" s="154"/>
      <c r="D353" s="155" t="s">
        <v>140</v>
      </c>
      <c r="E353" s="156" t="s">
        <v>1</v>
      </c>
      <c r="F353" s="157" t="s">
        <v>898</v>
      </c>
      <c r="H353" s="156" t="s">
        <v>1</v>
      </c>
      <c r="L353" s="154"/>
      <c r="M353" s="158"/>
      <c r="N353" s="159"/>
      <c r="O353" s="159"/>
      <c r="P353" s="159"/>
      <c r="Q353" s="159"/>
      <c r="R353" s="159"/>
      <c r="S353" s="159"/>
      <c r="T353" s="160"/>
      <c r="AT353" s="156" t="s">
        <v>140</v>
      </c>
      <c r="AU353" s="156" t="s">
        <v>82</v>
      </c>
      <c r="AV353" s="13" t="s">
        <v>80</v>
      </c>
      <c r="AW353" s="13" t="s">
        <v>29</v>
      </c>
      <c r="AX353" s="13" t="s">
        <v>72</v>
      </c>
      <c r="AY353" s="156" t="s">
        <v>131</v>
      </c>
    </row>
    <row r="354" spans="2:51" s="14" customFormat="1" ht="12">
      <c r="B354" s="161"/>
      <c r="D354" s="155" t="s">
        <v>140</v>
      </c>
      <c r="E354" s="162" t="s">
        <v>1</v>
      </c>
      <c r="F354" s="163" t="s">
        <v>179</v>
      </c>
      <c r="H354" s="164">
        <v>12</v>
      </c>
      <c r="L354" s="161"/>
      <c r="M354" s="165"/>
      <c r="N354" s="166"/>
      <c r="O354" s="166"/>
      <c r="P354" s="166"/>
      <c r="Q354" s="166"/>
      <c r="R354" s="166"/>
      <c r="S354" s="166"/>
      <c r="T354" s="167"/>
      <c r="AT354" s="162" t="s">
        <v>140</v>
      </c>
      <c r="AU354" s="162" t="s">
        <v>82</v>
      </c>
      <c r="AV354" s="14" t="s">
        <v>82</v>
      </c>
      <c r="AW354" s="14" t="s">
        <v>29</v>
      </c>
      <c r="AX354" s="14" t="s">
        <v>72</v>
      </c>
      <c r="AY354" s="162" t="s">
        <v>131</v>
      </c>
    </row>
    <row r="355" spans="2:51" s="15" customFormat="1" ht="12">
      <c r="B355" s="168"/>
      <c r="D355" s="155" t="s">
        <v>140</v>
      </c>
      <c r="E355" s="169" t="s">
        <v>1</v>
      </c>
      <c r="F355" s="170" t="s">
        <v>143</v>
      </c>
      <c r="H355" s="171">
        <v>12</v>
      </c>
      <c r="L355" s="168"/>
      <c r="M355" s="172"/>
      <c r="N355" s="173"/>
      <c r="O355" s="173"/>
      <c r="P355" s="173"/>
      <c r="Q355" s="173"/>
      <c r="R355" s="173"/>
      <c r="S355" s="173"/>
      <c r="T355" s="174"/>
      <c r="AT355" s="169" t="s">
        <v>140</v>
      </c>
      <c r="AU355" s="169" t="s">
        <v>82</v>
      </c>
      <c r="AV355" s="15" t="s">
        <v>139</v>
      </c>
      <c r="AW355" s="15" t="s">
        <v>29</v>
      </c>
      <c r="AX355" s="15" t="s">
        <v>80</v>
      </c>
      <c r="AY355" s="169" t="s">
        <v>131</v>
      </c>
    </row>
    <row r="356" spans="1:65" s="2" customFormat="1" ht="16.5" customHeight="1">
      <c r="A356" s="30"/>
      <c r="B356" s="141"/>
      <c r="C356" s="175" t="s">
        <v>457</v>
      </c>
      <c r="D356" s="175" t="s">
        <v>152</v>
      </c>
      <c r="E356" s="176" t="s">
        <v>1108</v>
      </c>
      <c r="F356" s="177" t="s">
        <v>1205</v>
      </c>
      <c r="G356" s="178" t="s">
        <v>963</v>
      </c>
      <c r="H356" s="179">
        <v>16</v>
      </c>
      <c r="I356" s="180"/>
      <c r="J356" s="180">
        <f>ROUND(I356*H356,2)</f>
        <v>0</v>
      </c>
      <c r="K356" s="177" t="s">
        <v>1</v>
      </c>
      <c r="L356" s="181"/>
      <c r="M356" s="182" t="s">
        <v>1</v>
      </c>
      <c r="N356" s="183" t="s">
        <v>37</v>
      </c>
      <c r="O356" s="150">
        <v>0</v>
      </c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R356" s="152" t="s">
        <v>1044</v>
      </c>
      <c r="AT356" s="152" t="s">
        <v>152</v>
      </c>
      <c r="AU356" s="152" t="s">
        <v>82</v>
      </c>
      <c r="AY356" s="18" t="s">
        <v>131</v>
      </c>
      <c r="BE356" s="153">
        <f>IF(N356="základní",J356,0)</f>
        <v>0</v>
      </c>
      <c r="BF356" s="153">
        <f>IF(N356="snížená",J356,0)</f>
        <v>0</v>
      </c>
      <c r="BG356" s="153">
        <f>IF(N356="zákl. přenesená",J356,0)</f>
        <v>0</v>
      </c>
      <c r="BH356" s="153">
        <f>IF(N356="sníž. přenesená",J356,0)</f>
        <v>0</v>
      </c>
      <c r="BI356" s="153">
        <f>IF(N356="nulová",J356,0)</f>
        <v>0</v>
      </c>
      <c r="BJ356" s="18" t="s">
        <v>80</v>
      </c>
      <c r="BK356" s="153">
        <f>ROUND(I356*H356,2)</f>
        <v>0</v>
      </c>
      <c r="BL356" s="18" t="s">
        <v>388</v>
      </c>
      <c r="BM356" s="152" t="s">
        <v>510</v>
      </c>
    </row>
    <row r="357" spans="2:51" s="13" customFormat="1" ht="12">
      <c r="B357" s="154"/>
      <c r="D357" s="155" t="s">
        <v>140</v>
      </c>
      <c r="E357" s="156" t="s">
        <v>1</v>
      </c>
      <c r="F357" s="157" t="s">
        <v>1025</v>
      </c>
      <c r="H357" s="156" t="s">
        <v>1</v>
      </c>
      <c r="L357" s="154"/>
      <c r="M357" s="158"/>
      <c r="N357" s="159"/>
      <c r="O357" s="159"/>
      <c r="P357" s="159"/>
      <c r="Q357" s="159"/>
      <c r="R357" s="159"/>
      <c r="S357" s="159"/>
      <c r="T357" s="160"/>
      <c r="AT357" s="156" t="s">
        <v>140</v>
      </c>
      <c r="AU357" s="156" t="s">
        <v>82</v>
      </c>
      <c r="AV357" s="13" t="s">
        <v>80</v>
      </c>
      <c r="AW357" s="13" t="s">
        <v>29</v>
      </c>
      <c r="AX357" s="13" t="s">
        <v>72</v>
      </c>
      <c r="AY357" s="156" t="s">
        <v>131</v>
      </c>
    </row>
    <row r="358" spans="2:51" s="14" customFormat="1" ht="12">
      <c r="B358" s="161"/>
      <c r="D358" s="155" t="s">
        <v>140</v>
      </c>
      <c r="E358" s="162" t="s">
        <v>1</v>
      </c>
      <c r="F358" s="163" t="s">
        <v>191</v>
      </c>
      <c r="H358" s="164">
        <v>16</v>
      </c>
      <c r="L358" s="161"/>
      <c r="M358" s="165"/>
      <c r="N358" s="166"/>
      <c r="O358" s="166"/>
      <c r="P358" s="166"/>
      <c r="Q358" s="166"/>
      <c r="R358" s="166"/>
      <c r="S358" s="166"/>
      <c r="T358" s="167"/>
      <c r="AT358" s="162" t="s">
        <v>140</v>
      </c>
      <c r="AU358" s="162" t="s">
        <v>82</v>
      </c>
      <c r="AV358" s="14" t="s">
        <v>82</v>
      </c>
      <c r="AW358" s="14" t="s">
        <v>29</v>
      </c>
      <c r="AX358" s="14" t="s">
        <v>72</v>
      </c>
      <c r="AY358" s="162" t="s">
        <v>131</v>
      </c>
    </row>
    <row r="359" spans="2:51" s="15" customFormat="1" ht="12">
      <c r="B359" s="168"/>
      <c r="D359" s="155" t="s">
        <v>140</v>
      </c>
      <c r="E359" s="169" t="s">
        <v>1</v>
      </c>
      <c r="F359" s="170" t="s">
        <v>143</v>
      </c>
      <c r="H359" s="171">
        <v>16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140</v>
      </c>
      <c r="AU359" s="169" t="s">
        <v>82</v>
      </c>
      <c r="AV359" s="15" t="s">
        <v>139</v>
      </c>
      <c r="AW359" s="15" t="s">
        <v>29</v>
      </c>
      <c r="AX359" s="15" t="s">
        <v>80</v>
      </c>
      <c r="AY359" s="169" t="s">
        <v>131</v>
      </c>
    </row>
    <row r="360" spans="1:65" s="2" customFormat="1" ht="27" customHeight="1">
      <c r="A360" s="30"/>
      <c r="B360" s="141"/>
      <c r="C360" s="175" t="s">
        <v>1109</v>
      </c>
      <c r="D360" s="175" t="s">
        <v>152</v>
      </c>
      <c r="E360" s="176" t="s">
        <v>1110</v>
      </c>
      <c r="F360" s="177" t="s">
        <v>1206</v>
      </c>
      <c r="G360" s="178" t="s">
        <v>963</v>
      </c>
      <c r="H360" s="179">
        <v>24</v>
      </c>
      <c r="I360" s="180"/>
      <c r="J360" s="180">
        <f>ROUND(I360*H360,2)</f>
        <v>0</v>
      </c>
      <c r="K360" s="177" t="s">
        <v>1</v>
      </c>
      <c r="L360" s="181"/>
      <c r="M360" s="182" t="s">
        <v>1</v>
      </c>
      <c r="N360" s="183" t="s">
        <v>37</v>
      </c>
      <c r="O360" s="150">
        <v>0</v>
      </c>
      <c r="P360" s="150">
        <f>O360*H360</f>
        <v>0</v>
      </c>
      <c r="Q360" s="150">
        <v>0</v>
      </c>
      <c r="R360" s="150">
        <f>Q360*H360</f>
        <v>0</v>
      </c>
      <c r="S360" s="150">
        <v>0</v>
      </c>
      <c r="T360" s="151">
        <f>S360*H360</f>
        <v>0</v>
      </c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R360" s="152" t="s">
        <v>1044</v>
      </c>
      <c r="AT360" s="152" t="s">
        <v>152</v>
      </c>
      <c r="AU360" s="152" t="s">
        <v>82</v>
      </c>
      <c r="AY360" s="18" t="s">
        <v>131</v>
      </c>
      <c r="BE360" s="153">
        <f>IF(N360="základní",J360,0)</f>
        <v>0</v>
      </c>
      <c r="BF360" s="153">
        <f>IF(N360="snížená",J360,0)</f>
        <v>0</v>
      </c>
      <c r="BG360" s="153">
        <f>IF(N360="zákl. přenesená",J360,0)</f>
        <v>0</v>
      </c>
      <c r="BH360" s="153">
        <f>IF(N360="sníž. přenesená",J360,0)</f>
        <v>0</v>
      </c>
      <c r="BI360" s="153">
        <f>IF(N360="nulová",J360,0)</f>
        <v>0</v>
      </c>
      <c r="BJ360" s="18" t="s">
        <v>80</v>
      </c>
      <c r="BK360" s="153">
        <f>ROUND(I360*H360,2)</f>
        <v>0</v>
      </c>
      <c r="BL360" s="18" t="s">
        <v>388</v>
      </c>
      <c r="BM360" s="152" t="s">
        <v>514</v>
      </c>
    </row>
    <row r="361" spans="2:51" s="13" customFormat="1" ht="12">
      <c r="B361" s="154"/>
      <c r="D361" s="155" t="s">
        <v>140</v>
      </c>
      <c r="E361" s="156" t="s">
        <v>1</v>
      </c>
      <c r="F361" s="157" t="s">
        <v>906</v>
      </c>
      <c r="H361" s="156" t="s">
        <v>1</v>
      </c>
      <c r="L361" s="154"/>
      <c r="M361" s="158"/>
      <c r="N361" s="159"/>
      <c r="O361" s="159"/>
      <c r="P361" s="159"/>
      <c r="Q361" s="159"/>
      <c r="R361" s="159"/>
      <c r="S361" s="159"/>
      <c r="T361" s="160"/>
      <c r="AT361" s="156" t="s">
        <v>140</v>
      </c>
      <c r="AU361" s="156" t="s">
        <v>82</v>
      </c>
      <c r="AV361" s="13" t="s">
        <v>80</v>
      </c>
      <c r="AW361" s="13" t="s">
        <v>29</v>
      </c>
      <c r="AX361" s="13" t="s">
        <v>72</v>
      </c>
      <c r="AY361" s="156" t="s">
        <v>131</v>
      </c>
    </row>
    <row r="362" spans="2:51" s="14" customFormat="1" ht="12">
      <c r="B362" s="161"/>
      <c r="D362" s="155" t="s">
        <v>140</v>
      </c>
      <c r="E362" s="162" t="s">
        <v>1</v>
      </c>
      <c r="F362" s="163" t="s">
        <v>281</v>
      </c>
      <c r="H362" s="164">
        <v>24</v>
      </c>
      <c r="L362" s="161"/>
      <c r="M362" s="165"/>
      <c r="N362" s="166"/>
      <c r="O362" s="166"/>
      <c r="P362" s="166"/>
      <c r="Q362" s="166"/>
      <c r="R362" s="166"/>
      <c r="S362" s="166"/>
      <c r="T362" s="167"/>
      <c r="AT362" s="162" t="s">
        <v>140</v>
      </c>
      <c r="AU362" s="162" t="s">
        <v>82</v>
      </c>
      <c r="AV362" s="14" t="s">
        <v>82</v>
      </c>
      <c r="AW362" s="14" t="s">
        <v>29</v>
      </c>
      <c r="AX362" s="14" t="s">
        <v>72</v>
      </c>
      <c r="AY362" s="162" t="s">
        <v>131</v>
      </c>
    </row>
    <row r="363" spans="2:51" s="15" customFormat="1" ht="12">
      <c r="B363" s="168"/>
      <c r="D363" s="155" t="s">
        <v>140</v>
      </c>
      <c r="E363" s="169" t="s">
        <v>1</v>
      </c>
      <c r="F363" s="170" t="s">
        <v>143</v>
      </c>
      <c r="H363" s="171">
        <v>24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140</v>
      </c>
      <c r="AU363" s="169" t="s">
        <v>82</v>
      </c>
      <c r="AV363" s="15" t="s">
        <v>139</v>
      </c>
      <c r="AW363" s="15" t="s">
        <v>29</v>
      </c>
      <c r="AX363" s="15" t="s">
        <v>80</v>
      </c>
      <c r="AY363" s="169" t="s">
        <v>131</v>
      </c>
    </row>
    <row r="364" spans="1:65" s="2" customFormat="1" ht="21.75" customHeight="1">
      <c r="A364" s="30"/>
      <c r="B364" s="141"/>
      <c r="C364" s="142" t="s">
        <v>461</v>
      </c>
      <c r="D364" s="142" t="s">
        <v>135</v>
      </c>
      <c r="E364" s="143" t="s">
        <v>1111</v>
      </c>
      <c r="F364" s="144" t="s">
        <v>1112</v>
      </c>
      <c r="G364" s="145" t="s">
        <v>200</v>
      </c>
      <c r="H364" s="146">
        <v>3</v>
      </c>
      <c r="I364" s="147"/>
      <c r="J364" s="147">
        <f>ROUND(I364*H364,2)</f>
        <v>0</v>
      </c>
      <c r="K364" s="144" t="s">
        <v>148</v>
      </c>
      <c r="L364" s="31"/>
      <c r="M364" s="148" t="s">
        <v>1</v>
      </c>
      <c r="N364" s="149" t="s">
        <v>37</v>
      </c>
      <c r="O364" s="150">
        <v>0</v>
      </c>
      <c r="P364" s="150">
        <f>O364*H364</f>
        <v>0</v>
      </c>
      <c r="Q364" s="150">
        <v>0</v>
      </c>
      <c r="R364" s="150">
        <f>Q364*H364</f>
        <v>0</v>
      </c>
      <c r="S364" s="150">
        <v>0</v>
      </c>
      <c r="T364" s="151">
        <f>S364*H364</f>
        <v>0</v>
      </c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R364" s="152" t="s">
        <v>388</v>
      </c>
      <c r="AT364" s="152" t="s">
        <v>135</v>
      </c>
      <c r="AU364" s="152" t="s">
        <v>82</v>
      </c>
      <c r="AY364" s="18" t="s">
        <v>131</v>
      </c>
      <c r="BE364" s="153">
        <f>IF(N364="základní",J364,0)</f>
        <v>0</v>
      </c>
      <c r="BF364" s="153">
        <f>IF(N364="snížená",J364,0)</f>
        <v>0</v>
      </c>
      <c r="BG364" s="153">
        <f>IF(N364="zákl. přenesená",J364,0)</f>
        <v>0</v>
      </c>
      <c r="BH364" s="153">
        <f>IF(N364="sníž. přenesená",J364,0)</f>
        <v>0</v>
      </c>
      <c r="BI364" s="153">
        <f>IF(N364="nulová",J364,0)</f>
        <v>0</v>
      </c>
      <c r="BJ364" s="18" t="s">
        <v>80</v>
      </c>
      <c r="BK364" s="153">
        <f>ROUND(I364*H364,2)</f>
        <v>0</v>
      </c>
      <c r="BL364" s="18" t="s">
        <v>388</v>
      </c>
      <c r="BM364" s="152" t="s">
        <v>518</v>
      </c>
    </row>
    <row r="365" spans="2:51" s="13" customFormat="1" ht="12">
      <c r="B365" s="154"/>
      <c r="D365" s="155" t="s">
        <v>140</v>
      </c>
      <c r="E365" s="156" t="s">
        <v>1</v>
      </c>
      <c r="F365" s="157" t="s">
        <v>236</v>
      </c>
      <c r="H365" s="156" t="s">
        <v>1</v>
      </c>
      <c r="L365" s="154"/>
      <c r="M365" s="158"/>
      <c r="N365" s="159"/>
      <c r="O365" s="159"/>
      <c r="P365" s="159"/>
      <c r="Q365" s="159"/>
      <c r="R365" s="159"/>
      <c r="S365" s="159"/>
      <c r="T365" s="160"/>
      <c r="AT365" s="156" t="s">
        <v>140</v>
      </c>
      <c r="AU365" s="156" t="s">
        <v>82</v>
      </c>
      <c r="AV365" s="13" t="s">
        <v>80</v>
      </c>
      <c r="AW365" s="13" t="s">
        <v>29</v>
      </c>
      <c r="AX365" s="13" t="s">
        <v>72</v>
      </c>
      <c r="AY365" s="156" t="s">
        <v>131</v>
      </c>
    </row>
    <row r="366" spans="2:51" s="14" customFormat="1" ht="12">
      <c r="B366" s="161"/>
      <c r="D366" s="155" t="s">
        <v>140</v>
      </c>
      <c r="E366" s="162" t="s">
        <v>1</v>
      </c>
      <c r="F366" s="163" t="s">
        <v>244</v>
      </c>
      <c r="H366" s="164">
        <v>3</v>
      </c>
      <c r="L366" s="161"/>
      <c r="M366" s="165"/>
      <c r="N366" s="166"/>
      <c r="O366" s="166"/>
      <c r="P366" s="166"/>
      <c r="Q366" s="166"/>
      <c r="R366" s="166"/>
      <c r="S366" s="166"/>
      <c r="T366" s="167"/>
      <c r="AT366" s="162" t="s">
        <v>140</v>
      </c>
      <c r="AU366" s="162" t="s">
        <v>82</v>
      </c>
      <c r="AV366" s="14" t="s">
        <v>82</v>
      </c>
      <c r="AW366" s="14" t="s">
        <v>29</v>
      </c>
      <c r="AX366" s="14" t="s">
        <v>72</v>
      </c>
      <c r="AY366" s="162" t="s">
        <v>131</v>
      </c>
    </row>
    <row r="367" spans="2:51" s="15" customFormat="1" ht="12">
      <c r="B367" s="168"/>
      <c r="D367" s="155" t="s">
        <v>140</v>
      </c>
      <c r="E367" s="169" t="s">
        <v>1</v>
      </c>
      <c r="F367" s="170" t="s">
        <v>143</v>
      </c>
      <c r="H367" s="171">
        <v>3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140</v>
      </c>
      <c r="AU367" s="169" t="s">
        <v>82</v>
      </c>
      <c r="AV367" s="15" t="s">
        <v>139</v>
      </c>
      <c r="AW367" s="15" t="s">
        <v>29</v>
      </c>
      <c r="AX367" s="15" t="s">
        <v>80</v>
      </c>
      <c r="AY367" s="169" t="s">
        <v>131</v>
      </c>
    </row>
    <row r="368" spans="1:65" s="2" customFormat="1" ht="21.75" customHeight="1">
      <c r="A368" s="30"/>
      <c r="B368" s="141"/>
      <c r="C368" s="175" t="s">
        <v>1113</v>
      </c>
      <c r="D368" s="175" t="s">
        <v>152</v>
      </c>
      <c r="E368" s="176" t="s">
        <v>1114</v>
      </c>
      <c r="F368" s="177" t="s">
        <v>1115</v>
      </c>
      <c r="G368" s="178" t="s">
        <v>200</v>
      </c>
      <c r="H368" s="179">
        <v>3</v>
      </c>
      <c r="I368" s="180"/>
      <c r="J368" s="180">
        <f>ROUND(I368*H368,2)</f>
        <v>0</v>
      </c>
      <c r="K368" s="177" t="s">
        <v>1024</v>
      </c>
      <c r="L368" s="181"/>
      <c r="M368" s="182" t="s">
        <v>1</v>
      </c>
      <c r="N368" s="183" t="s">
        <v>37</v>
      </c>
      <c r="O368" s="150">
        <v>0</v>
      </c>
      <c r="P368" s="150">
        <f>O368*H368</f>
        <v>0</v>
      </c>
      <c r="Q368" s="150">
        <v>0</v>
      </c>
      <c r="R368" s="150">
        <f>Q368*H368</f>
        <v>0</v>
      </c>
      <c r="S368" s="150">
        <v>0</v>
      </c>
      <c r="T368" s="151">
        <f>S368*H368</f>
        <v>0</v>
      </c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R368" s="152" t="s">
        <v>1044</v>
      </c>
      <c r="AT368" s="152" t="s">
        <v>152</v>
      </c>
      <c r="AU368" s="152" t="s">
        <v>82</v>
      </c>
      <c r="AY368" s="18" t="s">
        <v>131</v>
      </c>
      <c r="BE368" s="153">
        <f>IF(N368="základní",J368,0)</f>
        <v>0</v>
      </c>
      <c r="BF368" s="153">
        <f>IF(N368="snížená",J368,0)</f>
        <v>0</v>
      </c>
      <c r="BG368" s="153">
        <f>IF(N368="zákl. přenesená",J368,0)</f>
        <v>0</v>
      </c>
      <c r="BH368" s="153">
        <f>IF(N368="sníž. přenesená",J368,0)</f>
        <v>0</v>
      </c>
      <c r="BI368" s="153">
        <f>IF(N368="nulová",J368,0)</f>
        <v>0</v>
      </c>
      <c r="BJ368" s="18" t="s">
        <v>80</v>
      </c>
      <c r="BK368" s="153">
        <f>ROUND(I368*H368,2)</f>
        <v>0</v>
      </c>
      <c r="BL368" s="18" t="s">
        <v>388</v>
      </c>
      <c r="BM368" s="152" t="s">
        <v>522</v>
      </c>
    </row>
    <row r="369" spans="2:51" s="13" customFormat="1" ht="12">
      <c r="B369" s="154"/>
      <c r="D369" s="155" t="s">
        <v>140</v>
      </c>
      <c r="E369" s="156" t="s">
        <v>1</v>
      </c>
      <c r="F369" s="157" t="s">
        <v>236</v>
      </c>
      <c r="H369" s="156" t="s">
        <v>1</v>
      </c>
      <c r="L369" s="154"/>
      <c r="M369" s="158"/>
      <c r="N369" s="159"/>
      <c r="O369" s="159"/>
      <c r="P369" s="159"/>
      <c r="Q369" s="159"/>
      <c r="R369" s="159"/>
      <c r="S369" s="159"/>
      <c r="T369" s="160"/>
      <c r="AT369" s="156" t="s">
        <v>140</v>
      </c>
      <c r="AU369" s="156" t="s">
        <v>82</v>
      </c>
      <c r="AV369" s="13" t="s">
        <v>80</v>
      </c>
      <c r="AW369" s="13" t="s">
        <v>29</v>
      </c>
      <c r="AX369" s="13" t="s">
        <v>72</v>
      </c>
      <c r="AY369" s="156" t="s">
        <v>131</v>
      </c>
    </row>
    <row r="370" spans="2:51" s="14" customFormat="1" ht="12">
      <c r="B370" s="161"/>
      <c r="D370" s="155" t="s">
        <v>140</v>
      </c>
      <c r="E370" s="162" t="s">
        <v>1</v>
      </c>
      <c r="F370" s="163" t="s">
        <v>244</v>
      </c>
      <c r="H370" s="164">
        <v>3</v>
      </c>
      <c r="L370" s="161"/>
      <c r="M370" s="165"/>
      <c r="N370" s="166"/>
      <c r="O370" s="166"/>
      <c r="P370" s="166"/>
      <c r="Q370" s="166"/>
      <c r="R370" s="166"/>
      <c r="S370" s="166"/>
      <c r="T370" s="167"/>
      <c r="AT370" s="162" t="s">
        <v>140</v>
      </c>
      <c r="AU370" s="162" t="s">
        <v>82</v>
      </c>
      <c r="AV370" s="14" t="s">
        <v>82</v>
      </c>
      <c r="AW370" s="14" t="s">
        <v>29</v>
      </c>
      <c r="AX370" s="14" t="s">
        <v>72</v>
      </c>
      <c r="AY370" s="162" t="s">
        <v>131</v>
      </c>
    </row>
    <row r="371" spans="2:51" s="15" customFormat="1" ht="12">
      <c r="B371" s="168"/>
      <c r="D371" s="155" t="s">
        <v>140</v>
      </c>
      <c r="E371" s="169" t="s">
        <v>1</v>
      </c>
      <c r="F371" s="170" t="s">
        <v>143</v>
      </c>
      <c r="H371" s="171">
        <v>3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140</v>
      </c>
      <c r="AU371" s="169" t="s">
        <v>82</v>
      </c>
      <c r="AV371" s="15" t="s">
        <v>139</v>
      </c>
      <c r="AW371" s="15" t="s">
        <v>29</v>
      </c>
      <c r="AX371" s="15" t="s">
        <v>80</v>
      </c>
      <c r="AY371" s="169" t="s">
        <v>131</v>
      </c>
    </row>
    <row r="372" spans="1:65" s="2" customFormat="1" ht="24.15" customHeight="1">
      <c r="A372" s="30"/>
      <c r="B372" s="141"/>
      <c r="C372" s="142" t="s">
        <v>465</v>
      </c>
      <c r="D372" s="142" t="s">
        <v>135</v>
      </c>
      <c r="E372" s="143" t="s">
        <v>1116</v>
      </c>
      <c r="F372" s="144" t="s">
        <v>1117</v>
      </c>
      <c r="G372" s="145" t="s">
        <v>200</v>
      </c>
      <c r="H372" s="146">
        <v>25</v>
      </c>
      <c r="I372" s="147"/>
      <c r="J372" s="147">
        <f>ROUND(I372*H372,2)</f>
        <v>0</v>
      </c>
      <c r="K372" s="144" t="s">
        <v>148</v>
      </c>
      <c r="L372" s="31"/>
      <c r="M372" s="148" t="s">
        <v>1</v>
      </c>
      <c r="N372" s="149" t="s">
        <v>37</v>
      </c>
      <c r="O372" s="150">
        <v>0</v>
      </c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R372" s="152" t="s">
        <v>388</v>
      </c>
      <c r="AT372" s="152" t="s">
        <v>135</v>
      </c>
      <c r="AU372" s="152" t="s">
        <v>82</v>
      </c>
      <c r="AY372" s="18" t="s">
        <v>131</v>
      </c>
      <c r="BE372" s="153">
        <f>IF(N372="základní",J372,0)</f>
        <v>0</v>
      </c>
      <c r="BF372" s="153">
        <f>IF(N372="snížená",J372,0)</f>
        <v>0</v>
      </c>
      <c r="BG372" s="153">
        <f>IF(N372="zákl. přenesená",J372,0)</f>
        <v>0</v>
      </c>
      <c r="BH372" s="153">
        <f>IF(N372="sníž. přenesená",J372,0)</f>
        <v>0</v>
      </c>
      <c r="BI372" s="153">
        <f>IF(N372="nulová",J372,0)</f>
        <v>0</v>
      </c>
      <c r="BJ372" s="18" t="s">
        <v>80</v>
      </c>
      <c r="BK372" s="153">
        <f>ROUND(I372*H372,2)</f>
        <v>0</v>
      </c>
      <c r="BL372" s="18" t="s">
        <v>388</v>
      </c>
      <c r="BM372" s="152" t="s">
        <v>223</v>
      </c>
    </row>
    <row r="373" spans="2:51" s="13" customFormat="1" ht="12">
      <c r="B373" s="154"/>
      <c r="D373" s="155" t="s">
        <v>140</v>
      </c>
      <c r="E373" s="156" t="s">
        <v>1</v>
      </c>
      <c r="F373" s="157" t="s">
        <v>647</v>
      </c>
      <c r="H373" s="156" t="s">
        <v>1</v>
      </c>
      <c r="L373" s="154"/>
      <c r="M373" s="158"/>
      <c r="N373" s="159"/>
      <c r="O373" s="159"/>
      <c r="P373" s="159"/>
      <c r="Q373" s="159"/>
      <c r="R373" s="159"/>
      <c r="S373" s="159"/>
      <c r="T373" s="160"/>
      <c r="AT373" s="156" t="s">
        <v>140</v>
      </c>
      <c r="AU373" s="156" t="s">
        <v>82</v>
      </c>
      <c r="AV373" s="13" t="s">
        <v>80</v>
      </c>
      <c r="AW373" s="13" t="s">
        <v>29</v>
      </c>
      <c r="AX373" s="13" t="s">
        <v>72</v>
      </c>
      <c r="AY373" s="156" t="s">
        <v>131</v>
      </c>
    </row>
    <row r="374" spans="2:51" s="14" customFormat="1" ht="12">
      <c r="B374" s="161"/>
      <c r="D374" s="155" t="s">
        <v>140</v>
      </c>
      <c r="E374" s="162" t="s">
        <v>1</v>
      </c>
      <c r="F374" s="163" t="s">
        <v>1118</v>
      </c>
      <c r="H374" s="164">
        <v>25</v>
      </c>
      <c r="L374" s="161"/>
      <c r="M374" s="165"/>
      <c r="N374" s="166"/>
      <c r="O374" s="166"/>
      <c r="P374" s="166"/>
      <c r="Q374" s="166"/>
      <c r="R374" s="166"/>
      <c r="S374" s="166"/>
      <c r="T374" s="167"/>
      <c r="AT374" s="162" t="s">
        <v>140</v>
      </c>
      <c r="AU374" s="162" t="s">
        <v>82</v>
      </c>
      <c r="AV374" s="14" t="s">
        <v>82</v>
      </c>
      <c r="AW374" s="14" t="s">
        <v>29</v>
      </c>
      <c r="AX374" s="14" t="s">
        <v>72</v>
      </c>
      <c r="AY374" s="162" t="s">
        <v>131</v>
      </c>
    </row>
    <row r="375" spans="2:51" s="15" customFormat="1" ht="12">
      <c r="B375" s="168"/>
      <c r="D375" s="155" t="s">
        <v>140</v>
      </c>
      <c r="E375" s="169" t="s">
        <v>1</v>
      </c>
      <c r="F375" s="170" t="s">
        <v>143</v>
      </c>
      <c r="H375" s="171">
        <v>25</v>
      </c>
      <c r="L375" s="168"/>
      <c r="M375" s="172"/>
      <c r="N375" s="173"/>
      <c r="O375" s="173"/>
      <c r="P375" s="173"/>
      <c r="Q375" s="173"/>
      <c r="R375" s="173"/>
      <c r="S375" s="173"/>
      <c r="T375" s="174"/>
      <c r="AT375" s="169" t="s">
        <v>140</v>
      </c>
      <c r="AU375" s="169" t="s">
        <v>82</v>
      </c>
      <c r="AV375" s="15" t="s">
        <v>139</v>
      </c>
      <c r="AW375" s="15" t="s">
        <v>29</v>
      </c>
      <c r="AX375" s="15" t="s">
        <v>80</v>
      </c>
      <c r="AY375" s="169" t="s">
        <v>131</v>
      </c>
    </row>
    <row r="376" spans="1:65" s="2" customFormat="1" ht="16.5" customHeight="1">
      <c r="A376" s="30"/>
      <c r="B376" s="141"/>
      <c r="C376" s="175" t="s">
        <v>1119</v>
      </c>
      <c r="D376" s="175" t="s">
        <v>152</v>
      </c>
      <c r="E376" s="176" t="s">
        <v>1120</v>
      </c>
      <c r="F376" s="177" t="s">
        <v>1121</v>
      </c>
      <c r="G376" s="178" t="s">
        <v>963</v>
      </c>
      <c r="H376" s="179">
        <v>25</v>
      </c>
      <c r="I376" s="180"/>
      <c r="J376" s="180">
        <f>ROUND(I376*H376,2)</f>
        <v>0</v>
      </c>
      <c r="K376" s="177" t="s">
        <v>1</v>
      </c>
      <c r="L376" s="181"/>
      <c r="M376" s="182" t="s">
        <v>1</v>
      </c>
      <c r="N376" s="183" t="s">
        <v>37</v>
      </c>
      <c r="O376" s="150">
        <v>0</v>
      </c>
      <c r="P376" s="150">
        <f>O376*H376</f>
        <v>0</v>
      </c>
      <c r="Q376" s="150">
        <v>0</v>
      </c>
      <c r="R376" s="150">
        <f>Q376*H376</f>
        <v>0</v>
      </c>
      <c r="S376" s="150">
        <v>0</v>
      </c>
      <c r="T376" s="151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52" t="s">
        <v>1044</v>
      </c>
      <c r="AT376" s="152" t="s">
        <v>152</v>
      </c>
      <c r="AU376" s="152" t="s">
        <v>82</v>
      </c>
      <c r="AY376" s="18" t="s">
        <v>131</v>
      </c>
      <c r="BE376" s="153">
        <f>IF(N376="základní",J376,0)</f>
        <v>0</v>
      </c>
      <c r="BF376" s="153">
        <f>IF(N376="snížená",J376,0)</f>
        <v>0</v>
      </c>
      <c r="BG376" s="153">
        <f>IF(N376="zákl. přenesená",J376,0)</f>
        <v>0</v>
      </c>
      <c r="BH376" s="153">
        <f>IF(N376="sníž. přenesená",J376,0)</f>
        <v>0</v>
      </c>
      <c r="BI376" s="153">
        <f>IF(N376="nulová",J376,0)</f>
        <v>0</v>
      </c>
      <c r="BJ376" s="18" t="s">
        <v>80</v>
      </c>
      <c r="BK376" s="153">
        <f>ROUND(I376*H376,2)</f>
        <v>0</v>
      </c>
      <c r="BL376" s="18" t="s">
        <v>388</v>
      </c>
      <c r="BM376" s="152" t="s">
        <v>233</v>
      </c>
    </row>
    <row r="377" spans="2:51" s="13" customFormat="1" ht="12">
      <c r="B377" s="154"/>
      <c r="D377" s="155" t="s">
        <v>140</v>
      </c>
      <c r="E377" s="156" t="s">
        <v>1</v>
      </c>
      <c r="F377" s="157" t="s">
        <v>647</v>
      </c>
      <c r="H377" s="156" t="s">
        <v>1</v>
      </c>
      <c r="L377" s="154"/>
      <c r="M377" s="158"/>
      <c r="N377" s="159"/>
      <c r="O377" s="159"/>
      <c r="P377" s="159"/>
      <c r="Q377" s="159"/>
      <c r="R377" s="159"/>
      <c r="S377" s="159"/>
      <c r="T377" s="160"/>
      <c r="AT377" s="156" t="s">
        <v>140</v>
      </c>
      <c r="AU377" s="156" t="s">
        <v>82</v>
      </c>
      <c r="AV377" s="13" t="s">
        <v>80</v>
      </c>
      <c r="AW377" s="13" t="s">
        <v>29</v>
      </c>
      <c r="AX377" s="13" t="s">
        <v>72</v>
      </c>
      <c r="AY377" s="156" t="s">
        <v>131</v>
      </c>
    </row>
    <row r="378" spans="2:51" s="14" customFormat="1" ht="12">
      <c r="B378" s="161"/>
      <c r="D378" s="155" t="s">
        <v>140</v>
      </c>
      <c r="E378" s="162" t="s">
        <v>1</v>
      </c>
      <c r="F378" s="163" t="s">
        <v>1118</v>
      </c>
      <c r="H378" s="164">
        <v>25</v>
      </c>
      <c r="L378" s="161"/>
      <c r="M378" s="165"/>
      <c r="N378" s="166"/>
      <c r="O378" s="166"/>
      <c r="P378" s="166"/>
      <c r="Q378" s="166"/>
      <c r="R378" s="166"/>
      <c r="S378" s="166"/>
      <c r="T378" s="167"/>
      <c r="AT378" s="162" t="s">
        <v>140</v>
      </c>
      <c r="AU378" s="162" t="s">
        <v>82</v>
      </c>
      <c r="AV378" s="14" t="s">
        <v>82</v>
      </c>
      <c r="AW378" s="14" t="s">
        <v>29</v>
      </c>
      <c r="AX378" s="14" t="s">
        <v>72</v>
      </c>
      <c r="AY378" s="162" t="s">
        <v>131</v>
      </c>
    </row>
    <row r="379" spans="2:51" s="15" customFormat="1" ht="12">
      <c r="B379" s="168"/>
      <c r="D379" s="155" t="s">
        <v>140</v>
      </c>
      <c r="E379" s="169" t="s">
        <v>1</v>
      </c>
      <c r="F379" s="170" t="s">
        <v>143</v>
      </c>
      <c r="H379" s="171">
        <v>25</v>
      </c>
      <c r="L379" s="168"/>
      <c r="M379" s="172"/>
      <c r="N379" s="173"/>
      <c r="O379" s="173"/>
      <c r="P379" s="173"/>
      <c r="Q379" s="173"/>
      <c r="R379" s="173"/>
      <c r="S379" s="173"/>
      <c r="T379" s="174"/>
      <c r="AT379" s="169" t="s">
        <v>140</v>
      </c>
      <c r="AU379" s="169" t="s">
        <v>82</v>
      </c>
      <c r="AV379" s="15" t="s">
        <v>139</v>
      </c>
      <c r="AW379" s="15" t="s">
        <v>29</v>
      </c>
      <c r="AX379" s="15" t="s">
        <v>80</v>
      </c>
      <c r="AY379" s="169" t="s">
        <v>131</v>
      </c>
    </row>
    <row r="380" spans="1:65" s="2" customFormat="1" ht="24.15" customHeight="1">
      <c r="A380" s="30"/>
      <c r="B380" s="141"/>
      <c r="C380" s="142" t="s">
        <v>469</v>
      </c>
      <c r="D380" s="142" t="s">
        <v>135</v>
      </c>
      <c r="E380" s="143" t="s">
        <v>1122</v>
      </c>
      <c r="F380" s="144" t="s">
        <v>1123</v>
      </c>
      <c r="G380" s="145" t="s">
        <v>200</v>
      </c>
      <c r="H380" s="146">
        <v>12</v>
      </c>
      <c r="I380" s="147"/>
      <c r="J380" s="147">
        <f>ROUND(I380*H380,2)</f>
        <v>0</v>
      </c>
      <c r="K380" s="144" t="s">
        <v>148</v>
      </c>
      <c r="L380" s="31"/>
      <c r="M380" s="148" t="s">
        <v>1</v>
      </c>
      <c r="N380" s="149" t="s">
        <v>37</v>
      </c>
      <c r="O380" s="150">
        <v>0</v>
      </c>
      <c r="P380" s="150">
        <f>O380*H380</f>
        <v>0</v>
      </c>
      <c r="Q380" s="150">
        <v>0</v>
      </c>
      <c r="R380" s="150">
        <f>Q380*H380</f>
        <v>0</v>
      </c>
      <c r="S380" s="150">
        <v>0</v>
      </c>
      <c r="T380" s="151">
        <f>S380*H380</f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52" t="s">
        <v>388</v>
      </c>
      <c r="AT380" s="152" t="s">
        <v>135</v>
      </c>
      <c r="AU380" s="152" t="s">
        <v>82</v>
      </c>
      <c r="AY380" s="18" t="s">
        <v>131</v>
      </c>
      <c r="BE380" s="153">
        <f>IF(N380="základní",J380,0)</f>
        <v>0</v>
      </c>
      <c r="BF380" s="153">
        <f>IF(N380="snížená",J380,0)</f>
        <v>0</v>
      </c>
      <c r="BG380" s="153">
        <f>IF(N380="zákl. přenesená",J380,0)</f>
        <v>0</v>
      </c>
      <c r="BH380" s="153">
        <f>IF(N380="sníž. přenesená",J380,0)</f>
        <v>0</v>
      </c>
      <c r="BI380" s="153">
        <f>IF(N380="nulová",J380,0)</f>
        <v>0</v>
      </c>
      <c r="BJ380" s="18" t="s">
        <v>80</v>
      </c>
      <c r="BK380" s="153">
        <f>ROUND(I380*H380,2)</f>
        <v>0</v>
      </c>
      <c r="BL380" s="18" t="s">
        <v>388</v>
      </c>
      <c r="BM380" s="152" t="s">
        <v>241</v>
      </c>
    </row>
    <row r="381" spans="2:51" s="13" customFormat="1" ht="12">
      <c r="B381" s="154"/>
      <c r="D381" s="155" t="s">
        <v>140</v>
      </c>
      <c r="E381" s="156" t="s">
        <v>1</v>
      </c>
      <c r="F381" s="157" t="s">
        <v>898</v>
      </c>
      <c r="H381" s="156" t="s">
        <v>1</v>
      </c>
      <c r="L381" s="154"/>
      <c r="M381" s="158"/>
      <c r="N381" s="159"/>
      <c r="O381" s="159"/>
      <c r="P381" s="159"/>
      <c r="Q381" s="159"/>
      <c r="R381" s="159"/>
      <c r="S381" s="159"/>
      <c r="T381" s="160"/>
      <c r="AT381" s="156" t="s">
        <v>140</v>
      </c>
      <c r="AU381" s="156" t="s">
        <v>82</v>
      </c>
      <c r="AV381" s="13" t="s">
        <v>80</v>
      </c>
      <c r="AW381" s="13" t="s">
        <v>29</v>
      </c>
      <c r="AX381" s="13" t="s">
        <v>72</v>
      </c>
      <c r="AY381" s="156" t="s">
        <v>131</v>
      </c>
    </row>
    <row r="382" spans="2:51" s="14" customFormat="1" ht="12">
      <c r="B382" s="161"/>
      <c r="D382" s="155" t="s">
        <v>140</v>
      </c>
      <c r="E382" s="162" t="s">
        <v>1</v>
      </c>
      <c r="F382" s="163" t="s">
        <v>179</v>
      </c>
      <c r="H382" s="164">
        <v>12</v>
      </c>
      <c r="L382" s="161"/>
      <c r="M382" s="165"/>
      <c r="N382" s="166"/>
      <c r="O382" s="166"/>
      <c r="P382" s="166"/>
      <c r="Q382" s="166"/>
      <c r="R382" s="166"/>
      <c r="S382" s="166"/>
      <c r="T382" s="167"/>
      <c r="AT382" s="162" t="s">
        <v>140</v>
      </c>
      <c r="AU382" s="162" t="s">
        <v>82</v>
      </c>
      <c r="AV382" s="14" t="s">
        <v>82</v>
      </c>
      <c r="AW382" s="14" t="s">
        <v>29</v>
      </c>
      <c r="AX382" s="14" t="s">
        <v>72</v>
      </c>
      <c r="AY382" s="162" t="s">
        <v>131</v>
      </c>
    </row>
    <row r="383" spans="2:51" s="15" customFormat="1" ht="12">
      <c r="B383" s="168"/>
      <c r="D383" s="155" t="s">
        <v>140</v>
      </c>
      <c r="E383" s="169" t="s">
        <v>1</v>
      </c>
      <c r="F383" s="170" t="s">
        <v>143</v>
      </c>
      <c r="H383" s="171">
        <v>12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140</v>
      </c>
      <c r="AU383" s="169" t="s">
        <v>82</v>
      </c>
      <c r="AV383" s="15" t="s">
        <v>139</v>
      </c>
      <c r="AW383" s="15" t="s">
        <v>29</v>
      </c>
      <c r="AX383" s="15" t="s">
        <v>80</v>
      </c>
      <c r="AY383" s="169" t="s">
        <v>131</v>
      </c>
    </row>
    <row r="384" spans="1:65" s="2" customFormat="1" ht="16.5" customHeight="1">
      <c r="A384" s="30"/>
      <c r="B384" s="141"/>
      <c r="C384" s="175" t="s">
        <v>1124</v>
      </c>
      <c r="D384" s="175" t="s">
        <v>152</v>
      </c>
      <c r="E384" s="176" t="s">
        <v>1125</v>
      </c>
      <c r="F384" s="177" t="s">
        <v>1126</v>
      </c>
      <c r="G384" s="178" t="s">
        <v>200</v>
      </c>
      <c r="H384" s="179">
        <v>12</v>
      </c>
      <c r="I384" s="180"/>
      <c r="J384" s="180">
        <f>ROUND(I384*H384,2)</f>
        <v>0</v>
      </c>
      <c r="K384" s="177" t="s">
        <v>1047</v>
      </c>
      <c r="L384" s="181"/>
      <c r="M384" s="182" t="s">
        <v>1</v>
      </c>
      <c r="N384" s="183" t="s">
        <v>37</v>
      </c>
      <c r="O384" s="150">
        <v>0</v>
      </c>
      <c r="P384" s="150">
        <f>O384*H384</f>
        <v>0</v>
      </c>
      <c r="Q384" s="150">
        <v>0</v>
      </c>
      <c r="R384" s="150">
        <f>Q384*H384</f>
        <v>0</v>
      </c>
      <c r="S384" s="150">
        <v>0</v>
      </c>
      <c r="T384" s="151">
        <f>S384*H384</f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52" t="s">
        <v>1044</v>
      </c>
      <c r="AT384" s="152" t="s">
        <v>152</v>
      </c>
      <c r="AU384" s="152" t="s">
        <v>82</v>
      </c>
      <c r="AY384" s="18" t="s">
        <v>131</v>
      </c>
      <c r="BE384" s="153">
        <f>IF(N384="základní",J384,0)</f>
        <v>0</v>
      </c>
      <c r="BF384" s="153">
        <f>IF(N384="snížená",J384,0)</f>
        <v>0</v>
      </c>
      <c r="BG384" s="153">
        <f>IF(N384="zákl. přenesená",J384,0)</f>
        <v>0</v>
      </c>
      <c r="BH384" s="153">
        <f>IF(N384="sníž. přenesená",J384,0)</f>
        <v>0</v>
      </c>
      <c r="BI384" s="153">
        <f>IF(N384="nulová",J384,0)</f>
        <v>0</v>
      </c>
      <c r="BJ384" s="18" t="s">
        <v>80</v>
      </c>
      <c r="BK384" s="153">
        <f>ROUND(I384*H384,2)</f>
        <v>0</v>
      </c>
      <c r="BL384" s="18" t="s">
        <v>388</v>
      </c>
      <c r="BM384" s="152" t="s">
        <v>546</v>
      </c>
    </row>
    <row r="385" spans="2:51" s="13" customFormat="1" ht="12">
      <c r="B385" s="154"/>
      <c r="D385" s="155" t="s">
        <v>140</v>
      </c>
      <c r="E385" s="156" t="s">
        <v>1</v>
      </c>
      <c r="F385" s="157" t="s">
        <v>898</v>
      </c>
      <c r="H385" s="156" t="s">
        <v>1</v>
      </c>
      <c r="L385" s="154"/>
      <c r="M385" s="158"/>
      <c r="N385" s="159"/>
      <c r="O385" s="159"/>
      <c r="P385" s="159"/>
      <c r="Q385" s="159"/>
      <c r="R385" s="159"/>
      <c r="S385" s="159"/>
      <c r="T385" s="160"/>
      <c r="AT385" s="156" t="s">
        <v>140</v>
      </c>
      <c r="AU385" s="156" t="s">
        <v>82</v>
      </c>
      <c r="AV385" s="13" t="s">
        <v>80</v>
      </c>
      <c r="AW385" s="13" t="s">
        <v>29</v>
      </c>
      <c r="AX385" s="13" t="s">
        <v>72</v>
      </c>
      <c r="AY385" s="156" t="s">
        <v>131</v>
      </c>
    </row>
    <row r="386" spans="2:51" s="14" customFormat="1" ht="12">
      <c r="B386" s="161"/>
      <c r="D386" s="155" t="s">
        <v>140</v>
      </c>
      <c r="E386" s="162" t="s">
        <v>1</v>
      </c>
      <c r="F386" s="163" t="s">
        <v>179</v>
      </c>
      <c r="H386" s="164">
        <v>12</v>
      </c>
      <c r="L386" s="161"/>
      <c r="M386" s="165"/>
      <c r="N386" s="166"/>
      <c r="O386" s="166"/>
      <c r="P386" s="166"/>
      <c r="Q386" s="166"/>
      <c r="R386" s="166"/>
      <c r="S386" s="166"/>
      <c r="T386" s="167"/>
      <c r="AT386" s="162" t="s">
        <v>140</v>
      </c>
      <c r="AU386" s="162" t="s">
        <v>82</v>
      </c>
      <c r="AV386" s="14" t="s">
        <v>82</v>
      </c>
      <c r="AW386" s="14" t="s">
        <v>29</v>
      </c>
      <c r="AX386" s="14" t="s">
        <v>72</v>
      </c>
      <c r="AY386" s="162" t="s">
        <v>131</v>
      </c>
    </row>
    <row r="387" spans="2:51" s="15" customFormat="1" ht="12">
      <c r="B387" s="168"/>
      <c r="D387" s="155" t="s">
        <v>140</v>
      </c>
      <c r="E387" s="169" t="s">
        <v>1</v>
      </c>
      <c r="F387" s="170" t="s">
        <v>143</v>
      </c>
      <c r="H387" s="171">
        <v>12</v>
      </c>
      <c r="L387" s="168"/>
      <c r="M387" s="172"/>
      <c r="N387" s="173"/>
      <c r="O387" s="173"/>
      <c r="P387" s="173"/>
      <c r="Q387" s="173"/>
      <c r="R387" s="173"/>
      <c r="S387" s="173"/>
      <c r="T387" s="174"/>
      <c r="AT387" s="169" t="s">
        <v>140</v>
      </c>
      <c r="AU387" s="169" t="s">
        <v>82</v>
      </c>
      <c r="AV387" s="15" t="s">
        <v>139</v>
      </c>
      <c r="AW387" s="15" t="s">
        <v>29</v>
      </c>
      <c r="AX387" s="15" t="s">
        <v>80</v>
      </c>
      <c r="AY387" s="169" t="s">
        <v>131</v>
      </c>
    </row>
    <row r="388" spans="1:65" s="2" customFormat="1" ht="24.15" customHeight="1">
      <c r="A388" s="30"/>
      <c r="B388" s="141"/>
      <c r="C388" s="142" t="s">
        <v>481</v>
      </c>
      <c r="D388" s="142" t="s">
        <v>135</v>
      </c>
      <c r="E388" s="143" t="s">
        <v>1122</v>
      </c>
      <c r="F388" s="144" t="s">
        <v>1123</v>
      </c>
      <c r="G388" s="145" t="s">
        <v>200</v>
      </c>
      <c r="H388" s="146">
        <v>6</v>
      </c>
      <c r="I388" s="147"/>
      <c r="J388" s="147">
        <f>ROUND(I388*H388,2)</f>
        <v>0</v>
      </c>
      <c r="K388" s="144" t="s">
        <v>148</v>
      </c>
      <c r="L388" s="31"/>
      <c r="M388" s="148" t="s">
        <v>1</v>
      </c>
      <c r="N388" s="149" t="s">
        <v>37</v>
      </c>
      <c r="O388" s="150">
        <v>0</v>
      </c>
      <c r="P388" s="150">
        <f>O388*H388</f>
        <v>0</v>
      </c>
      <c r="Q388" s="150">
        <v>0</v>
      </c>
      <c r="R388" s="150">
        <f>Q388*H388</f>
        <v>0</v>
      </c>
      <c r="S388" s="150">
        <v>0</v>
      </c>
      <c r="T388" s="151">
        <f>S388*H388</f>
        <v>0</v>
      </c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R388" s="152" t="s">
        <v>388</v>
      </c>
      <c r="AT388" s="152" t="s">
        <v>135</v>
      </c>
      <c r="AU388" s="152" t="s">
        <v>82</v>
      </c>
      <c r="AY388" s="18" t="s">
        <v>131</v>
      </c>
      <c r="BE388" s="153">
        <f>IF(N388="základní",J388,0)</f>
        <v>0</v>
      </c>
      <c r="BF388" s="153">
        <f>IF(N388="snížená",J388,0)</f>
        <v>0</v>
      </c>
      <c r="BG388" s="153">
        <f>IF(N388="zákl. přenesená",J388,0)</f>
        <v>0</v>
      </c>
      <c r="BH388" s="153">
        <f>IF(N388="sníž. přenesená",J388,0)</f>
        <v>0</v>
      </c>
      <c r="BI388" s="153">
        <f>IF(N388="nulová",J388,0)</f>
        <v>0</v>
      </c>
      <c r="BJ388" s="18" t="s">
        <v>80</v>
      </c>
      <c r="BK388" s="153">
        <f>ROUND(I388*H388,2)</f>
        <v>0</v>
      </c>
      <c r="BL388" s="18" t="s">
        <v>388</v>
      </c>
      <c r="BM388" s="152" t="s">
        <v>553</v>
      </c>
    </row>
    <row r="389" spans="2:51" s="13" customFormat="1" ht="12">
      <c r="B389" s="154"/>
      <c r="D389" s="155" t="s">
        <v>140</v>
      </c>
      <c r="E389" s="156" t="s">
        <v>1</v>
      </c>
      <c r="F389" s="157" t="s">
        <v>431</v>
      </c>
      <c r="H389" s="156" t="s">
        <v>1</v>
      </c>
      <c r="L389" s="154"/>
      <c r="M389" s="158"/>
      <c r="N389" s="159"/>
      <c r="O389" s="159"/>
      <c r="P389" s="159"/>
      <c r="Q389" s="159"/>
      <c r="R389" s="159"/>
      <c r="S389" s="159"/>
      <c r="T389" s="160"/>
      <c r="AT389" s="156" t="s">
        <v>140</v>
      </c>
      <c r="AU389" s="156" t="s">
        <v>82</v>
      </c>
      <c r="AV389" s="13" t="s">
        <v>80</v>
      </c>
      <c r="AW389" s="13" t="s">
        <v>29</v>
      </c>
      <c r="AX389" s="13" t="s">
        <v>72</v>
      </c>
      <c r="AY389" s="156" t="s">
        <v>131</v>
      </c>
    </row>
    <row r="390" spans="2:51" s="14" customFormat="1" ht="12">
      <c r="B390" s="161"/>
      <c r="D390" s="155" t="s">
        <v>140</v>
      </c>
      <c r="E390" s="162" t="s">
        <v>1</v>
      </c>
      <c r="F390" s="163" t="s">
        <v>157</v>
      </c>
      <c r="H390" s="164">
        <v>6</v>
      </c>
      <c r="L390" s="161"/>
      <c r="M390" s="165"/>
      <c r="N390" s="166"/>
      <c r="O390" s="166"/>
      <c r="P390" s="166"/>
      <c r="Q390" s="166"/>
      <c r="R390" s="166"/>
      <c r="S390" s="166"/>
      <c r="T390" s="167"/>
      <c r="AT390" s="162" t="s">
        <v>140</v>
      </c>
      <c r="AU390" s="162" t="s">
        <v>82</v>
      </c>
      <c r="AV390" s="14" t="s">
        <v>82</v>
      </c>
      <c r="AW390" s="14" t="s">
        <v>29</v>
      </c>
      <c r="AX390" s="14" t="s">
        <v>72</v>
      </c>
      <c r="AY390" s="162" t="s">
        <v>131</v>
      </c>
    </row>
    <row r="391" spans="2:51" s="15" customFormat="1" ht="12">
      <c r="B391" s="168"/>
      <c r="D391" s="155" t="s">
        <v>140</v>
      </c>
      <c r="E391" s="169" t="s">
        <v>1</v>
      </c>
      <c r="F391" s="170" t="s">
        <v>143</v>
      </c>
      <c r="H391" s="171">
        <v>6</v>
      </c>
      <c r="L391" s="168"/>
      <c r="M391" s="172"/>
      <c r="N391" s="173"/>
      <c r="O391" s="173"/>
      <c r="P391" s="173"/>
      <c r="Q391" s="173"/>
      <c r="R391" s="173"/>
      <c r="S391" s="173"/>
      <c r="T391" s="174"/>
      <c r="AT391" s="169" t="s">
        <v>140</v>
      </c>
      <c r="AU391" s="169" t="s">
        <v>82</v>
      </c>
      <c r="AV391" s="15" t="s">
        <v>139</v>
      </c>
      <c r="AW391" s="15" t="s">
        <v>29</v>
      </c>
      <c r="AX391" s="15" t="s">
        <v>80</v>
      </c>
      <c r="AY391" s="169" t="s">
        <v>131</v>
      </c>
    </row>
    <row r="392" spans="1:65" s="2" customFormat="1" ht="21.75" customHeight="1">
      <c r="A392" s="30"/>
      <c r="B392" s="141"/>
      <c r="C392" s="175" t="s">
        <v>1127</v>
      </c>
      <c r="D392" s="175" t="s">
        <v>152</v>
      </c>
      <c r="E392" s="176" t="s">
        <v>1128</v>
      </c>
      <c r="F392" s="177" t="s">
        <v>1129</v>
      </c>
      <c r="G392" s="178" t="s">
        <v>200</v>
      </c>
      <c r="H392" s="179">
        <v>6</v>
      </c>
      <c r="I392" s="180"/>
      <c r="J392" s="180">
        <f>ROUND(I392*H392,2)</f>
        <v>0</v>
      </c>
      <c r="K392" s="177" t="s">
        <v>1047</v>
      </c>
      <c r="L392" s="181"/>
      <c r="M392" s="182" t="s">
        <v>1</v>
      </c>
      <c r="N392" s="183" t="s">
        <v>37</v>
      </c>
      <c r="O392" s="150">
        <v>0</v>
      </c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52" t="s">
        <v>1044</v>
      </c>
      <c r="AT392" s="152" t="s">
        <v>152</v>
      </c>
      <c r="AU392" s="152" t="s">
        <v>82</v>
      </c>
      <c r="AY392" s="18" t="s">
        <v>131</v>
      </c>
      <c r="BE392" s="153">
        <f>IF(N392="základní",J392,0)</f>
        <v>0</v>
      </c>
      <c r="BF392" s="153">
        <f>IF(N392="snížená",J392,0)</f>
        <v>0</v>
      </c>
      <c r="BG392" s="153">
        <f>IF(N392="zákl. přenesená",J392,0)</f>
        <v>0</v>
      </c>
      <c r="BH392" s="153">
        <f>IF(N392="sníž. přenesená",J392,0)</f>
        <v>0</v>
      </c>
      <c r="BI392" s="153">
        <f>IF(N392="nulová",J392,0)</f>
        <v>0</v>
      </c>
      <c r="BJ392" s="18" t="s">
        <v>80</v>
      </c>
      <c r="BK392" s="153">
        <f>ROUND(I392*H392,2)</f>
        <v>0</v>
      </c>
      <c r="BL392" s="18" t="s">
        <v>388</v>
      </c>
      <c r="BM392" s="152" t="s">
        <v>559</v>
      </c>
    </row>
    <row r="393" spans="2:51" s="13" customFormat="1" ht="12">
      <c r="B393" s="154"/>
      <c r="D393" s="155" t="s">
        <v>140</v>
      </c>
      <c r="E393" s="156" t="s">
        <v>1</v>
      </c>
      <c r="F393" s="157" t="s">
        <v>431</v>
      </c>
      <c r="H393" s="156" t="s">
        <v>1</v>
      </c>
      <c r="L393" s="154"/>
      <c r="M393" s="158"/>
      <c r="N393" s="159"/>
      <c r="O393" s="159"/>
      <c r="P393" s="159"/>
      <c r="Q393" s="159"/>
      <c r="R393" s="159"/>
      <c r="S393" s="159"/>
      <c r="T393" s="160"/>
      <c r="AT393" s="156" t="s">
        <v>140</v>
      </c>
      <c r="AU393" s="156" t="s">
        <v>82</v>
      </c>
      <c r="AV393" s="13" t="s">
        <v>80</v>
      </c>
      <c r="AW393" s="13" t="s">
        <v>29</v>
      </c>
      <c r="AX393" s="13" t="s">
        <v>72</v>
      </c>
      <c r="AY393" s="156" t="s">
        <v>131</v>
      </c>
    </row>
    <row r="394" spans="2:51" s="14" customFormat="1" ht="12">
      <c r="B394" s="161"/>
      <c r="D394" s="155" t="s">
        <v>140</v>
      </c>
      <c r="E394" s="162" t="s">
        <v>1</v>
      </c>
      <c r="F394" s="163" t="s">
        <v>157</v>
      </c>
      <c r="H394" s="164">
        <v>6</v>
      </c>
      <c r="L394" s="161"/>
      <c r="M394" s="165"/>
      <c r="N394" s="166"/>
      <c r="O394" s="166"/>
      <c r="P394" s="166"/>
      <c r="Q394" s="166"/>
      <c r="R394" s="166"/>
      <c r="S394" s="166"/>
      <c r="T394" s="167"/>
      <c r="AT394" s="162" t="s">
        <v>140</v>
      </c>
      <c r="AU394" s="162" t="s">
        <v>82</v>
      </c>
      <c r="AV394" s="14" t="s">
        <v>82</v>
      </c>
      <c r="AW394" s="14" t="s">
        <v>29</v>
      </c>
      <c r="AX394" s="14" t="s">
        <v>72</v>
      </c>
      <c r="AY394" s="162" t="s">
        <v>131</v>
      </c>
    </row>
    <row r="395" spans="2:51" s="15" customFormat="1" ht="12">
      <c r="B395" s="168"/>
      <c r="D395" s="155" t="s">
        <v>140</v>
      </c>
      <c r="E395" s="169" t="s">
        <v>1</v>
      </c>
      <c r="F395" s="170" t="s">
        <v>143</v>
      </c>
      <c r="H395" s="171">
        <v>6</v>
      </c>
      <c r="L395" s="168"/>
      <c r="M395" s="172"/>
      <c r="N395" s="173"/>
      <c r="O395" s="173"/>
      <c r="P395" s="173"/>
      <c r="Q395" s="173"/>
      <c r="R395" s="173"/>
      <c r="S395" s="173"/>
      <c r="T395" s="174"/>
      <c r="AT395" s="169" t="s">
        <v>140</v>
      </c>
      <c r="AU395" s="169" t="s">
        <v>82</v>
      </c>
      <c r="AV395" s="15" t="s">
        <v>139</v>
      </c>
      <c r="AW395" s="15" t="s">
        <v>29</v>
      </c>
      <c r="AX395" s="15" t="s">
        <v>80</v>
      </c>
      <c r="AY395" s="169" t="s">
        <v>131</v>
      </c>
    </row>
    <row r="396" spans="1:65" s="2" customFormat="1" ht="24.15" customHeight="1">
      <c r="A396" s="30"/>
      <c r="B396" s="141"/>
      <c r="C396" s="142" t="s">
        <v>485</v>
      </c>
      <c r="D396" s="142" t="s">
        <v>135</v>
      </c>
      <c r="E396" s="143" t="s">
        <v>1122</v>
      </c>
      <c r="F396" s="144" t="s">
        <v>1123</v>
      </c>
      <c r="G396" s="145" t="s">
        <v>200</v>
      </c>
      <c r="H396" s="146">
        <v>25</v>
      </c>
      <c r="I396" s="147"/>
      <c r="J396" s="147">
        <f>ROUND(I396*H396,2)</f>
        <v>0</v>
      </c>
      <c r="K396" s="144" t="s">
        <v>148</v>
      </c>
      <c r="L396" s="31"/>
      <c r="M396" s="148" t="s">
        <v>1</v>
      </c>
      <c r="N396" s="149" t="s">
        <v>37</v>
      </c>
      <c r="O396" s="150">
        <v>0</v>
      </c>
      <c r="P396" s="150">
        <f>O396*H396</f>
        <v>0</v>
      </c>
      <c r="Q396" s="150">
        <v>0</v>
      </c>
      <c r="R396" s="150">
        <f>Q396*H396</f>
        <v>0</v>
      </c>
      <c r="S396" s="150">
        <v>0</v>
      </c>
      <c r="T396" s="151">
        <f>S396*H396</f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52" t="s">
        <v>388</v>
      </c>
      <c r="AT396" s="152" t="s">
        <v>135</v>
      </c>
      <c r="AU396" s="152" t="s">
        <v>82</v>
      </c>
      <c r="AY396" s="18" t="s">
        <v>131</v>
      </c>
      <c r="BE396" s="153">
        <f>IF(N396="základní",J396,0)</f>
        <v>0</v>
      </c>
      <c r="BF396" s="153">
        <f>IF(N396="snížená",J396,0)</f>
        <v>0</v>
      </c>
      <c r="BG396" s="153">
        <f>IF(N396="zákl. přenesená",J396,0)</f>
        <v>0</v>
      </c>
      <c r="BH396" s="153">
        <f>IF(N396="sníž. přenesená",J396,0)</f>
        <v>0</v>
      </c>
      <c r="BI396" s="153">
        <f>IF(N396="nulová",J396,0)</f>
        <v>0</v>
      </c>
      <c r="BJ396" s="18" t="s">
        <v>80</v>
      </c>
      <c r="BK396" s="153">
        <f>ROUND(I396*H396,2)</f>
        <v>0</v>
      </c>
      <c r="BL396" s="18" t="s">
        <v>388</v>
      </c>
      <c r="BM396" s="152" t="s">
        <v>566</v>
      </c>
    </row>
    <row r="397" spans="2:51" s="13" customFormat="1" ht="12">
      <c r="B397" s="154"/>
      <c r="D397" s="155" t="s">
        <v>140</v>
      </c>
      <c r="E397" s="156" t="s">
        <v>1</v>
      </c>
      <c r="F397" s="157" t="s">
        <v>647</v>
      </c>
      <c r="H397" s="156" t="s">
        <v>1</v>
      </c>
      <c r="L397" s="154"/>
      <c r="M397" s="158"/>
      <c r="N397" s="159"/>
      <c r="O397" s="159"/>
      <c r="P397" s="159"/>
      <c r="Q397" s="159"/>
      <c r="R397" s="159"/>
      <c r="S397" s="159"/>
      <c r="T397" s="160"/>
      <c r="AT397" s="156" t="s">
        <v>140</v>
      </c>
      <c r="AU397" s="156" t="s">
        <v>82</v>
      </c>
      <c r="AV397" s="13" t="s">
        <v>80</v>
      </c>
      <c r="AW397" s="13" t="s">
        <v>29</v>
      </c>
      <c r="AX397" s="13" t="s">
        <v>72</v>
      </c>
      <c r="AY397" s="156" t="s">
        <v>131</v>
      </c>
    </row>
    <row r="398" spans="2:51" s="14" customFormat="1" ht="12">
      <c r="B398" s="161"/>
      <c r="D398" s="155" t="s">
        <v>140</v>
      </c>
      <c r="E398" s="162" t="s">
        <v>1</v>
      </c>
      <c r="F398" s="163" t="s">
        <v>1118</v>
      </c>
      <c r="H398" s="164">
        <v>25</v>
      </c>
      <c r="L398" s="161"/>
      <c r="M398" s="165"/>
      <c r="N398" s="166"/>
      <c r="O398" s="166"/>
      <c r="P398" s="166"/>
      <c r="Q398" s="166"/>
      <c r="R398" s="166"/>
      <c r="S398" s="166"/>
      <c r="T398" s="167"/>
      <c r="AT398" s="162" t="s">
        <v>140</v>
      </c>
      <c r="AU398" s="162" t="s">
        <v>82</v>
      </c>
      <c r="AV398" s="14" t="s">
        <v>82</v>
      </c>
      <c r="AW398" s="14" t="s">
        <v>29</v>
      </c>
      <c r="AX398" s="14" t="s">
        <v>72</v>
      </c>
      <c r="AY398" s="162" t="s">
        <v>131</v>
      </c>
    </row>
    <row r="399" spans="2:51" s="15" customFormat="1" ht="12">
      <c r="B399" s="168"/>
      <c r="D399" s="155" t="s">
        <v>140</v>
      </c>
      <c r="E399" s="169" t="s">
        <v>1</v>
      </c>
      <c r="F399" s="170" t="s">
        <v>143</v>
      </c>
      <c r="H399" s="171">
        <v>25</v>
      </c>
      <c r="L399" s="168"/>
      <c r="M399" s="172"/>
      <c r="N399" s="173"/>
      <c r="O399" s="173"/>
      <c r="P399" s="173"/>
      <c r="Q399" s="173"/>
      <c r="R399" s="173"/>
      <c r="S399" s="173"/>
      <c r="T399" s="174"/>
      <c r="AT399" s="169" t="s">
        <v>140</v>
      </c>
      <c r="AU399" s="169" t="s">
        <v>82</v>
      </c>
      <c r="AV399" s="15" t="s">
        <v>139</v>
      </c>
      <c r="AW399" s="15" t="s">
        <v>29</v>
      </c>
      <c r="AX399" s="15" t="s">
        <v>80</v>
      </c>
      <c r="AY399" s="169" t="s">
        <v>131</v>
      </c>
    </row>
    <row r="400" spans="1:65" s="2" customFormat="1" ht="16.5" customHeight="1">
      <c r="A400" s="30"/>
      <c r="B400" s="141"/>
      <c r="C400" s="175" t="s">
        <v>1130</v>
      </c>
      <c r="D400" s="175" t="s">
        <v>152</v>
      </c>
      <c r="E400" s="176" t="s">
        <v>1131</v>
      </c>
      <c r="F400" s="177" t="s">
        <v>1132</v>
      </c>
      <c r="G400" s="178" t="s">
        <v>200</v>
      </c>
      <c r="H400" s="179">
        <v>25</v>
      </c>
      <c r="I400" s="180"/>
      <c r="J400" s="180">
        <f>ROUND(I400*H400,2)</f>
        <v>0</v>
      </c>
      <c r="K400" s="177" t="s">
        <v>1024</v>
      </c>
      <c r="L400" s="181"/>
      <c r="M400" s="182" t="s">
        <v>1</v>
      </c>
      <c r="N400" s="183" t="s">
        <v>37</v>
      </c>
      <c r="O400" s="150">
        <v>0</v>
      </c>
      <c r="P400" s="150">
        <f>O400*H400</f>
        <v>0</v>
      </c>
      <c r="Q400" s="150">
        <v>0</v>
      </c>
      <c r="R400" s="150">
        <f>Q400*H400</f>
        <v>0</v>
      </c>
      <c r="S400" s="150">
        <v>0</v>
      </c>
      <c r="T400" s="151">
        <f>S400*H400</f>
        <v>0</v>
      </c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R400" s="152" t="s">
        <v>1044</v>
      </c>
      <c r="AT400" s="152" t="s">
        <v>152</v>
      </c>
      <c r="AU400" s="152" t="s">
        <v>82</v>
      </c>
      <c r="AY400" s="18" t="s">
        <v>131</v>
      </c>
      <c r="BE400" s="153">
        <f>IF(N400="základní",J400,0)</f>
        <v>0</v>
      </c>
      <c r="BF400" s="153">
        <f>IF(N400="snížená",J400,0)</f>
        <v>0</v>
      </c>
      <c r="BG400" s="153">
        <f>IF(N400="zákl. přenesená",J400,0)</f>
        <v>0</v>
      </c>
      <c r="BH400" s="153">
        <f>IF(N400="sníž. přenesená",J400,0)</f>
        <v>0</v>
      </c>
      <c r="BI400" s="153">
        <f>IF(N400="nulová",J400,0)</f>
        <v>0</v>
      </c>
      <c r="BJ400" s="18" t="s">
        <v>80</v>
      </c>
      <c r="BK400" s="153">
        <f>ROUND(I400*H400,2)</f>
        <v>0</v>
      </c>
      <c r="BL400" s="18" t="s">
        <v>388</v>
      </c>
      <c r="BM400" s="152" t="s">
        <v>575</v>
      </c>
    </row>
    <row r="401" spans="2:51" s="13" customFormat="1" ht="12">
      <c r="B401" s="154"/>
      <c r="D401" s="155" t="s">
        <v>140</v>
      </c>
      <c r="E401" s="156" t="s">
        <v>1</v>
      </c>
      <c r="F401" s="157" t="s">
        <v>647</v>
      </c>
      <c r="H401" s="156" t="s">
        <v>1</v>
      </c>
      <c r="L401" s="154"/>
      <c r="M401" s="158"/>
      <c r="N401" s="159"/>
      <c r="O401" s="159"/>
      <c r="P401" s="159"/>
      <c r="Q401" s="159"/>
      <c r="R401" s="159"/>
      <c r="S401" s="159"/>
      <c r="T401" s="160"/>
      <c r="AT401" s="156" t="s">
        <v>140</v>
      </c>
      <c r="AU401" s="156" t="s">
        <v>82</v>
      </c>
      <c r="AV401" s="13" t="s">
        <v>80</v>
      </c>
      <c r="AW401" s="13" t="s">
        <v>29</v>
      </c>
      <c r="AX401" s="13" t="s">
        <v>72</v>
      </c>
      <c r="AY401" s="156" t="s">
        <v>131</v>
      </c>
    </row>
    <row r="402" spans="2:51" s="14" customFormat="1" ht="12">
      <c r="B402" s="161"/>
      <c r="D402" s="155" t="s">
        <v>140</v>
      </c>
      <c r="E402" s="162" t="s">
        <v>1</v>
      </c>
      <c r="F402" s="163" t="s">
        <v>1118</v>
      </c>
      <c r="H402" s="164">
        <v>25</v>
      </c>
      <c r="L402" s="161"/>
      <c r="M402" s="165"/>
      <c r="N402" s="166"/>
      <c r="O402" s="166"/>
      <c r="P402" s="166"/>
      <c r="Q402" s="166"/>
      <c r="R402" s="166"/>
      <c r="S402" s="166"/>
      <c r="T402" s="167"/>
      <c r="AT402" s="162" t="s">
        <v>140</v>
      </c>
      <c r="AU402" s="162" t="s">
        <v>82</v>
      </c>
      <c r="AV402" s="14" t="s">
        <v>82</v>
      </c>
      <c r="AW402" s="14" t="s">
        <v>29</v>
      </c>
      <c r="AX402" s="14" t="s">
        <v>72</v>
      </c>
      <c r="AY402" s="162" t="s">
        <v>131</v>
      </c>
    </row>
    <row r="403" spans="2:51" s="15" customFormat="1" ht="12">
      <c r="B403" s="168"/>
      <c r="D403" s="155" t="s">
        <v>140</v>
      </c>
      <c r="E403" s="169" t="s">
        <v>1</v>
      </c>
      <c r="F403" s="170" t="s">
        <v>143</v>
      </c>
      <c r="H403" s="171">
        <v>25</v>
      </c>
      <c r="L403" s="168"/>
      <c r="M403" s="172"/>
      <c r="N403" s="173"/>
      <c r="O403" s="173"/>
      <c r="P403" s="173"/>
      <c r="Q403" s="173"/>
      <c r="R403" s="173"/>
      <c r="S403" s="173"/>
      <c r="T403" s="174"/>
      <c r="AT403" s="169" t="s">
        <v>140</v>
      </c>
      <c r="AU403" s="169" t="s">
        <v>82</v>
      </c>
      <c r="AV403" s="15" t="s">
        <v>139</v>
      </c>
      <c r="AW403" s="15" t="s">
        <v>29</v>
      </c>
      <c r="AX403" s="15" t="s">
        <v>80</v>
      </c>
      <c r="AY403" s="169" t="s">
        <v>131</v>
      </c>
    </row>
    <row r="404" spans="1:65" s="2" customFormat="1" ht="24.15" customHeight="1">
      <c r="A404" s="30"/>
      <c r="B404" s="141"/>
      <c r="C404" s="142" t="s">
        <v>489</v>
      </c>
      <c r="D404" s="142" t="s">
        <v>135</v>
      </c>
      <c r="E404" s="143" t="s">
        <v>1122</v>
      </c>
      <c r="F404" s="144" t="s">
        <v>1123</v>
      </c>
      <c r="G404" s="145" t="s">
        <v>200</v>
      </c>
      <c r="H404" s="146">
        <v>5</v>
      </c>
      <c r="I404" s="147"/>
      <c r="J404" s="147">
        <f>ROUND(I404*H404,2)</f>
        <v>0</v>
      </c>
      <c r="K404" s="144" t="s">
        <v>148</v>
      </c>
      <c r="L404" s="31"/>
      <c r="M404" s="148" t="s">
        <v>1</v>
      </c>
      <c r="N404" s="149" t="s">
        <v>37</v>
      </c>
      <c r="O404" s="150">
        <v>0</v>
      </c>
      <c r="P404" s="150">
        <f>O404*H404</f>
        <v>0</v>
      </c>
      <c r="Q404" s="150">
        <v>0</v>
      </c>
      <c r="R404" s="150">
        <f>Q404*H404</f>
        <v>0</v>
      </c>
      <c r="S404" s="150">
        <v>0</v>
      </c>
      <c r="T404" s="151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52" t="s">
        <v>388</v>
      </c>
      <c r="AT404" s="152" t="s">
        <v>135</v>
      </c>
      <c r="AU404" s="152" t="s">
        <v>82</v>
      </c>
      <c r="AY404" s="18" t="s">
        <v>131</v>
      </c>
      <c r="BE404" s="153">
        <f>IF(N404="základní",J404,0)</f>
        <v>0</v>
      </c>
      <c r="BF404" s="153">
        <f>IF(N404="snížená",J404,0)</f>
        <v>0</v>
      </c>
      <c r="BG404" s="153">
        <f>IF(N404="zákl. přenesená",J404,0)</f>
        <v>0</v>
      </c>
      <c r="BH404" s="153">
        <f>IF(N404="sníž. přenesená",J404,0)</f>
        <v>0</v>
      </c>
      <c r="BI404" s="153">
        <f>IF(N404="nulová",J404,0)</f>
        <v>0</v>
      </c>
      <c r="BJ404" s="18" t="s">
        <v>80</v>
      </c>
      <c r="BK404" s="153">
        <f>ROUND(I404*H404,2)</f>
        <v>0</v>
      </c>
      <c r="BL404" s="18" t="s">
        <v>388</v>
      </c>
      <c r="BM404" s="152" t="s">
        <v>590</v>
      </c>
    </row>
    <row r="405" spans="2:51" s="13" customFormat="1" ht="12">
      <c r="B405" s="154"/>
      <c r="D405" s="155" t="s">
        <v>140</v>
      </c>
      <c r="E405" s="156" t="s">
        <v>1</v>
      </c>
      <c r="F405" s="157" t="s">
        <v>879</v>
      </c>
      <c r="H405" s="156" t="s">
        <v>1</v>
      </c>
      <c r="L405" s="154"/>
      <c r="M405" s="158"/>
      <c r="N405" s="159"/>
      <c r="O405" s="159"/>
      <c r="P405" s="159"/>
      <c r="Q405" s="159"/>
      <c r="R405" s="159"/>
      <c r="S405" s="159"/>
      <c r="T405" s="160"/>
      <c r="AT405" s="156" t="s">
        <v>140</v>
      </c>
      <c r="AU405" s="156" t="s">
        <v>82</v>
      </c>
      <c r="AV405" s="13" t="s">
        <v>80</v>
      </c>
      <c r="AW405" s="13" t="s">
        <v>29</v>
      </c>
      <c r="AX405" s="13" t="s">
        <v>72</v>
      </c>
      <c r="AY405" s="156" t="s">
        <v>131</v>
      </c>
    </row>
    <row r="406" spans="2:51" s="14" customFormat="1" ht="12">
      <c r="B406" s="161"/>
      <c r="D406" s="155" t="s">
        <v>140</v>
      </c>
      <c r="E406" s="162" t="s">
        <v>1</v>
      </c>
      <c r="F406" s="163" t="s">
        <v>426</v>
      </c>
      <c r="H406" s="164">
        <v>5</v>
      </c>
      <c r="L406" s="161"/>
      <c r="M406" s="165"/>
      <c r="N406" s="166"/>
      <c r="O406" s="166"/>
      <c r="P406" s="166"/>
      <c r="Q406" s="166"/>
      <c r="R406" s="166"/>
      <c r="S406" s="166"/>
      <c r="T406" s="167"/>
      <c r="AT406" s="162" t="s">
        <v>140</v>
      </c>
      <c r="AU406" s="162" t="s">
        <v>82</v>
      </c>
      <c r="AV406" s="14" t="s">
        <v>82</v>
      </c>
      <c r="AW406" s="14" t="s">
        <v>29</v>
      </c>
      <c r="AX406" s="14" t="s">
        <v>72</v>
      </c>
      <c r="AY406" s="162" t="s">
        <v>131</v>
      </c>
    </row>
    <row r="407" spans="2:51" s="15" customFormat="1" ht="12">
      <c r="B407" s="168"/>
      <c r="D407" s="155" t="s">
        <v>140</v>
      </c>
      <c r="E407" s="169" t="s">
        <v>1</v>
      </c>
      <c r="F407" s="170" t="s">
        <v>143</v>
      </c>
      <c r="H407" s="171">
        <v>5</v>
      </c>
      <c r="L407" s="168"/>
      <c r="M407" s="172"/>
      <c r="N407" s="173"/>
      <c r="O407" s="173"/>
      <c r="P407" s="173"/>
      <c r="Q407" s="173"/>
      <c r="R407" s="173"/>
      <c r="S407" s="173"/>
      <c r="T407" s="174"/>
      <c r="AT407" s="169" t="s">
        <v>140</v>
      </c>
      <c r="AU407" s="169" t="s">
        <v>82</v>
      </c>
      <c r="AV407" s="15" t="s">
        <v>139</v>
      </c>
      <c r="AW407" s="15" t="s">
        <v>29</v>
      </c>
      <c r="AX407" s="15" t="s">
        <v>80</v>
      </c>
      <c r="AY407" s="169" t="s">
        <v>131</v>
      </c>
    </row>
    <row r="408" spans="1:65" s="2" customFormat="1" ht="16.5" customHeight="1">
      <c r="A408" s="30"/>
      <c r="B408" s="141"/>
      <c r="C408" s="175" t="s">
        <v>1133</v>
      </c>
      <c r="D408" s="175" t="s">
        <v>152</v>
      </c>
      <c r="E408" s="176" t="s">
        <v>1134</v>
      </c>
      <c r="F408" s="177" t="s">
        <v>1135</v>
      </c>
      <c r="G408" s="178" t="s">
        <v>200</v>
      </c>
      <c r="H408" s="179">
        <v>5</v>
      </c>
      <c r="I408" s="180"/>
      <c r="J408" s="180">
        <f>ROUND(I408*H408,2)</f>
        <v>0</v>
      </c>
      <c r="K408" s="177" t="s">
        <v>1024</v>
      </c>
      <c r="L408" s="181"/>
      <c r="M408" s="182" t="s">
        <v>1</v>
      </c>
      <c r="N408" s="183" t="s">
        <v>37</v>
      </c>
      <c r="O408" s="150">
        <v>0</v>
      </c>
      <c r="P408" s="150">
        <f>O408*H408</f>
        <v>0</v>
      </c>
      <c r="Q408" s="150">
        <v>0</v>
      </c>
      <c r="R408" s="150">
        <f>Q408*H408</f>
        <v>0</v>
      </c>
      <c r="S408" s="150">
        <v>0</v>
      </c>
      <c r="T408" s="151">
        <f>S408*H408</f>
        <v>0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R408" s="152" t="s">
        <v>1044</v>
      </c>
      <c r="AT408" s="152" t="s">
        <v>152</v>
      </c>
      <c r="AU408" s="152" t="s">
        <v>82</v>
      </c>
      <c r="AY408" s="18" t="s">
        <v>131</v>
      </c>
      <c r="BE408" s="153">
        <f>IF(N408="základní",J408,0)</f>
        <v>0</v>
      </c>
      <c r="BF408" s="153">
        <f>IF(N408="snížená",J408,0)</f>
        <v>0</v>
      </c>
      <c r="BG408" s="153">
        <f>IF(N408="zákl. přenesená",J408,0)</f>
        <v>0</v>
      </c>
      <c r="BH408" s="153">
        <f>IF(N408="sníž. přenesená",J408,0)</f>
        <v>0</v>
      </c>
      <c r="BI408" s="153">
        <f>IF(N408="nulová",J408,0)</f>
        <v>0</v>
      </c>
      <c r="BJ408" s="18" t="s">
        <v>80</v>
      </c>
      <c r="BK408" s="153">
        <f>ROUND(I408*H408,2)</f>
        <v>0</v>
      </c>
      <c r="BL408" s="18" t="s">
        <v>388</v>
      </c>
      <c r="BM408" s="152" t="s">
        <v>601</v>
      </c>
    </row>
    <row r="409" spans="2:51" s="13" customFormat="1" ht="12">
      <c r="B409" s="154"/>
      <c r="D409" s="155" t="s">
        <v>140</v>
      </c>
      <c r="E409" s="156" t="s">
        <v>1</v>
      </c>
      <c r="F409" s="157" t="s">
        <v>879</v>
      </c>
      <c r="H409" s="156" t="s">
        <v>1</v>
      </c>
      <c r="L409" s="154"/>
      <c r="M409" s="158"/>
      <c r="N409" s="159"/>
      <c r="O409" s="159"/>
      <c r="P409" s="159"/>
      <c r="Q409" s="159"/>
      <c r="R409" s="159"/>
      <c r="S409" s="159"/>
      <c r="T409" s="160"/>
      <c r="AT409" s="156" t="s">
        <v>140</v>
      </c>
      <c r="AU409" s="156" t="s">
        <v>82</v>
      </c>
      <c r="AV409" s="13" t="s">
        <v>80</v>
      </c>
      <c r="AW409" s="13" t="s">
        <v>29</v>
      </c>
      <c r="AX409" s="13" t="s">
        <v>72</v>
      </c>
      <c r="AY409" s="156" t="s">
        <v>131</v>
      </c>
    </row>
    <row r="410" spans="2:51" s="14" customFormat="1" ht="12">
      <c r="B410" s="161"/>
      <c r="D410" s="155" t="s">
        <v>140</v>
      </c>
      <c r="E410" s="162" t="s">
        <v>1</v>
      </c>
      <c r="F410" s="163" t="s">
        <v>426</v>
      </c>
      <c r="H410" s="164">
        <v>5</v>
      </c>
      <c r="L410" s="161"/>
      <c r="M410" s="165"/>
      <c r="N410" s="166"/>
      <c r="O410" s="166"/>
      <c r="P410" s="166"/>
      <c r="Q410" s="166"/>
      <c r="R410" s="166"/>
      <c r="S410" s="166"/>
      <c r="T410" s="167"/>
      <c r="AT410" s="162" t="s">
        <v>140</v>
      </c>
      <c r="AU410" s="162" t="s">
        <v>82</v>
      </c>
      <c r="AV410" s="14" t="s">
        <v>82</v>
      </c>
      <c r="AW410" s="14" t="s">
        <v>29</v>
      </c>
      <c r="AX410" s="14" t="s">
        <v>72</v>
      </c>
      <c r="AY410" s="162" t="s">
        <v>131</v>
      </c>
    </row>
    <row r="411" spans="2:51" s="15" customFormat="1" ht="12">
      <c r="B411" s="168"/>
      <c r="D411" s="155" t="s">
        <v>140</v>
      </c>
      <c r="E411" s="169" t="s">
        <v>1</v>
      </c>
      <c r="F411" s="170" t="s">
        <v>143</v>
      </c>
      <c r="H411" s="171">
        <v>5</v>
      </c>
      <c r="L411" s="168"/>
      <c r="M411" s="172"/>
      <c r="N411" s="173"/>
      <c r="O411" s="173"/>
      <c r="P411" s="173"/>
      <c r="Q411" s="173"/>
      <c r="R411" s="173"/>
      <c r="S411" s="173"/>
      <c r="T411" s="174"/>
      <c r="AT411" s="169" t="s">
        <v>140</v>
      </c>
      <c r="AU411" s="169" t="s">
        <v>82</v>
      </c>
      <c r="AV411" s="15" t="s">
        <v>139</v>
      </c>
      <c r="AW411" s="15" t="s">
        <v>29</v>
      </c>
      <c r="AX411" s="15" t="s">
        <v>80</v>
      </c>
      <c r="AY411" s="169" t="s">
        <v>131</v>
      </c>
    </row>
    <row r="412" spans="1:65" s="2" customFormat="1" ht="24.15" customHeight="1">
      <c r="A412" s="30"/>
      <c r="B412" s="141"/>
      <c r="C412" s="142" t="s">
        <v>493</v>
      </c>
      <c r="D412" s="142" t="s">
        <v>135</v>
      </c>
      <c r="E412" s="143" t="s">
        <v>1136</v>
      </c>
      <c r="F412" s="144" t="s">
        <v>1137</v>
      </c>
      <c r="G412" s="145" t="s">
        <v>200</v>
      </c>
      <c r="H412" s="146">
        <v>4</v>
      </c>
      <c r="I412" s="147"/>
      <c r="J412" s="147">
        <f>ROUND(I412*H412,2)</f>
        <v>0</v>
      </c>
      <c r="K412" s="144" t="s">
        <v>148</v>
      </c>
      <c r="L412" s="31"/>
      <c r="M412" s="148" t="s">
        <v>1</v>
      </c>
      <c r="N412" s="149" t="s">
        <v>37</v>
      </c>
      <c r="O412" s="150">
        <v>0</v>
      </c>
      <c r="P412" s="150">
        <f>O412*H412</f>
        <v>0</v>
      </c>
      <c r="Q412" s="150">
        <v>0</v>
      </c>
      <c r="R412" s="150">
        <f>Q412*H412</f>
        <v>0</v>
      </c>
      <c r="S412" s="150">
        <v>0</v>
      </c>
      <c r="T412" s="151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52" t="s">
        <v>388</v>
      </c>
      <c r="AT412" s="152" t="s">
        <v>135</v>
      </c>
      <c r="AU412" s="152" t="s">
        <v>82</v>
      </c>
      <c r="AY412" s="18" t="s">
        <v>131</v>
      </c>
      <c r="BE412" s="153">
        <f>IF(N412="základní",J412,0)</f>
        <v>0</v>
      </c>
      <c r="BF412" s="153">
        <f>IF(N412="snížená",J412,0)</f>
        <v>0</v>
      </c>
      <c r="BG412" s="153">
        <f>IF(N412="zákl. přenesená",J412,0)</f>
        <v>0</v>
      </c>
      <c r="BH412" s="153">
        <f>IF(N412="sníž. přenesená",J412,0)</f>
        <v>0</v>
      </c>
      <c r="BI412" s="153">
        <f>IF(N412="nulová",J412,0)</f>
        <v>0</v>
      </c>
      <c r="BJ412" s="18" t="s">
        <v>80</v>
      </c>
      <c r="BK412" s="153">
        <f>ROUND(I412*H412,2)</f>
        <v>0</v>
      </c>
      <c r="BL412" s="18" t="s">
        <v>388</v>
      </c>
      <c r="BM412" s="152" t="s">
        <v>610</v>
      </c>
    </row>
    <row r="413" spans="2:51" s="13" customFormat="1" ht="12">
      <c r="B413" s="154"/>
      <c r="D413" s="155" t="s">
        <v>140</v>
      </c>
      <c r="E413" s="156" t="s">
        <v>1</v>
      </c>
      <c r="F413" s="157" t="s">
        <v>247</v>
      </c>
      <c r="H413" s="156" t="s">
        <v>1</v>
      </c>
      <c r="L413" s="154"/>
      <c r="M413" s="158"/>
      <c r="N413" s="159"/>
      <c r="O413" s="159"/>
      <c r="P413" s="159"/>
      <c r="Q413" s="159"/>
      <c r="R413" s="159"/>
      <c r="S413" s="159"/>
      <c r="T413" s="160"/>
      <c r="AT413" s="156" t="s">
        <v>140</v>
      </c>
      <c r="AU413" s="156" t="s">
        <v>82</v>
      </c>
      <c r="AV413" s="13" t="s">
        <v>80</v>
      </c>
      <c r="AW413" s="13" t="s">
        <v>29</v>
      </c>
      <c r="AX413" s="13" t="s">
        <v>72</v>
      </c>
      <c r="AY413" s="156" t="s">
        <v>131</v>
      </c>
    </row>
    <row r="414" spans="2:51" s="14" customFormat="1" ht="12">
      <c r="B414" s="161"/>
      <c r="D414" s="155" t="s">
        <v>140</v>
      </c>
      <c r="E414" s="162" t="s">
        <v>1</v>
      </c>
      <c r="F414" s="163" t="s">
        <v>139</v>
      </c>
      <c r="H414" s="164">
        <v>4</v>
      </c>
      <c r="L414" s="161"/>
      <c r="M414" s="165"/>
      <c r="N414" s="166"/>
      <c r="O414" s="166"/>
      <c r="P414" s="166"/>
      <c r="Q414" s="166"/>
      <c r="R414" s="166"/>
      <c r="S414" s="166"/>
      <c r="T414" s="167"/>
      <c r="AT414" s="162" t="s">
        <v>140</v>
      </c>
      <c r="AU414" s="162" t="s">
        <v>82</v>
      </c>
      <c r="AV414" s="14" t="s">
        <v>82</v>
      </c>
      <c r="AW414" s="14" t="s">
        <v>29</v>
      </c>
      <c r="AX414" s="14" t="s">
        <v>72</v>
      </c>
      <c r="AY414" s="162" t="s">
        <v>131</v>
      </c>
    </row>
    <row r="415" spans="2:51" s="15" customFormat="1" ht="12">
      <c r="B415" s="168"/>
      <c r="D415" s="155" t="s">
        <v>140</v>
      </c>
      <c r="E415" s="169" t="s">
        <v>1</v>
      </c>
      <c r="F415" s="170" t="s">
        <v>143</v>
      </c>
      <c r="H415" s="171">
        <v>4</v>
      </c>
      <c r="L415" s="168"/>
      <c r="M415" s="172"/>
      <c r="N415" s="173"/>
      <c r="O415" s="173"/>
      <c r="P415" s="173"/>
      <c r="Q415" s="173"/>
      <c r="R415" s="173"/>
      <c r="S415" s="173"/>
      <c r="T415" s="174"/>
      <c r="AT415" s="169" t="s">
        <v>140</v>
      </c>
      <c r="AU415" s="169" t="s">
        <v>82</v>
      </c>
      <c r="AV415" s="15" t="s">
        <v>139</v>
      </c>
      <c r="AW415" s="15" t="s">
        <v>29</v>
      </c>
      <c r="AX415" s="15" t="s">
        <v>80</v>
      </c>
      <c r="AY415" s="169" t="s">
        <v>131</v>
      </c>
    </row>
    <row r="416" spans="1:65" s="2" customFormat="1" ht="21.75" customHeight="1">
      <c r="A416" s="30"/>
      <c r="B416" s="141"/>
      <c r="C416" s="175" t="s">
        <v>1138</v>
      </c>
      <c r="D416" s="175" t="s">
        <v>152</v>
      </c>
      <c r="E416" s="176" t="s">
        <v>1139</v>
      </c>
      <c r="F416" s="177" t="s">
        <v>1140</v>
      </c>
      <c r="G416" s="178" t="s">
        <v>200</v>
      </c>
      <c r="H416" s="179">
        <v>4</v>
      </c>
      <c r="I416" s="180"/>
      <c r="J416" s="180">
        <f>ROUND(I416*H416,2)</f>
        <v>0</v>
      </c>
      <c r="K416" s="177" t="s">
        <v>1047</v>
      </c>
      <c r="L416" s="181"/>
      <c r="M416" s="182" t="s">
        <v>1</v>
      </c>
      <c r="N416" s="183" t="s">
        <v>37</v>
      </c>
      <c r="O416" s="150">
        <v>0</v>
      </c>
      <c r="P416" s="150">
        <f>O416*H416</f>
        <v>0</v>
      </c>
      <c r="Q416" s="150">
        <v>0</v>
      </c>
      <c r="R416" s="150">
        <f>Q416*H416</f>
        <v>0</v>
      </c>
      <c r="S416" s="150">
        <v>0</v>
      </c>
      <c r="T416" s="151">
        <f>S416*H416</f>
        <v>0</v>
      </c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R416" s="152" t="s">
        <v>1044</v>
      </c>
      <c r="AT416" s="152" t="s">
        <v>152</v>
      </c>
      <c r="AU416" s="152" t="s">
        <v>82</v>
      </c>
      <c r="AY416" s="18" t="s">
        <v>131</v>
      </c>
      <c r="BE416" s="153">
        <f>IF(N416="základní",J416,0)</f>
        <v>0</v>
      </c>
      <c r="BF416" s="153">
        <f>IF(N416="snížená",J416,0)</f>
        <v>0</v>
      </c>
      <c r="BG416" s="153">
        <f>IF(N416="zákl. přenesená",J416,0)</f>
        <v>0</v>
      </c>
      <c r="BH416" s="153">
        <f>IF(N416="sníž. přenesená",J416,0)</f>
        <v>0</v>
      </c>
      <c r="BI416" s="153">
        <f>IF(N416="nulová",J416,0)</f>
        <v>0</v>
      </c>
      <c r="BJ416" s="18" t="s">
        <v>80</v>
      </c>
      <c r="BK416" s="153">
        <f>ROUND(I416*H416,2)</f>
        <v>0</v>
      </c>
      <c r="BL416" s="18" t="s">
        <v>388</v>
      </c>
      <c r="BM416" s="152" t="s">
        <v>615</v>
      </c>
    </row>
    <row r="417" spans="2:51" s="13" customFormat="1" ht="12">
      <c r="B417" s="154"/>
      <c r="D417" s="155" t="s">
        <v>140</v>
      </c>
      <c r="E417" s="156" t="s">
        <v>1</v>
      </c>
      <c r="F417" s="157" t="s">
        <v>247</v>
      </c>
      <c r="H417" s="156" t="s">
        <v>1</v>
      </c>
      <c r="L417" s="154"/>
      <c r="M417" s="158"/>
      <c r="N417" s="159"/>
      <c r="O417" s="159"/>
      <c r="P417" s="159"/>
      <c r="Q417" s="159"/>
      <c r="R417" s="159"/>
      <c r="S417" s="159"/>
      <c r="T417" s="160"/>
      <c r="AT417" s="156" t="s">
        <v>140</v>
      </c>
      <c r="AU417" s="156" t="s">
        <v>82</v>
      </c>
      <c r="AV417" s="13" t="s">
        <v>80</v>
      </c>
      <c r="AW417" s="13" t="s">
        <v>29</v>
      </c>
      <c r="AX417" s="13" t="s">
        <v>72</v>
      </c>
      <c r="AY417" s="156" t="s">
        <v>131</v>
      </c>
    </row>
    <row r="418" spans="2:51" s="14" customFormat="1" ht="12">
      <c r="B418" s="161"/>
      <c r="D418" s="155" t="s">
        <v>140</v>
      </c>
      <c r="E418" s="162" t="s">
        <v>1</v>
      </c>
      <c r="F418" s="163" t="s">
        <v>139</v>
      </c>
      <c r="H418" s="164">
        <v>4</v>
      </c>
      <c r="L418" s="161"/>
      <c r="M418" s="165"/>
      <c r="N418" s="166"/>
      <c r="O418" s="166"/>
      <c r="P418" s="166"/>
      <c r="Q418" s="166"/>
      <c r="R418" s="166"/>
      <c r="S418" s="166"/>
      <c r="T418" s="167"/>
      <c r="AT418" s="162" t="s">
        <v>140</v>
      </c>
      <c r="AU418" s="162" t="s">
        <v>82</v>
      </c>
      <c r="AV418" s="14" t="s">
        <v>82</v>
      </c>
      <c r="AW418" s="14" t="s">
        <v>29</v>
      </c>
      <c r="AX418" s="14" t="s">
        <v>72</v>
      </c>
      <c r="AY418" s="162" t="s">
        <v>131</v>
      </c>
    </row>
    <row r="419" spans="2:51" s="15" customFormat="1" ht="12">
      <c r="B419" s="168"/>
      <c r="D419" s="155" t="s">
        <v>140</v>
      </c>
      <c r="E419" s="169" t="s">
        <v>1</v>
      </c>
      <c r="F419" s="170" t="s">
        <v>143</v>
      </c>
      <c r="H419" s="171">
        <v>4</v>
      </c>
      <c r="L419" s="168"/>
      <c r="M419" s="172"/>
      <c r="N419" s="173"/>
      <c r="O419" s="173"/>
      <c r="P419" s="173"/>
      <c r="Q419" s="173"/>
      <c r="R419" s="173"/>
      <c r="S419" s="173"/>
      <c r="T419" s="174"/>
      <c r="AT419" s="169" t="s">
        <v>140</v>
      </c>
      <c r="AU419" s="169" t="s">
        <v>82</v>
      </c>
      <c r="AV419" s="15" t="s">
        <v>139</v>
      </c>
      <c r="AW419" s="15" t="s">
        <v>29</v>
      </c>
      <c r="AX419" s="15" t="s">
        <v>80</v>
      </c>
      <c r="AY419" s="169" t="s">
        <v>131</v>
      </c>
    </row>
    <row r="420" spans="1:65" s="2" customFormat="1" ht="24.15" customHeight="1">
      <c r="A420" s="30"/>
      <c r="B420" s="141"/>
      <c r="C420" s="142" t="s">
        <v>497</v>
      </c>
      <c r="D420" s="142" t="s">
        <v>135</v>
      </c>
      <c r="E420" s="143" t="s">
        <v>1141</v>
      </c>
      <c r="F420" s="144" t="s">
        <v>1142</v>
      </c>
      <c r="G420" s="145" t="s">
        <v>200</v>
      </c>
      <c r="H420" s="146">
        <v>5</v>
      </c>
      <c r="I420" s="147"/>
      <c r="J420" s="147">
        <f>ROUND(I420*H420,2)</f>
        <v>0</v>
      </c>
      <c r="K420" s="144" t="s">
        <v>148</v>
      </c>
      <c r="L420" s="31"/>
      <c r="M420" s="148" t="s">
        <v>1</v>
      </c>
      <c r="N420" s="149" t="s">
        <v>37</v>
      </c>
      <c r="O420" s="150">
        <v>0</v>
      </c>
      <c r="P420" s="150">
        <f>O420*H420</f>
        <v>0</v>
      </c>
      <c r="Q420" s="150">
        <v>0</v>
      </c>
      <c r="R420" s="150">
        <f>Q420*H420</f>
        <v>0</v>
      </c>
      <c r="S420" s="150">
        <v>0</v>
      </c>
      <c r="T420" s="151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52" t="s">
        <v>388</v>
      </c>
      <c r="AT420" s="152" t="s">
        <v>135</v>
      </c>
      <c r="AU420" s="152" t="s">
        <v>82</v>
      </c>
      <c r="AY420" s="18" t="s">
        <v>131</v>
      </c>
      <c r="BE420" s="153">
        <f>IF(N420="základní",J420,0)</f>
        <v>0</v>
      </c>
      <c r="BF420" s="153">
        <f>IF(N420="snížená",J420,0)</f>
        <v>0</v>
      </c>
      <c r="BG420" s="153">
        <f>IF(N420="zákl. přenesená",J420,0)</f>
        <v>0</v>
      </c>
      <c r="BH420" s="153">
        <f>IF(N420="sníž. přenesená",J420,0)</f>
        <v>0</v>
      </c>
      <c r="BI420" s="153">
        <f>IF(N420="nulová",J420,0)</f>
        <v>0</v>
      </c>
      <c r="BJ420" s="18" t="s">
        <v>80</v>
      </c>
      <c r="BK420" s="153">
        <f>ROUND(I420*H420,2)</f>
        <v>0</v>
      </c>
      <c r="BL420" s="18" t="s">
        <v>388</v>
      </c>
      <c r="BM420" s="152" t="s">
        <v>621</v>
      </c>
    </row>
    <row r="421" spans="2:51" s="13" customFormat="1" ht="12">
      <c r="B421" s="154"/>
      <c r="D421" s="155" t="s">
        <v>140</v>
      </c>
      <c r="E421" s="156" t="s">
        <v>1</v>
      </c>
      <c r="F421" s="157" t="s">
        <v>879</v>
      </c>
      <c r="H421" s="156" t="s">
        <v>1</v>
      </c>
      <c r="L421" s="154"/>
      <c r="M421" s="158"/>
      <c r="N421" s="159"/>
      <c r="O421" s="159"/>
      <c r="P421" s="159"/>
      <c r="Q421" s="159"/>
      <c r="R421" s="159"/>
      <c r="S421" s="159"/>
      <c r="T421" s="160"/>
      <c r="AT421" s="156" t="s">
        <v>140</v>
      </c>
      <c r="AU421" s="156" t="s">
        <v>82</v>
      </c>
      <c r="AV421" s="13" t="s">
        <v>80</v>
      </c>
      <c r="AW421" s="13" t="s">
        <v>29</v>
      </c>
      <c r="AX421" s="13" t="s">
        <v>72</v>
      </c>
      <c r="AY421" s="156" t="s">
        <v>131</v>
      </c>
    </row>
    <row r="422" spans="2:51" s="14" customFormat="1" ht="12">
      <c r="B422" s="161"/>
      <c r="D422" s="155" t="s">
        <v>140</v>
      </c>
      <c r="E422" s="162" t="s">
        <v>1</v>
      </c>
      <c r="F422" s="163" t="s">
        <v>426</v>
      </c>
      <c r="H422" s="164">
        <v>5</v>
      </c>
      <c r="L422" s="161"/>
      <c r="M422" s="165"/>
      <c r="N422" s="166"/>
      <c r="O422" s="166"/>
      <c r="P422" s="166"/>
      <c r="Q422" s="166"/>
      <c r="R422" s="166"/>
      <c r="S422" s="166"/>
      <c r="T422" s="167"/>
      <c r="AT422" s="162" t="s">
        <v>140</v>
      </c>
      <c r="AU422" s="162" t="s">
        <v>82</v>
      </c>
      <c r="AV422" s="14" t="s">
        <v>82</v>
      </c>
      <c r="AW422" s="14" t="s">
        <v>29</v>
      </c>
      <c r="AX422" s="14" t="s">
        <v>72</v>
      </c>
      <c r="AY422" s="162" t="s">
        <v>131</v>
      </c>
    </row>
    <row r="423" spans="2:51" s="15" customFormat="1" ht="12">
      <c r="B423" s="168"/>
      <c r="D423" s="155" t="s">
        <v>140</v>
      </c>
      <c r="E423" s="169" t="s">
        <v>1</v>
      </c>
      <c r="F423" s="170" t="s">
        <v>143</v>
      </c>
      <c r="H423" s="171">
        <v>5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140</v>
      </c>
      <c r="AU423" s="169" t="s">
        <v>82</v>
      </c>
      <c r="AV423" s="15" t="s">
        <v>139</v>
      </c>
      <c r="AW423" s="15" t="s">
        <v>29</v>
      </c>
      <c r="AX423" s="15" t="s">
        <v>80</v>
      </c>
      <c r="AY423" s="169" t="s">
        <v>131</v>
      </c>
    </row>
    <row r="424" spans="1:65" s="2" customFormat="1" ht="16.5" customHeight="1">
      <c r="A424" s="30"/>
      <c r="B424" s="141"/>
      <c r="C424" s="175" t="s">
        <v>1143</v>
      </c>
      <c r="D424" s="175" t="s">
        <v>152</v>
      </c>
      <c r="E424" s="176" t="s">
        <v>1144</v>
      </c>
      <c r="F424" s="177" t="s">
        <v>1145</v>
      </c>
      <c r="G424" s="178" t="s">
        <v>963</v>
      </c>
      <c r="H424" s="179">
        <v>5</v>
      </c>
      <c r="I424" s="180"/>
      <c r="J424" s="180">
        <f>ROUND(I424*H424,2)</f>
        <v>0</v>
      </c>
      <c r="K424" s="177" t="s">
        <v>1</v>
      </c>
      <c r="L424" s="181"/>
      <c r="M424" s="182" t="s">
        <v>1</v>
      </c>
      <c r="N424" s="183" t="s">
        <v>37</v>
      </c>
      <c r="O424" s="150">
        <v>0</v>
      </c>
      <c r="P424" s="150">
        <f>O424*H424</f>
        <v>0</v>
      </c>
      <c r="Q424" s="150">
        <v>0</v>
      </c>
      <c r="R424" s="150">
        <f>Q424*H424</f>
        <v>0</v>
      </c>
      <c r="S424" s="150">
        <v>0</v>
      </c>
      <c r="T424" s="151">
        <f>S424*H424</f>
        <v>0</v>
      </c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R424" s="152" t="s">
        <v>1044</v>
      </c>
      <c r="AT424" s="152" t="s">
        <v>152</v>
      </c>
      <c r="AU424" s="152" t="s">
        <v>82</v>
      </c>
      <c r="AY424" s="18" t="s">
        <v>131</v>
      </c>
      <c r="BE424" s="153">
        <f>IF(N424="základní",J424,0)</f>
        <v>0</v>
      </c>
      <c r="BF424" s="153">
        <f>IF(N424="snížená",J424,0)</f>
        <v>0</v>
      </c>
      <c r="BG424" s="153">
        <f>IF(N424="zákl. přenesená",J424,0)</f>
        <v>0</v>
      </c>
      <c r="BH424" s="153">
        <f>IF(N424="sníž. přenesená",J424,0)</f>
        <v>0</v>
      </c>
      <c r="BI424" s="153">
        <f>IF(N424="nulová",J424,0)</f>
        <v>0</v>
      </c>
      <c r="BJ424" s="18" t="s">
        <v>80</v>
      </c>
      <c r="BK424" s="153">
        <f>ROUND(I424*H424,2)</f>
        <v>0</v>
      </c>
      <c r="BL424" s="18" t="s">
        <v>388</v>
      </c>
      <c r="BM424" s="152" t="s">
        <v>628</v>
      </c>
    </row>
    <row r="425" spans="2:51" s="13" customFormat="1" ht="12">
      <c r="B425" s="154"/>
      <c r="D425" s="155" t="s">
        <v>140</v>
      </c>
      <c r="E425" s="156" t="s">
        <v>1</v>
      </c>
      <c r="F425" s="157" t="s">
        <v>879</v>
      </c>
      <c r="H425" s="156" t="s">
        <v>1</v>
      </c>
      <c r="L425" s="154"/>
      <c r="M425" s="158"/>
      <c r="N425" s="159"/>
      <c r="O425" s="159"/>
      <c r="P425" s="159"/>
      <c r="Q425" s="159"/>
      <c r="R425" s="159"/>
      <c r="S425" s="159"/>
      <c r="T425" s="160"/>
      <c r="AT425" s="156" t="s">
        <v>140</v>
      </c>
      <c r="AU425" s="156" t="s">
        <v>82</v>
      </c>
      <c r="AV425" s="13" t="s">
        <v>80</v>
      </c>
      <c r="AW425" s="13" t="s">
        <v>29</v>
      </c>
      <c r="AX425" s="13" t="s">
        <v>72</v>
      </c>
      <c r="AY425" s="156" t="s">
        <v>131</v>
      </c>
    </row>
    <row r="426" spans="2:51" s="14" customFormat="1" ht="12">
      <c r="B426" s="161"/>
      <c r="D426" s="155" t="s">
        <v>140</v>
      </c>
      <c r="E426" s="162" t="s">
        <v>1</v>
      </c>
      <c r="F426" s="163" t="s">
        <v>426</v>
      </c>
      <c r="H426" s="164">
        <v>5</v>
      </c>
      <c r="L426" s="161"/>
      <c r="M426" s="165"/>
      <c r="N426" s="166"/>
      <c r="O426" s="166"/>
      <c r="P426" s="166"/>
      <c r="Q426" s="166"/>
      <c r="R426" s="166"/>
      <c r="S426" s="166"/>
      <c r="T426" s="167"/>
      <c r="AT426" s="162" t="s">
        <v>140</v>
      </c>
      <c r="AU426" s="162" t="s">
        <v>82</v>
      </c>
      <c r="AV426" s="14" t="s">
        <v>82</v>
      </c>
      <c r="AW426" s="14" t="s">
        <v>29</v>
      </c>
      <c r="AX426" s="14" t="s">
        <v>72</v>
      </c>
      <c r="AY426" s="162" t="s">
        <v>131</v>
      </c>
    </row>
    <row r="427" spans="2:51" s="15" customFormat="1" ht="12">
      <c r="B427" s="168"/>
      <c r="D427" s="155" t="s">
        <v>140</v>
      </c>
      <c r="E427" s="169" t="s">
        <v>1</v>
      </c>
      <c r="F427" s="170" t="s">
        <v>143</v>
      </c>
      <c r="H427" s="171">
        <v>5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140</v>
      </c>
      <c r="AU427" s="169" t="s">
        <v>82</v>
      </c>
      <c r="AV427" s="15" t="s">
        <v>139</v>
      </c>
      <c r="AW427" s="15" t="s">
        <v>29</v>
      </c>
      <c r="AX427" s="15" t="s">
        <v>80</v>
      </c>
      <c r="AY427" s="169" t="s">
        <v>131</v>
      </c>
    </row>
    <row r="428" spans="1:65" s="2" customFormat="1" ht="21.75" customHeight="1">
      <c r="A428" s="30"/>
      <c r="B428" s="141"/>
      <c r="C428" s="142" t="s">
        <v>502</v>
      </c>
      <c r="D428" s="142" t="s">
        <v>135</v>
      </c>
      <c r="E428" s="143" t="s">
        <v>1146</v>
      </c>
      <c r="F428" s="144" t="s">
        <v>1147</v>
      </c>
      <c r="G428" s="145" t="s">
        <v>200</v>
      </c>
      <c r="H428" s="146">
        <v>6</v>
      </c>
      <c r="I428" s="147"/>
      <c r="J428" s="147">
        <f>ROUND(I428*H428,2)</f>
        <v>0</v>
      </c>
      <c r="K428" s="144" t="s">
        <v>148</v>
      </c>
      <c r="L428" s="31"/>
      <c r="M428" s="148" t="s">
        <v>1</v>
      </c>
      <c r="N428" s="149" t="s">
        <v>37</v>
      </c>
      <c r="O428" s="150">
        <v>0</v>
      </c>
      <c r="P428" s="150">
        <f>O428*H428</f>
        <v>0</v>
      </c>
      <c r="Q428" s="150">
        <v>0</v>
      </c>
      <c r="R428" s="150">
        <f>Q428*H428</f>
        <v>0</v>
      </c>
      <c r="S428" s="150">
        <v>0</v>
      </c>
      <c r="T428" s="151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52" t="s">
        <v>388</v>
      </c>
      <c r="AT428" s="152" t="s">
        <v>135</v>
      </c>
      <c r="AU428" s="152" t="s">
        <v>82</v>
      </c>
      <c r="AY428" s="18" t="s">
        <v>131</v>
      </c>
      <c r="BE428" s="153">
        <f>IF(N428="základní",J428,0)</f>
        <v>0</v>
      </c>
      <c r="BF428" s="153">
        <f>IF(N428="snížená",J428,0)</f>
        <v>0</v>
      </c>
      <c r="BG428" s="153">
        <f>IF(N428="zákl. přenesená",J428,0)</f>
        <v>0</v>
      </c>
      <c r="BH428" s="153">
        <f>IF(N428="sníž. přenesená",J428,0)</f>
        <v>0</v>
      </c>
      <c r="BI428" s="153">
        <f>IF(N428="nulová",J428,0)</f>
        <v>0</v>
      </c>
      <c r="BJ428" s="18" t="s">
        <v>80</v>
      </c>
      <c r="BK428" s="153">
        <f>ROUND(I428*H428,2)</f>
        <v>0</v>
      </c>
      <c r="BL428" s="18" t="s">
        <v>388</v>
      </c>
      <c r="BM428" s="152" t="s">
        <v>635</v>
      </c>
    </row>
    <row r="429" spans="2:51" s="13" customFormat="1" ht="12">
      <c r="B429" s="154"/>
      <c r="D429" s="155" t="s">
        <v>140</v>
      </c>
      <c r="E429" s="156" t="s">
        <v>1</v>
      </c>
      <c r="F429" s="157" t="s">
        <v>431</v>
      </c>
      <c r="H429" s="156" t="s">
        <v>1</v>
      </c>
      <c r="L429" s="154"/>
      <c r="M429" s="158"/>
      <c r="N429" s="159"/>
      <c r="O429" s="159"/>
      <c r="P429" s="159"/>
      <c r="Q429" s="159"/>
      <c r="R429" s="159"/>
      <c r="S429" s="159"/>
      <c r="T429" s="160"/>
      <c r="AT429" s="156" t="s">
        <v>140</v>
      </c>
      <c r="AU429" s="156" t="s">
        <v>82</v>
      </c>
      <c r="AV429" s="13" t="s">
        <v>80</v>
      </c>
      <c r="AW429" s="13" t="s">
        <v>29</v>
      </c>
      <c r="AX429" s="13" t="s">
        <v>72</v>
      </c>
      <c r="AY429" s="156" t="s">
        <v>131</v>
      </c>
    </row>
    <row r="430" spans="2:51" s="14" customFormat="1" ht="12">
      <c r="B430" s="161"/>
      <c r="D430" s="155" t="s">
        <v>140</v>
      </c>
      <c r="E430" s="162" t="s">
        <v>1</v>
      </c>
      <c r="F430" s="163" t="s">
        <v>157</v>
      </c>
      <c r="H430" s="164">
        <v>6</v>
      </c>
      <c r="L430" s="161"/>
      <c r="M430" s="165"/>
      <c r="N430" s="166"/>
      <c r="O430" s="166"/>
      <c r="P430" s="166"/>
      <c r="Q430" s="166"/>
      <c r="R430" s="166"/>
      <c r="S430" s="166"/>
      <c r="T430" s="167"/>
      <c r="AT430" s="162" t="s">
        <v>140</v>
      </c>
      <c r="AU430" s="162" t="s">
        <v>82</v>
      </c>
      <c r="AV430" s="14" t="s">
        <v>82</v>
      </c>
      <c r="AW430" s="14" t="s">
        <v>29</v>
      </c>
      <c r="AX430" s="14" t="s">
        <v>72</v>
      </c>
      <c r="AY430" s="162" t="s">
        <v>131</v>
      </c>
    </row>
    <row r="431" spans="2:51" s="15" customFormat="1" ht="12">
      <c r="B431" s="168"/>
      <c r="D431" s="155" t="s">
        <v>140</v>
      </c>
      <c r="E431" s="169" t="s">
        <v>1</v>
      </c>
      <c r="F431" s="170" t="s">
        <v>143</v>
      </c>
      <c r="H431" s="171">
        <v>6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140</v>
      </c>
      <c r="AU431" s="169" t="s">
        <v>82</v>
      </c>
      <c r="AV431" s="15" t="s">
        <v>139</v>
      </c>
      <c r="AW431" s="15" t="s">
        <v>29</v>
      </c>
      <c r="AX431" s="15" t="s">
        <v>80</v>
      </c>
      <c r="AY431" s="169" t="s">
        <v>131</v>
      </c>
    </row>
    <row r="432" spans="1:65" s="2" customFormat="1" ht="16.5" customHeight="1">
      <c r="A432" s="30"/>
      <c r="B432" s="141"/>
      <c r="C432" s="175" t="s">
        <v>1148</v>
      </c>
      <c r="D432" s="175" t="s">
        <v>152</v>
      </c>
      <c r="E432" s="176" t="s">
        <v>1149</v>
      </c>
      <c r="F432" s="177" t="s">
        <v>1150</v>
      </c>
      <c r="G432" s="178" t="s">
        <v>200</v>
      </c>
      <c r="H432" s="179">
        <v>6</v>
      </c>
      <c r="I432" s="180"/>
      <c r="J432" s="180">
        <f>ROUND(I432*H432,2)</f>
        <v>0</v>
      </c>
      <c r="K432" s="177" t="s">
        <v>1047</v>
      </c>
      <c r="L432" s="181"/>
      <c r="M432" s="182" t="s">
        <v>1</v>
      </c>
      <c r="N432" s="183" t="s">
        <v>37</v>
      </c>
      <c r="O432" s="150">
        <v>0</v>
      </c>
      <c r="P432" s="150">
        <f>O432*H432</f>
        <v>0</v>
      </c>
      <c r="Q432" s="150">
        <v>0</v>
      </c>
      <c r="R432" s="150">
        <f>Q432*H432</f>
        <v>0</v>
      </c>
      <c r="S432" s="150">
        <v>0</v>
      </c>
      <c r="T432" s="151">
        <f>S432*H432</f>
        <v>0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52" t="s">
        <v>1044</v>
      </c>
      <c r="AT432" s="152" t="s">
        <v>152</v>
      </c>
      <c r="AU432" s="152" t="s">
        <v>82</v>
      </c>
      <c r="AY432" s="18" t="s">
        <v>131</v>
      </c>
      <c r="BE432" s="153">
        <f>IF(N432="základní",J432,0)</f>
        <v>0</v>
      </c>
      <c r="BF432" s="153">
        <f>IF(N432="snížená",J432,0)</f>
        <v>0</v>
      </c>
      <c r="BG432" s="153">
        <f>IF(N432="zákl. přenesená",J432,0)</f>
        <v>0</v>
      </c>
      <c r="BH432" s="153">
        <f>IF(N432="sníž. přenesená",J432,0)</f>
        <v>0</v>
      </c>
      <c r="BI432" s="153">
        <f>IF(N432="nulová",J432,0)</f>
        <v>0</v>
      </c>
      <c r="BJ432" s="18" t="s">
        <v>80</v>
      </c>
      <c r="BK432" s="153">
        <f>ROUND(I432*H432,2)</f>
        <v>0</v>
      </c>
      <c r="BL432" s="18" t="s">
        <v>388</v>
      </c>
      <c r="BM432" s="152" t="s">
        <v>641</v>
      </c>
    </row>
    <row r="433" spans="2:51" s="13" customFormat="1" ht="12">
      <c r="B433" s="154"/>
      <c r="D433" s="155" t="s">
        <v>140</v>
      </c>
      <c r="E433" s="156" t="s">
        <v>1</v>
      </c>
      <c r="F433" s="157" t="s">
        <v>431</v>
      </c>
      <c r="H433" s="156" t="s">
        <v>1</v>
      </c>
      <c r="L433" s="154"/>
      <c r="M433" s="158"/>
      <c r="N433" s="159"/>
      <c r="O433" s="159"/>
      <c r="P433" s="159"/>
      <c r="Q433" s="159"/>
      <c r="R433" s="159"/>
      <c r="S433" s="159"/>
      <c r="T433" s="160"/>
      <c r="AT433" s="156" t="s">
        <v>140</v>
      </c>
      <c r="AU433" s="156" t="s">
        <v>82</v>
      </c>
      <c r="AV433" s="13" t="s">
        <v>80</v>
      </c>
      <c r="AW433" s="13" t="s">
        <v>29</v>
      </c>
      <c r="AX433" s="13" t="s">
        <v>72</v>
      </c>
      <c r="AY433" s="156" t="s">
        <v>131</v>
      </c>
    </row>
    <row r="434" spans="2:51" s="14" customFormat="1" ht="12">
      <c r="B434" s="161"/>
      <c r="D434" s="155" t="s">
        <v>140</v>
      </c>
      <c r="E434" s="162" t="s">
        <v>1</v>
      </c>
      <c r="F434" s="163" t="s">
        <v>157</v>
      </c>
      <c r="H434" s="164">
        <v>6</v>
      </c>
      <c r="L434" s="161"/>
      <c r="M434" s="165"/>
      <c r="N434" s="166"/>
      <c r="O434" s="166"/>
      <c r="P434" s="166"/>
      <c r="Q434" s="166"/>
      <c r="R434" s="166"/>
      <c r="S434" s="166"/>
      <c r="T434" s="167"/>
      <c r="AT434" s="162" t="s">
        <v>140</v>
      </c>
      <c r="AU434" s="162" t="s">
        <v>82</v>
      </c>
      <c r="AV434" s="14" t="s">
        <v>82</v>
      </c>
      <c r="AW434" s="14" t="s">
        <v>29</v>
      </c>
      <c r="AX434" s="14" t="s">
        <v>72</v>
      </c>
      <c r="AY434" s="162" t="s">
        <v>131</v>
      </c>
    </row>
    <row r="435" spans="2:51" s="15" customFormat="1" ht="12">
      <c r="B435" s="168"/>
      <c r="D435" s="155" t="s">
        <v>140</v>
      </c>
      <c r="E435" s="169" t="s">
        <v>1</v>
      </c>
      <c r="F435" s="170" t="s">
        <v>143</v>
      </c>
      <c r="H435" s="171">
        <v>6</v>
      </c>
      <c r="L435" s="168"/>
      <c r="M435" s="172"/>
      <c r="N435" s="173"/>
      <c r="O435" s="173"/>
      <c r="P435" s="173"/>
      <c r="Q435" s="173"/>
      <c r="R435" s="173"/>
      <c r="S435" s="173"/>
      <c r="T435" s="174"/>
      <c r="AT435" s="169" t="s">
        <v>140</v>
      </c>
      <c r="AU435" s="169" t="s">
        <v>82</v>
      </c>
      <c r="AV435" s="15" t="s">
        <v>139</v>
      </c>
      <c r="AW435" s="15" t="s">
        <v>29</v>
      </c>
      <c r="AX435" s="15" t="s">
        <v>80</v>
      </c>
      <c r="AY435" s="169" t="s">
        <v>131</v>
      </c>
    </row>
    <row r="436" spans="1:65" s="2" customFormat="1" ht="24.15" customHeight="1">
      <c r="A436" s="30"/>
      <c r="B436" s="141"/>
      <c r="C436" s="142" t="s">
        <v>506</v>
      </c>
      <c r="D436" s="142" t="s">
        <v>135</v>
      </c>
      <c r="E436" s="143" t="s">
        <v>1151</v>
      </c>
      <c r="F436" s="144" t="s">
        <v>1152</v>
      </c>
      <c r="G436" s="145" t="s">
        <v>163</v>
      </c>
      <c r="H436" s="146">
        <v>155</v>
      </c>
      <c r="I436" s="147"/>
      <c r="J436" s="147">
        <f>ROUND(I436*H436,2)</f>
        <v>0</v>
      </c>
      <c r="K436" s="144" t="s">
        <v>148</v>
      </c>
      <c r="L436" s="31"/>
      <c r="M436" s="148" t="s">
        <v>1</v>
      </c>
      <c r="N436" s="149" t="s">
        <v>37</v>
      </c>
      <c r="O436" s="150">
        <v>0</v>
      </c>
      <c r="P436" s="150">
        <f>O436*H436</f>
        <v>0</v>
      </c>
      <c r="Q436" s="150">
        <v>0</v>
      </c>
      <c r="R436" s="150">
        <f>Q436*H436</f>
        <v>0</v>
      </c>
      <c r="S436" s="150">
        <v>0</v>
      </c>
      <c r="T436" s="151">
        <f>S436*H436</f>
        <v>0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R436" s="152" t="s">
        <v>388</v>
      </c>
      <c r="AT436" s="152" t="s">
        <v>135</v>
      </c>
      <c r="AU436" s="152" t="s">
        <v>82</v>
      </c>
      <c r="AY436" s="18" t="s">
        <v>131</v>
      </c>
      <c r="BE436" s="153">
        <f>IF(N436="základní",J436,0)</f>
        <v>0</v>
      </c>
      <c r="BF436" s="153">
        <f>IF(N436="snížená",J436,0)</f>
        <v>0</v>
      </c>
      <c r="BG436" s="153">
        <f>IF(N436="zákl. přenesená",J436,0)</f>
        <v>0</v>
      </c>
      <c r="BH436" s="153">
        <f>IF(N436="sníž. přenesená",J436,0)</f>
        <v>0</v>
      </c>
      <c r="BI436" s="153">
        <f>IF(N436="nulová",J436,0)</f>
        <v>0</v>
      </c>
      <c r="BJ436" s="18" t="s">
        <v>80</v>
      </c>
      <c r="BK436" s="153">
        <f>ROUND(I436*H436,2)</f>
        <v>0</v>
      </c>
      <c r="BL436" s="18" t="s">
        <v>388</v>
      </c>
      <c r="BM436" s="152" t="s">
        <v>646</v>
      </c>
    </row>
    <row r="437" spans="2:51" s="13" customFormat="1" ht="12">
      <c r="B437" s="154"/>
      <c r="D437" s="155" t="s">
        <v>140</v>
      </c>
      <c r="E437" s="156" t="s">
        <v>1</v>
      </c>
      <c r="F437" s="157" t="s">
        <v>1153</v>
      </c>
      <c r="H437" s="156" t="s">
        <v>1</v>
      </c>
      <c r="L437" s="154"/>
      <c r="M437" s="158"/>
      <c r="N437" s="159"/>
      <c r="O437" s="159"/>
      <c r="P437" s="159"/>
      <c r="Q437" s="159"/>
      <c r="R437" s="159"/>
      <c r="S437" s="159"/>
      <c r="T437" s="160"/>
      <c r="AT437" s="156" t="s">
        <v>140</v>
      </c>
      <c r="AU437" s="156" t="s">
        <v>82</v>
      </c>
      <c r="AV437" s="13" t="s">
        <v>80</v>
      </c>
      <c r="AW437" s="13" t="s">
        <v>29</v>
      </c>
      <c r="AX437" s="13" t="s">
        <v>72</v>
      </c>
      <c r="AY437" s="156" t="s">
        <v>131</v>
      </c>
    </row>
    <row r="438" spans="2:51" s="14" customFormat="1" ht="12">
      <c r="B438" s="161"/>
      <c r="D438" s="155" t="s">
        <v>140</v>
      </c>
      <c r="E438" s="162" t="s">
        <v>1</v>
      </c>
      <c r="F438" s="163" t="s">
        <v>1154</v>
      </c>
      <c r="H438" s="164">
        <v>155</v>
      </c>
      <c r="L438" s="161"/>
      <c r="M438" s="165"/>
      <c r="N438" s="166"/>
      <c r="O438" s="166"/>
      <c r="P438" s="166"/>
      <c r="Q438" s="166"/>
      <c r="R438" s="166"/>
      <c r="S438" s="166"/>
      <c r="T438" s="167"/>
      <c r="AT438" s="162" t="s">
        <v>140</v>
      </c>
      <c r="AU438" s="162" t="s">
        <v>82</v>
      </c>
      <c r="AV438" s="14" t="s">
        <v>82</v>
      </c>
      <c r="AW438" s="14" t="s">
        <v>29</v>
      </c>
      <c r="AX438" s="14" t="s">
        <v>72</v>
      </c>
      <c r="AY438" s="162" t="s">
        <v>131</v>
      </c>
    </row>
    <row r="439" spans="2:51" s="15" customFormat="1" ht="12">
      <c r="B439" s="168"/>
      <c r="D439" s="155" t="s">
        <v>140</v>
      </c>
      <c r="E439" s="169" t="s">
        <v>1</v>
      </c>
      <c r="F439" s="170" t="s">
        <v>143</v>
      </c>
      <c r="H439" s="171">
        <v>155</v>
      </c>
      <c r="L439" s="168"/>
      <c r="M439" s="172"/>
      <c r="N439" s="173"/>
      <c r="O439" s="173"/>
      <c r="P439" s="173"/>
      <c r="Q439" s="173"/>
      <c r="R439" s="173"/>
      <c r="S439" s="173"/>
      <c r="T439" s="174"/>
      <c r="AT439" s="169" t="s">
        <v>140</v>
      </c>
      <c r="AU439" s="169" t="s">
        <v>82</v>
      </c>
      <c r="AV439" s="15" t="s">
        <v>139</v>
      </c>
      <c r="AW439" s="15" t="s">
        <v>29</v>
      </c>
      <c r="AX439" s="15" t="s">
        <v>80</v>
      </c>
      <c r="AY439" s="169" t="s">
        <v>131</v>
      </c>
    </row>
    <row r="440" spans="1:65" s="2" customFormat="1" ht="16.5" customHeight="1">
      <c r="A440" s="30"/>
      <c r="B440" s="141"/>
      <c r="C440" s="175" t="s">
        <v>1155</v>
      </c>
      <c r="D440" s="175" t="s">
        <v>152</v>
      </c>
      <c r="E440" s="176" t="s">
        <v>1156</v>
      </c>
      <c r="F440" s="177" t="s">
        <v>1157</v>
      </c>
      <c r="G440" s="178" t="s">
        <v>163</v>
      </c>
      <c r="H440" s="179">
        <v>155</v>
      </c>
      <c r="I440" s="180"/>
      <c r="J440" s="180">
        <f>ROUND(I440*H440,2)</f>
        <v>0</v>
      </c>
      <c r="K440" s="177" t="s">
        <v>1</v>
      </c>
      <c r="L440" s="181"/>
      <c r="M440" s="182" t="s">
        <v>1</v>
      </c>
      <c r="N440" s="183" t="s">
        <v>37</v>
      </c>
      <c r="O440" s="150">
        <v>0</v>
      </c>
      <c r="P440" s="150">
        <f>O440*H440</f>
        <v>0</v>
      </c>
      <c r="Q440" s="150">
        <v>0</v>
      </c>
      <c r="R440" s="150">
        <f>Q440*H440</f>
        <v>0</v>
      </c>
      <c r="S440" s="150">
        <v>0</v>
      </c>
      <c r="T440" s="151">
        <f>S440*H440</f>
        <v>0</v>
      </c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R440" s="152" t="s">
        <v>1044</v>
      </c>
      <c r="AT440" s="152" t="s">
        <v>152</v>
      </c>
      <c r="AU440" s="152" t="s">
        <v>82</v>
      </c>
      <c r="AY440" s="18" t="s">
        <v>131</v>
      </c>
      <c r="BE440" s="153">
        <f>IF(N440="základní",J440,0)</f>
        <v>0</v>
      </c>
      <c r="BF440" s="153">
        <f>IF(N440="snížená",J440,0)</f>
        <v>0</v>
      </c>
      <c r="BG440" s="153">
        <f>IF(N440="zákl. přenesená",J440,0)</f>
        <v>0</v>
      </c>
      <c r="BH440" s="153">
        <f>IF(N440="sníž. přenesená",J440,0)</f>
        <v>0</v>
      </c>
      <c r="BI440" s="153">
        <f>IF(N440="nulová",J440,0)</f>
        <v>0</v>
      </c>
      <c r="BJ440" s="18" t="s">
        <v>80</v>
      </c>
      <c r="BK440" s="153">
        <f>ROUND(I440*H440,2)</f>
        <v>0</v>
      </c>
      <c r="BL440" s="18" t="s">
        <v>388</v>
      </c>
      <c r="BM440" s="152" t="s">
        <v>651</v>
      </c>
    </row>
    <row r="441" spans="2:51" s="13" customFormat="1" ht="12">
      <c r="B441" s="154"/>
      <c r="D441" s="155" t="s">
        <v>140</v>
      </c>
      <c r="E441" s="156" t="s">
        <v>1</v>
      </c>
      <c r="F441" s="157" t="s">
        <v>1153</v>
      </c>
      <c r="H441" s="156" t="s">
        <v>1</v>
      </c>
      <c r="L441" s="154"/>
      <c r="M441" s="158"/>
      <c r="N441" s="159"/>
      <c r="O441" s="159"/>
      <c r="P441" s="159"/>
      <c r="Q441" s="159"/>
      <c r="R441" s="159"/>
      <c r="S441" s="159"/>
      <c r="T441" s="160"/>
      <c r="AT441" s="156" t="s">
        <v>140</v>
      </c>
      <c r="AU441" s="156" t="s">
        <v>82</v>
      </c>
      <c r="AV441" s="13" t="s">
        <v>80</v>
      </c>
      <c r="AW441" s="13" t="s">
        <v>29</v>
      </c>
      <c r="AX441" s="13" t="s">
        <v>72</v>
      </c>
      <c r="AY441" s="156" t="s">
        <v>131</v>
      </c>
    </row>
    <row r="442" spans="2:51" s="14" customFormat="1" ht="12">
      <c r="B442" s="161"/>
      <c r="D442" s="155" t="s">
        <v>140</v>
      </c>
      <c r="E442" s="162" t="s">
        <v>1</v>
      </c>
      <c r="F442" s="163" t="s">
        <v>1154</v>
      </c>
      <c r="H442" s="164">
        <v>155</v>
      </c>
      <c r="L442" s="161"/>
      <c r="M442" s="165"/>
      <c r="N442" s="166"/>
      <c r="O442" s="166"/>
      <c r="P442" s="166"/>
      <c r="Q442" s="166"/>
      <c r="R442" s="166"/>
      <c r="S442" s="166"/>
      <c r="T442" s="167"/>
      <c r="AT442" s="162" t="s">
        <v>140</v>
      </c>
      <c r="AU442" s="162" t="s">
        <v>82</v>
      </c>
      <c r="AV442" s="14" t="s">
        <v>82</v>
      </c>
      <c r="AW442" s="14" t="s">
        <v>29</v>
      </c>
      <c r="AX442" s="14" t="s">
        <v>72</v>
      </c>
      <c r="AY442" s="162" t="s">
        <v>131</v>
      </c>
    </row>
    <row r="443" spans="2:51" s="15" customFormat="1" ht="12">
      <c r="B443" s="168"/>
      <c r="D443" s="155" t="s">
        <v>140</v>
      </c>
      <c r="E443" s="169" t="s">
        <v>1</v>
      </c>
      <c r="F443" s="170" t="s">
        <v>143</v>
      </c>
      <c r="H443" s="171">
        <v>155</v>
      </c>
      <c r="L443" s="168"/>
      <c r="M443" s="172"/>
      <c r="N443" s="173"/>
      <c r="O443" s="173"/>
      <c r="P443" s="173"/>
      <c r="Q443" s="173"/>
      <c r="R443" s="173"/>
      <c r="S443" s="173"/>
      <c r="T443" s="174"/>
      <c r="AT443" s="169" t="s">
        <v>140</v>
      </c>
      <c r="AU443" s="169" t="s">
        <v>82</v>
      </c>
      <c r="AV443" s="15" t="s">
        <v>139</v>
      </c>
      <c r="AW443" s="15" t="s">
        <v>29</v>
      </c>
      <c r="AX443" s="15" t="s">
        <v>80</v>
      </c>
      <c r="AY443" s="169" t="s">
        <v>131</v>
      </c>
    </row>
    <row r="444" spans="1:65" s="2" customFormat="1" ht="24.15" customHeight="1">
      <c r="A444" s="30"/>
      <c r="B444" s="141"/>
      <c r="C444" s="142" t="s">
        <v>510</v>
      </c>
      <c r="D444" s="142" t="s">
        <v>135</v>
      </c>
      <c r="E444" s="143" t="s">
        <v>1151</v>
      </c>
      <c r="F444" s="144" t="s">
        <v>1152</v>
      </c>
      <c r="G444" s="145" t="s">
        <v>163</v>
      </c>
      <c r="H444" s="146">
        <v>50</v>
      </c>
      <c r="I444" s="147"/>
      <c r="J444" s="147">
        <f>ROUND(I444*H444,2)</f>
        <v>0</v>
      </c>
      <c r="K444" s="144" t="s">
        <v>148</v>
      </c>
      <c r="L444" s="31"/>
      <c r="M444" s="148" t="s">
        <v>1</v>
      </c>
      <c r="N444" s="149" t="s">
        <v>37</v>
      </c>
      <c r="O444" s="150">
        <v>0</v>
      </c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R444" s="152" t="s">
        <v>388</v>
      </c>
      <c r="AT444" s="152" t="s">
        <v>135</v>
      </c>
      <c r="AU444" s="152" t="s">
        <v>82</v>
      </c>
      <c r="AY444" s="18" t="s">
        <v>131</v>
      </c>
      <c r="BE444" s="153">
        <f>IF(N444="základní",J444,0)</f>
        <v>0</v>
      </c>
      <c r="BF444" s="153">
        <f>IF(N444="snížená",J444,0)</f>
        <v>0</v>
      </c>
      <c r="BG444" s="153">
        <f>IF(N444="zákl. přenesená",J444,0)</f>
        <v>0</v>
      </c>
      <c r="BH444" s="153">
        <f>IF(N444="sníž. přenesená",J444,0)</f>
        <v>0</v>
      </c>
      <c r="BI444" s="153">
        <f>IF(N444="nulová",J444,0)</f>
        <v>0</v>
      </c>
      <c r="BJ444" s="18" t="s">
        <v>80</v>
      </c>
      <c r="BK444" s="153">
        <f>ROUND(I444*H444,2)</f>
        <v>0</v>
      </c>
      <c r="BL444" s="18" t="s">
        <v>388</v>
      </c>
      <c r="BM444" s="152" t="s">
        <v>668</v>
      </c>
    </row>
    <row r="445" spans="2:51" s="13" customFormat="1" ht="12">
      <c r="B445" s="154"/>
      <c r="D445" s="155" t="s">
        <v>140</v>
      </c>
      <c r="E445" s="156" t="s">
        <v>1</v>
      </c>
      <c r="F445" s="157" t="s">
        <v>1158</v>
      </c>
      <c r="H445" s="156" t="s">
        <v>1</v>
      </c>
      <c r="L445" s="154"/>
      <c r="M445" s="158"/>
      <c r="N445" s="159"/>
      <c r="O445" s="159"/>
      <c r="P445" s="159"/>
      <c r="Q445" s="159"/>
      <c r="R445" s="159"/>
      <c r="S445" s="159"/>
      <c r="T445" s="160"/>
      <c r="AT445" s="156" t="s">
        <v>140</v>
      </c>
      <c r="AU445" s="156" t="s">
        <v>82</v>
      </c>
      <c r="AV445" s="13" t="s">
        <v>80</v>
      </c>
      <c r="AW445" s="13" t="s">
        <v>29</v>
      </c>
      <c r="AX445" s="13" t="s">
        <v>72</v>
      </c>
      <c r="AY445" s="156" t="s">
        <v>131</v>
      </c>
    </row>
    <row r="446" spans="2:51" s="14" customFormat="1" ht="12">
      <c r="B446" s="161"/>
      <c r="D446" s="155" t="s">
        <v>140</v>
      </c>
      <c r="E446" s="162" t="s">
        <v>1</v>
      </c>
      <c r="F446" s="163" t="s">
        <v>340</v>
      </c>
      <c r="H446" s="164">
        <v>50</v>
      </c>
      <c r="L446" s="161"/>
      <c r="M446" s="165"/>
      <c r="N446" s="166"/>
      <c r="O446" s="166"/>
      <c r="P446" s="166"/>
      <c r="Q446" s="166"/>
      <c r="R446" s="166"/>
      <c r="S446" s="166"/>
      <c r="T446" s="167"/>
      <c r="AT446" s="162" t="s">
        <v>140</v>
      </c>
      <c r="AU446" s="162" t="s">
        <v>82</v>
      </c>
      <c r="AV446" s="14" t="s">
        <v>82</v>
      </c>
      <c r="AW446" s="14" t="s">
        <v>29</v>
      </c>
      <c r="AX446" s="14" t="s">
        <v>72</v>
      </c>
      <c r="AY446" s="162" t="s">
        <v>131</v>
      </c>
    </row>
    <row r="447" spans="2:51" s="15" customFormat="1" ht="12">
      <c r="B447" s="168"/>
      <c r="D447" s="155" t="s">
        <v>140</v>
      </c>
      <c r="E447" s="169" t="s">
        <v>1</v>
      </c>
      <c r="F447" s="170" t="s">
        <v>143</v>
      </c>
      <c r="H447" s="171">
        <v>50</v>
      </c>
      <c r="L447" s="168"/>
      <c r="M447" s="172"/>
      <c r="N447" s="173"/>
      <c r="O447" s="173"/>
      <c r="P447" s="173"/>
      <c r="Q447" s="173"/>
      <c r="R447" s="173"/>
      <c r="S447" s="173"/>
      <c r="T447" s="174"/>
      <c r="AT447" s="169" t="s">
        <v>140</v>
      </c>
      <c r="AU447" s="169" t="s">
        <v>82</v>
      </c>
      <c r="AV447" s="15" t="s">
        <v>139</v>
      </c>
      <c r="AW447" s="15" t="s">
        <v>29</v>
      </c>
      <c r="AX447" s="15" t="s">
        <v>80</v>
      </c>
      <c r="AY447" s="169" t="s">
        <v>131</v>
      </c>
    </row>
    <row r="448" spans="1:65" s="2" customFormat="1" ht="16.5" customHeight="1">
      <c r="A448" s="30"/>
      <c r="B448" s="141"/>
      <c r="C448" s="175" t="s">
        <v>1159</v>
      </c>
      <c r="D448" s="175" t="s">
        <v>152</v>
      </c>
      <c r="E448" s="176" t="s">
        <v>1160</v>
      </c>
      <c r="F448" s="177" t="s">
        <v>1161</v>
      </c>
      <c r="G448" s="178" t="s">
        <v>163</v>
      </c>
      <c r="H448" s="179">
        <v>50</v>
      </c>
      <c r="I448" s="180"/>
      <c r="J448" s="180">
        <f>ROUND(I448*H448,2)</f>
        <v>0</v>
      </c>
      <c r="K448" s="177" t="s">
        <v>1</v>
      </c>
      <c r="L448" s="181"/>
      <c r="M448" s="182" t="s">
        <v>1</v>
      </c>
      <c r="N448" s="183" t="s">
        <v>37</v>
      </c>
      <c r="O448" s="150">
        <v>0</v>
      </c>
      <c r="P448" s="150">
        <f>O448*H448</f>
        <v>0</v>
      </c>
      <c r="Q448" s="150">
        <v>0</v>
      </c>
      <c r="R448" s="150">
        <f>Q448*H448</f>
        <v>0</v>
      </c>
      <c r="S448" s="150">
        <v>0</v>
      </c>
      <c r="T448" s="151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52" t="s">
        <v>1044</v>
      </c>
      <c r="AT448" s="152" t="s">
        <v>152</v>
      </c>
      <c r="AU448" s="152" t="s">
        <v>82</v>
      </c>
      <c r="AY448" s="18" t="s">
        <v>131</v>
      </c>
      <c r="BE448" s="153">
        <f>IF(N448="základní",J448,0)</f>
        <v>0</v>
      </c>
      <c r="BF448" s="153">
        <f>IF(N448="snížená",J448,0)</f>
        <v>0</v>
      </c>
      <c r="BG448" s="153">
        <f>IF(N448="zákl. přenesená",J448,0)</f>
        <v>0</v>
      </c>
      <c r="BH448" s="153">
        <f>IF(N448="sníž. přenesená",J448,0)</f>
        <v>0</v>
      </c>
      <c r="BI448" s="153">
        <f>IF(N448="nulová",J448,0)</f>
        <v>0</v>
      </c>
      <c r="BJ448" s="18" t="s">
        <v>80</v>
      </c>
      <c r="BK448" s="153">
        <f>ROUND(I448*H448,2)</f>
        <v>0</v>
      </c>
      <c r="BL448" s="18" t="s">
        <v>388</v>
      </c>
      <c r="BM448" s="152" t="s">
        <v>674</v>
      </c>
    </row>
    <row r="449" spans="2:51" s="13" customFormat="1" ht="12">
      <c r="B449" s="154"/>
      <c r="D449" s="155" t="s">
        <v>140</v>
      </c>
      <c r="E449" s="156" t="s">
        <v>1</v>
      </c>
      <c r="F449" s="157" t="s">
        <v>1158</v>
      </c>
      <c r="H449" s="156" t="s">
        <v>1</v>
      </c>
      <c r="L449" s="154"/>
      <c r="M449" s="158"/>
      <c r="N449" s="159"/>
      <c r="O449" s="159"/>
      <c r="P449" s="159"/>
      <c r="Q449" s="159"/>
      <c r="R449" s="159"/>
      <c r="S449" s="159"/>
      <c r="T449" s="160"/>
      <c r="AT449" s="156" t="s">
        <v>140</v>
      </c>
      <c r="AU449" s="156" t="s">
        <v>82</v>
      </c>
      <c r="AV449" s="13" t="s">
        <v>80</v>
      </c>
      <c r="AW449" s="13" t="s">
        <v>29</v>
      </c>
      <c r="AX449" s="13" t="s">
        <v>72</v>
      </c>
      <c r="AY449" s="156" t="s">
        <v>131</v>
      </c>
    </row>
    <row r="450" spans="2:51" s="14" customFormat="1" ht="12">
      <c r="B450" s="161"/>
      <c r="D450" s="155" t="s">
        <v>140</v>
      </c>
      <c r="E450" s="162" t="s">
        <v>1</v>
      </c>
      <c r="F450" s="163" t="s">
        <v>340</v>
      </c>
      <c r="H450" s="164">
        <v>50</v>
      </c>
      <c r="L450" s="161"/>
      <c r="M450" s="165"/>
      <c r="N450" s="166"/>
      <c r="O450" s="166"/>
      <c r="P450" s="166"/>
      <c r="Q450" s="166"/>
      <c r="R450" s="166"/>
      <c r="S450" s="166"/>
      <c r="T450" s="167"/>
      <c r="AT450" s="162" t="s">
        <v>140</v>
      </c>
      <c r="AU450" s="162" t="s">
        <v>82</v>
      </c>
      <c r="AV450" s="14" t="s">
        <v>82</v>
      </c>
      <c r="AW450" s="14" t="s">
        <v>29</v>
      </c>
      <c r="AX450" s="14" t="s">
        <v>72</v>
      </c>
      <c r="AY450" s="162" t="s">
        <v>131</v>
      </c>
    </row>
    <row r="451" spans="2:51" s="15" customFormat="1" ht="12">
      <c r="B451" s="168"/>
      <c r="D451" s="155" t="s">
        <v>140</v>
      </c>
      <c r="E451" s="169" t="s">
        <v>1</v>
      </c>
      <c r="F451" s="170" t="s">
        <v>143</v>
      </c>
      <c r="H451" s="171">
        <v>50</v>
      </c>
      <c r="L451" s="168"/>
      <c r="M451" s="172"/>
      <c r="N451" s="173"/>
      <c r="O451" s="173"/>
      <c r="P451" s="173"/>
      <c r="Q451" s="173"/>
      <c r="R451" s="173"/>
      <c r="S451" s="173"/>
      <c r="T451" s="174"/>
      <c r="AT451" s="169" t="s">
        <v>140</v>
      </c>
      <c r="AU451" s="169" t="s">
        <v>82</v>
      </c>
      <c r="AV451" s="15" t="s">
        <v>139</v>
      </c>
      <c r="AW451" s="15" t="s">
        <v>29</v>
      </c>
      <c r="AX451" s="15" t="s">
        <v>80</v>
      </c>
      <c r="AY451" s="169" t="s">
        <v>131</v>
      </c>
    </row>
    <row r="452" spans="1:65" s="2" customFormat="1" ht="24.15" customHeight="1">
      <c r="A452" s="30"/>
      <c r="B452" s="141"/>
      <c r="C452" s="142" t="s">
        <v>514</v>
      </c>
      <c r="D452" s="142" t="s">
        <v>135</v>
      </c>
      <c r="E452" s="143" t="s">
        <v>1151</v>
      </c>
      <c r="F452" s="144" t="s">
        <v>1152</v>
      </c>
      <c r="G452" s="145" t="s">
        <v>163</v>
      </c>
      <c r="H452" s="146">
        <v>120</v>
      </c>
      <c r="I452" s="147"/>
      <c r="J452" s="147">
        <f>ROUND(I452*H452,2)</f>
        <v>0</v>
      </c>
      <c r="K452" s="144" t="s">
        <v>148</v>
      </c>
      <c r="L452" s="31"/>
      <c r="M452" s="148" t="s">
        <v>1</v>
      </c>
      <c r="N452" s="149" t="s">
        <v>37</v>
      </c>
      <c r="O452" s="150">
        <v>0</v>
      </c>
      <c r="P452" s="150">
        <f>O452*H452</f>
        <v>0</v>
      </c>
      <c r="Q452" s="150">
        <v>0</v>
      </c>
      <c r="R452" s="150">
        <f>Q452*H452</f>
        <v>0</v>
      </c>
      <c r="S452" s="150">
        <v>0</v>
      </c>
      <c r="T452" s="151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52" t="s">
        <v>388</v>
      </c>
      <c r="AT452" s="152" t="s">
        <v>135</v>
      </c>
      <c r="AU452" s="152" t="s">
        <v>82</v>
      </c>
      <c r="AY452" s="18" t="s">
        <v>131</v>
      </c>
      <c r="BE452" s="153">
        <f>IF(N452="základní",J452,0)</f>
        <v>0</v>
      </c>
      <c r="BF452" s="153">
        <f>IF(N452="snížená",J452,0)</f>
        <v>0</v>
      </c>
      <c r="BG452" s="153">
        <f>IF(N452="zákl. přenesená",J452,0)</f>
        <v>0</v>
      </c>
      <c r="BH452" s="153">
        <f>IF(N452="sníž. přenesená",J452,0)</f>
        <v>0</v>
      </c>
      <c r="BI452" s="153">
        <f>IF(N452="nulová",J452,0)</f>
        <v>0</v>
      </c>
      <c r="BJ452" s="18" t="s">
        <v>80</v>
      </c>
      <c r="BK452" s="153">
        <f>ROUND(I452*H452,2)</f>
        <v>0</v>
      </c>
      <c r="BL452" s="18" t="s">
        <v>388</v>
      </c>
      <c r="BM452" s="152" t="s">
        <v>678</v>
      </c>
    </row>
    <row r="453" spans="2:51" s="13" customFormat="1" ht="12">
      <c r="B453" s="154"/>
      <c r="D453" s="155" t="s">
        <v>140</v>
      </c>
      <c r="E453" s="156" t="s">
        <v>1</v>
      </c>
      <c r="F453" s="157" t="s">
        <v>1162</v>
      </c>
      <c r="H453" s="156" t="s">
        <v>1</v>
      </c>
      <c r="L453" s="154"/>
      <c r="M453" s="158"/>
      <c r="N453" s="159"/>
      <c r="O453" s="159"/>
      <c r="P453" s="159"/>
      <c r="Q453" s="159"/>
      <c r="R453" s="159"/>
      <c r="S453" s="159"/>
      <c r="T453" s="160"/>
      <c r="AT453" s="156" t="s">
        <v>140</v>
      </c>
      <c r="AU453" s="156" t="s">
        <v>82</v>
      </c>
      <c r="AV453" s="13" t="s">
        <v>80</v>
      </c>
      <c r="AW453" s="13" t="s">
        <v>29</v>
      </c>
      <c r="AX453" s="13" t="s">
        <v>72</v>
      </c>
      <c r="AY453" s="156" t="s">
        <v>131</v>
      </c>
    </row>
    <row r="454" spans="2:51" s="14" customFormat="1" ht="12">
      <c r="B454" s="161"/>
      <c r="D454" s="155" t="s">
        <v>140</v>
      </c>
      <c r="E454" s="162" t="s">
        <v>1</v>
      </c>
      <c r="F454" s="163" t="s">
        <v>223</v>
      </c>
      <c r="H454" s="164">
        <v>120</v>
      </c>
      <c r="L454" s="161"/>
      <c r="M454" s="165"/>
      <c r="N454" s="166"/>
      <c r="O454" s="166"/>
      <c r="P454" s="166"/>
      <c r="Q454" s="166"/>
      <c r="R454" s="166"/>
      <c r="S454" s="166"/>
      <c r="T454" s="167"/>
      <c r="AT454" s="162" t="s">
        <v>140</v>
      </c>
      <c r="AU454" s="162" t="s">
        <v>82</v>
      </c>
      <c r="AV454" s="14" t="s">
        <v>82</v>
      </c>
      <c r="AW454" s="14" t="s">
        <v>29</v>
      </c>
      <c r="AX454" s="14" t="s">
        <v>72</v>
      </c>
      <c r="AY454" s="162" t="s">
        <v>131</v>
      </c>
    </row>
    <row r="455" spans="2:51" s="15" customFormat="1" ht="12">
      <c r="B455" s="168"/>
      <c r="D455" s="155" t="s">
        <v>140</v>
      </c>
      <c r="E455" s="169" t="s">
        <v>1</v>
      </c>
      <c r="F455" s="170" t="s">
        <v>143</v>
      </c>
      <c r="H455" s="171">
        <v>120</v>
      </c>
      <c r="L455" s="168"/>
      <c r="M455" s="172"/>
      <c r="N455" s="173"/>
      <c r="O455" s="173"/>
      <c r="P455" s="173"/>
      <c r="Q455" s="173"/>
      <c r="R455" s="173"/>
      <c r="S455" s="173"/>
      <c r="T455" s="174"/>
      <c r="AT455" s="169" t="s">
        <v>140</v>
      </c>
      <c r="AU455" s="169" t="s">
        <v>82</v>
      </c>
      <c r="AV455" s="15" t="s">
        <v>139</v>
      </c>
      <c r="AW455" s="15" t="s">
        <v>29</v>
      </c>
      <c r="AX455" s="15" t="s">
        <v>80</v>
      </c>
      <c r="AY455" s="169" t="s">
        <v>131</v>
      </c>
    </row>
    <row r="456" spans="1:65" s="2" customFormat="1" ht="16.5" customHeight="1">
      <c r="A456" s="30"/>
      <c r="B456" s="141"/>
      <c r="C456" s="175" t="s">
        <v>1163</v>
      </c>
      <c r="D456" s="175" t="s">
        <v>152</v>
      </c>
      <c r="E456" s="176" t="s">
        <v>1164</v>
      </c>
      <c r="F456" s="177" t="s">
        <v>1165</v>
      </c>
      <c r="G456" s="178" t="s">
        <v>163</v>
      </c>
      <c r="H456" s="179">
        <v>120</v>
      </c>
      <c r="I456" s="180"/>
      <c r="J456" s="180">
        <f>ROUND(I456*H456,2)</f>
        <v>0</v>
      </c>
      <c r="K456" s="177" t="s">
        <v>1</v>
      </c>
      <c r="L456" s="181"/>
      <c r="M456" s="182" t="s">
        <v>1</v>
      </c>
      <c r="N456" s="183" t="s">
        <v>37</v>
      </c>
      <c r="O456" s="150">
        <v>0</v>
      </c>
      <c r="P456" s="150">
        <f>O456*H456</f>
        <v>0</v>
      </c>
      <c r="Q456" s="150">
        <v>0</v>
      </c>
      <c r="R456" s="150">
        <f>Q456*H456</f>
        <v>0</v>
      </c>
      <c r="S456" s="150">
        <v>0</v>
      </c>
      <c r="T456" s="151">
        <f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52" t="s">
        <v>1044</v>
      </c>
      <c r="AT456" s="152" t="s">
        <v>152</v>
      </c>
      <c r="AU456" s="152" t="s">
        <v>82</v>
      </c>
      <c r="AY456" s="18" t="s">
        <v>131</v>
      </c>
      <c r="BE456" s="153">
        <f>IF(N456="základní",J456,0)</f>
        <v>0</v>
      </c>
      <c r="BF456" s="153">
        <f>IF(N456="snížená",J456,0)</f>
        <v>0</v>
      </c>
      <c r="BG456" s="153">
        <f>IF(N456="zákl. přenesená",J456,0)</f>
        <v>0</v>
      </c>
      <c r="BH456" s="153">
        <f>IF(N456="sníž. přenesená",J456,0)</f>
        <v>0</v>
      </c>
      <c r="BI456" s="153">
        <f>IF(N456="nulová",J456,0)</f>
        <v>0</v>
      </c>
      <c r="BJ456" s="18" t="s">
        <v>80</v>
      </c>
      <c r="BK456" s="153">
        <f>ROUND(I456*H456,2)</f>
        <v>0</v>
      </c>
      <c r="BL456" s="18" t="s">
        <v>388</v>
      </c>
      <c r="BM456" s="152" t="s">
        <v>685</v>
      </c>
    </row>
    <row r="457" spans="2:51" s="13" customFormat="1" ht="12">
      <c r="B457" s="154"/>
      <c r="D457" s="155" t="s">
        <v>140</v>
      </c>
      <c r="E457" s="156" t="s">
        <v>1</v>
      </c>
      <c r="F457" s="157" t="s">
        <v>1162</v>
      </c>
      <c r="H457" s="156" t="s">
        <v>1</v>
      </c>
      <c r="L457" s="154"/>
      <c r="M457" s="158"/>
      <c r="N457" s="159"/>
      <c r="O457" s="159"/>
      <c r="P457" s="159"/>
      <c r="Q457" s="159"/>
      <c r="R457" s="159"/>
      <c r="S457" s="159"/>
      <c r="T457" s="160"/>
      <c r="AT457" s="156" t="s">
        <v>140</v>
      </c>
      <c r="AU457" s="156" t="s">
        <v>82</v>
      </c>
      <c r="AV457" s="13" t="s">
        <v>80</v>
      </c>
      <c r="AW457" s="13" t="s">
        <v>29</v>
      </c>
      <c r="AX457" s="13" t="s">
        <v>72</v>
      </c>
      <c r="AY457" s="156" t="s">
        <v>131</v>
      </c>
    </row>
    <row r="458" spans="2:51" s="14" customFormat="1" ht="12">
      <c r="B458" s="161"/>
      <c r="D458" s="155" t="s">
        <v>140</v>
      </c>
      <c r="E458" s="162" t="s">
        <v>1</v>
      </c>
      <c r="F458" s="163" t="s">
        <v>223</v>
      </c>
      <c r="H458" s="164">
        <v>120</v>
      </c>
      <c r="L458" s="161"/>
      <c r="M458" s="165"/>
      <c r="N458" s="166"/>
      <c r="O458" s="166"/>
      <c r="P458" s="166"/>
      <c r="Q458" s="166"/>
      <c r="R458" s="166"/>
      <c r="S458" s="166"/>
      <c r="T458" s="167"/>
      <c r="AT458" s="162" t="s">
        <v>140</v>
      </c>
      <c r="AU458" s="162" t="s">
        <v>82</v>
      </c>
      <c r="AV458" s="14" t="s">
        <v>82</v>
      </c>
      <c r="AW458" s="14" t="s">
        <v>29</v>
      </c>
      <c r="AX458" s="14" t="s">
        <v>72</v>
      </c>
      <c r="AY458" s="162" t="s">
        <v>131</v>
      </c>
    </row>
    <row r="459" spans="2:51" s="15" customFormat="1" ht="12">
      <c r="B459" s="168"/>
      <c r="D459" s="155" t="s">
        <v>140</v>
      </c>
      <c r="E459" s="169" t="s">
        <v>1</v>
      </c>
      <c r="F459" s="170" t="s">
        <v>143</v>
      </c>
      <c r="H459" s="171">
        <v>120</v>
      </c>
      <c r="L459" s="168"/>
      <c r="M459" s="172"/>
      <c r="N459" s="173"/>
      <c r="O459" s="173"/>
      <c r="P459" s="173"/>
      <c r="Q459" s="173"/>
      <c r="R459" s="173"/>
      <c r="S459" s="173"/>
      <c r="T459" s="174"/>
      <c r="AT459" s="169" t="s">
        <v>140</v>
      </c>
      <c r="AU459" s="169" t="s">
        <v>82</v>
      </c>
      <c r="AV459" s="15" t="s">
        <v>139</v>
      </c>
      <c r="AW459" s="15" t="s">
        <v>29</v>
      </c>
      <c r="AX459" s="15" t="s">
        <v>80</v>
      </c>
      <c r="AY459" s="169" t="s">
        <v>131</v>
      </c>
    </row>
    <row r="460" spans="1:65" s="2" customFormat="1" ht="16.5" customHeight="1">
      <c r="A460" s="30"/>
      <c r="B460" s="141"/>
      <c r="C460" s="142" t="s">
        <v>518</v>
      </c>
      <c r="D460" s="142" t="s">
        <v>135</v>
      </c>
      <c r="E460" s="143" t="s">
        <v>1166</v>
      </c>
      <c r="F460" s="144" t="s">
        <v>1167</v>
      </c>
      <c r="G460" s="145" t="s">
        <v>200</v>
      </c>
      <c r="H460" s="146">
        <v>1</v>
      </c>
      <c r="I460" s="147"/>
      <c r="J460" s="147">
        <f>ROUND(I460*H460,2)</f>
        <v>0</v>
      </c>
      <c r="K460" s="144" t="s">
        <v>148</v>
      </c>
      <c r="L460" s="31"/>
      <c r="M460" s="148" t="s">
        <v>1</v>
      </c>
      <c r="N460" s="149" t="s">
        <v>37</v>
      </c>
      <c r="O460" s="150">
        <v>0</v>
      </c>
      <c r="P460" s="150">
        <f>O460*H460</f>
        <v>0</v>
      </c>
      <c r="Q460" s="150">
        <v>0</v>
      </c>
      <c r="R460" s="150">
        <f>Q460*H460</f>
        <v>0</v>
      </c>
      <c r="S460" s="150">
        <v>0</v>
      </c>
      <c r="T460" s="151">
        <f>S460*H460</f>
        <v>0</v>
      </c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R460" s="152" t="s">
        <v>388</v>
      </c>
      <c r="AT460" s="152" t="s">
        <v>135</v>
      </c>
      <c r="AU460" s="152" t="s">
        <v>82</v>
      </c>
      <c r="AY460" s="18" t="s">
        <v>131</v>
      </c>
      <c r="BE460" s="153">
        <f>IF(N460="základní",J460,0)</f>
        <v>0</v>
      </c>
      <c r="BF460" s="153">
        <f>IF(N460="snížená",J460,0)</f>
        <v>0</v>
      </c>
      <c r="BG460" s="153">
        <f>IF(N460="zákl. přenesená",J460,0)</f>
        <v>0</v>
      </c>
      <c r="BH460" s="153">
        <f>IF(N460="sníž. přenesená",J460,0)</f>
        <v>0</v>
      </c>
      <c r="BI460" s="153">
        <f>IF(N460="nulová",J460,0)</f>
        <v>0</v>
      </c>
      <c r="BJ460" s="18" t="s">
        <v>80</v>
      </c>
      <c r="BK460" s="153">
        <f>ROUND(I460*H460,2)</f>
        <v>0</v>
      </c>
      <c r="BL460" s="18" t="s">
        <v>388</v>
      </c>
      <c r="BM460" s="152" t="s">
        <v>695</v>
      </c>
    </row>
    <row r="461" spans="2:51" s="13" customFormat="1" ht="12">
      <c r="B461" s="154"/>
      <c r="D461" s="155" t="s">
        <v>140</v>
      </c>
      <c r="E461" s="156" t="s">
        <v>1</v>
      </c>
      <c r="F461" s="157" t="s">
        <v>236</v>
      </c>
      <c r="H461" s="156" t="s">
        <v>1</v>
      </c>
      <c r="L461" s="154"/>
      <c r="M461" s="158"/>
      <c r="N461" s="159"/>
      <c r="O461" s="159"/>
      <c r="P461" s="159"/>
      <c r="Q461" s="159"/>
      <c r="R461" s="159"/>
      <c r="S461" s="159"/>
      <c r="T461" s="160"/>
      <c r="AT461" s="156" t="s">
        <v>140</v>
      </c>
      <c r="AU461" s="156" t="s">
        <v>82</v>
      </c>
      <c r="AV461" s="13" t="s">
        <v>80</v>
      </c>
      <c r="AW461" s="13" t="s">
        <v>29</v>
      </c>
      <c r="AX461" s="13" t="s">
        <v>72</v>
      </c>
      <c r="AY461" s="156" t="s">
        <v>131</v>
      </c>
    </row>
    <row r="462" spans="2:51" s="14" customFormat="1" ht="12">
      <c r="B462" s="161"/>
      <c r="D462" s="155" t="s">
        <v>140</v>
      </c>
      <c r="E462" s="162" t="s">
        <v>1</v>
      </c>
      <c r="F462" s="163" t="s">
        <v>80</v>
      </c>
      <c r="H462" s="164">
        <v>1</v>
      </c>
      <c r="L462" s="161"/>
      <c r="M462" s="165"/>
      <c r="N462" s="166"/>
      <c r="O462" s="166"/>
      <c r="P462" s="166"/>
      <c r="Q462" s="166"/>
      <c r="R462" s="166"/>
      <c r="S462" s="166"/>
      <c r="T462" s="167"/>
      <c r="AT462" s="162" t="s">
        <v>140</v>
      </c>
      <c r="AU462" s="162" t="s">
        <v>82</v>
      </c>
      <c r="AV462" s="14" t="s">
        <v>82</v>
      </c>
      <c r="AW462" s="14" t="s">
        <v>29</v>
      </c>
      <c r="AX462" s="14" t="s">
        <v>72</v>
      </c>
      <c r="AY462" s="162" t="s">
        <v>131</v>
      </c>
    </row>
    <row r="463" spans="2:51" s="15" customFormat="1" ht="12">
      <c r="B463" s="168"/>
      <c r="D463" s="155" t="s">
        <v>140</v>
      </c>
      <c r="E463" s="169" t="s">
        <v>1</v>
      </c>
      <c r="F463" s="170" t="s">
        <v>143</v>
      </c>
      <c r="H463" s="171">
        <v>1</v>
      </c>
      <c r="L463" s="168"/>
      <c r="M463" s="172"/>
      <c r="N463" s="173"/>
      <c r="O463" s="173"/>
      <c r="P463" s="173"/>
      <c r="Q463" s="173"/>
      <c r="R463" s="173"/>
      <c r="S463" s="173"/>
      <c r="T463" s="174"/>
      <c r="AT463" s="169" t="s">
        <v>140</v>
      </c>
      <c r="AU463" s="169" t="s">
        <v>82</v>
      </c>
      <c r="AV463" s="15" t="s">
        <v>139</v>
      </c>
      <c r="AW463" s="15" t="s">
        <v>29</v>
      </c>
      <c r="AX463" s="15" t="s">
        <v>80</v>
      </c>
      <c r="AY463" s="169" t="s">
        <v>131</v>
      </c>
    </row>
    <row r="464" spans="1:65" s="2" customFormat="1" ht="47.4" customHeight="1">
      <c r="A464" s="30"/>
      <c r="B464" s="141"/>
      <c r="C464" s="175" t="s">
        <v>1168</v>
      </c>
      <c r="D464" s="175" t="s">
        <v>152</v>
      </c>
      <c r="E464" s="176" t="s">
        <v>1169</v>
      </c>
      <c r="F464" s="177" t="s">
        <v>1207</v>
      </c>
      <c r="G464" s="178" t="s">
        <v>957</v>
      </c>
      <c r="H464" s="179">
        <v>1</v>
      </c>
      <c r="I464" s="180"/>
      <c r="J464" s="180">
        <f>ROUND(I464*H464,2)</f>
        <v>0</v>
      </c>
      <c r="K464" s="177" t="s">
        <v>1</v>
      </c>
      <c r="L464" s="181"/>
      <c r="M464" s="182" t="s">
        <v>1</v>
      </c>
      <c r="N464" s="183" t="s">
        <v>37</v>
      </c>
      <c r="O464" s="150">
        <v>0</v>
      </c>
      <c r="P464" s="150">
        <f>O464*H464</f>
        <v>0</v>
      </c>
      <c r="Q464" s="150">
        <v>0</v>
      </c>
      <c r="R464" s="150">
        <f>Q464*H464</f>
        <v>0</v>
      </c>
      <c r="S464" s="150">
        <v>0</v>
      </c>
      <c r="T464" s="151">
        <f>S464*H464</f>
        <v>0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R464" s="152" t="s">
        <v>1044</v>
      </c>
      <c r="AT464" s="152" t="s">
        <v>152</v>
      </c>
      <c r="AU464" s="152" t="s">
        <v>82</v>
      </c>
      <c r="AY464" s="18" t="s">
        <v>131</v>
      </c>
      <c r="BE464" s="153">
        <f>IF(N464="základní",J464,0)</f>
        <v>0</v>
      </c>
      <c r="BF464" s="153">
        <f>IF(N464="snížená",J464,0)</f>
        <v>0</v>
      </c>
      <c r="BG464" s="153">
        <f>IF(N464="zákl. přenesená",J464,0)</f>
        <v>0</v>
      </c>
      <c r="BH464" s="153">
        <f>IF(N464="sníž. přenesená",J464,0)</f>
        <v>0</v>
      </c>
      <c r="BI464" s="153">
        <f>IF(N464="nulová",J464,0)</f>
        <v>0</v>
      </c>
      <c r="BJ464" s="18" t="s">
        <v>80</v>
      </c>
      <c r="BK464" s="153">
        <f>ROUND(I464*H464,2)</f>
        <v>0</v>
      </c>
      <c r="BL464" s="18" t="s">
        <v>388</v>
      </c>
      <c r="BM464" s="152" t="s">
        <v>702</v>
      </c>
    </row>
    <row r="465" spans="2:51" s="13" customFormat="1" ht="12">
      <c r="B465" s="154"/>
      <c r="D465" s="155" t="s">
        <v>140</v>
      </c>
      <c r="E465" s="156" t="s">
        <v>1</v>
      </c>
      <c r="F465" s="157" t="s">
        <v>236</v>
      </c>
      <c r="H465" s="156" t="s">
        <v>1</v>
      </c>
      <c r="L465" s="154"/>
      <c r="M465" s="158"/>
      <c r="N465" s="159"/>
      <c r="O465" s="159"/>
      <c r="P465" s="159"/>
      <c r="Q465" s="159"/>
      <c r="R465" s="159"/>
      <c r="S465" s="159"/>
      <c r="T465" s="160"/>
      <c r="AT465" s="156" t="s">
        <v>140</v>
      </c>
      <c r="AU465" s="156" t="s">
        <v>82</v>
      </c>
      <c r="AV465" s="13" t="s">
        <v>80</v>
      </c>
      <c r="AW465" s="13" t="s">
        <v>29</v>
      </c>
      <c r="AX465" s="13" t="s">
        <v>72</v>
      </c>
      <c r="AY465" s="156" t="s">
        <v>131</v>
      </c>
    </row>
    <row r="466" spans="2:51" s="14" customFormat="1" ht="12">
      <c r="B466" s="161"/>
      <c r="D466" s="155" t="s">
        <v>140</v>
      </c>
      <c r="E466" s="162" t="s">
        <v>1</v>
      </c>
      <c r="F466" s="163" t="s">
        <v>80</v>
      </c>
      <c r="H466" s="164">
        <v>1</v>
      </c>
      <c r="L466" s="161"/>
      <c r="M466" s="165"/>
      <c r="N466" s="166"/>
      <c r="O466" s="166"/>
      <c r="P466" s="166"/>
      <c r="Q466" s="166"/>
      <c r="R466" s="166"/>
      <c r="S466" s="166"/>
      <c r="T466" s="167"/>
      <c r="AT466" s="162" t="s">
        <v>140</v>
      </c>
      <c r="AU466" s="162" t="s">
        <v>82</v>
      </c>
      <c r="AV466" s="14" t="s">
        <v>82</v>
      </c>
      <c r="AW466" s="14" t="s">
        <v>29</v>
      </c>
      <c r="AX466" s="14" t="s">
        <v>72</v>
      </c>
      <c r="AY466" s="162" t="s">
        <v>131</v>
      </c>
    </row>
    <row r="467" spans="2:51" s="15" customFormat="1" ht="12">
      <c r="B467" s="168"/>
      <c r="D467" s="155" t="s">
        <v>140</v>
      </c>
      <c r="E467" s="169" t="s">
        <v>1</v>
      </c>
      <c r="F467" s="170" t="s">
        <v>143</v>
      </c>
      <c r="H467" s="171">
        <v>1</v>
      </c>
      <c r="L467" s="168"/>
      <c r="M467" s="172"/>
      <c r="N467" s="173"/>
      <c r="O467" s="173"/>
      <c r="P467" s="173"/>
      <c r="Q467" s="173"/>
      <c r="R467" s="173"/>
      <c r="S467" s="173"/>
      <c r="T467" s="174"/>
      <c r="AT467" s="169" t="s">
        <v>140</v>
      </c>
      <c r="AU467" s="169" t="s">
        <v>82</v>
      </c>
      <c r="AV467" s="15" t="s">
        <v>139</v>
      </c>
      <c r="AW467" s="15" t="s">
        <v>29</v>
      </c>
      <c r="AX467" s="15" t="s">
        <v>80</v>
      </c>
      <c r="AY467" s="169" t="s">
        <v>131</v>
      </c>
    </row>
    <row r="468" spans="1:65" s="2" customFormat="1" ht="33.6" customHeight="1">
      <c r="A468" s="30"/>
      <c r="B468" s="141"/>
      <c r="C468" s="175" t="s">
        <v>522</v>
      </c>
      <c r="D468" s="175" t="s">
        <v>152</v>
      </c>
      <c r="E468" s="176" t="s">
        <v>1170</v>
      </c>
      <c r="F468" s="177" t="s">
        <v>1208</v>
      </c>
      <c r="G468" s="178" t="s">
        <v>963</v>
      </c>
      <c r="H468" s="179">
        <v>1</v>
      </c>
      <c r="I468" s="180"/>
      <c r="J468" s="180">
        <f>ROUND(I468*H468,2)</f>
        <v>0</v>
      </c>
      <c r="K468" s="177" t="s">
        <v>1</v>
      </c>
      <c r="L468" s="181"/>
      <c r="M468" s="182" t="s">
        <v>1</v>
      </c>
      <c r="N468" s="183" t="s">
        <v>37</v>
      </c>
      <c r="O468" s="150">
        <v>0</v>
      </c>
      <c r="P468" s="150">
        <f>O468*H468</f>
        <v>0</v>
      </c>
      <c r="Q468" s="150">
        <v>0</v>
      </c>
      <c r="R468" s="150">
        <f>Q468*H468</f>
        <v>0</v>
      </c>
      <c r="S468" s="150">
        <v>0</v>
      </c>
      <c r="T468" s="151">
        <f>S468*H468</f>
        <v>0</v>
      </c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R468" s="152" t="s">
        <v>1044</v>
      </c>
      <c r="AT468" s="152" t="s">
        <v>152</v>
      </c>
      <c r="AU468" s="152" t="s">
        <v>82</v>
      </c>
      <c r="AY468" s="18" t="s">
        <v>131</v>
      </c>
      <c r="BE468" s="153">
        <f>IF(N468="základní",J468,0)</f>
        <v>0</v>
      </c>
      <c r="BF468" s="153">
        <f>IF(N468="snížená",J468,0)</f>
        <v>0</v>
      </c>
      <c r="BG468" s="153">
        <f>IF(N468="zákl. přenesená",J468,0)</f>
        <v>0</v>
      </c>
      <c r="BH468" s="153">
        <f>IF(N468="sníž. přenesená",J468,0)</f>
        <v>0</v>
      </c>
      <c r="BI468" s="153">
        <f>IF(N468="nulová",J468,0)</f>
        <v>0</v>
      </c>
      <c r="BJ468" s="18" t="s">
        <v>80</v>
      </c>
      <c r="BK468" s="153">
        <f>ROUND(I468*H468,2)</f>
        <v>0</v>
      </c>
      <c r="BL468" s="18" t="s">
        <v>388</v>
      </c>
      <c r="BM468" s="152" t="s">
        <v>713</v>
      </c>
    </row>
    <row r="469" spans="2:51" s="13" customFormat="1" ht="12">
      <c r="B469" s="154"/>
      <c r="D469" s="155" t="s">
        <v>140</v>
      </c>
      <c r="E469" s="156" t="s">
        <v>1</v>
      </c>
      <c r="F469" s="157" t="s">
        <v>236</v>
      </c>
      <c r="H469" s="156" t="s">
        <v>1</v>
      </c>
      <c r="L469" s="154"/>
      <c r="M469" s="158"/>
      <c r="N469" s="159"/>
      <c r="O469" s="159"/>
      <c r="P469" s="159"/>
      <c r="Q469" s="159"/>
      <c r="R469" s="159"/>
      <c r="S469" s="159"/>
      <c r="T469" s="160"/>
      <c r="AT469" s="156" t="s">
        <v>140</v>
      </c>
      <c r="AU469" s="156" t="s">
        <v>82</v>
      </c>
      <c r="AV469" s="13" t="s">
        <v>80</v>
      </c>
      <c r="AW469" s="13" t="s">
        <v>29</v>
      </c>
      <c r="AX469" s="13" t="s">
        <v>72</v>
      </c>
      <c r="AY469" s="156" t="s">
        <v>131</v>
      </c>
    </row>
    <row r="470" spans="2:51" s="14" customFormat="1" ht="12">
      <c r="B470" s="161"/>
      <c r="D470" s="155" t="s">
        <v>140</v>
      </c>
      <c r="E470" s="162" t="s">
        <v>1</v>
      </c>
      <c r="F470" s="163" t="s">
        <v>80</v>
      </c>
      <c r="H470" s="164">
        <v>1</v>
      </c>
      <c r="L470" s="161"/>
      <c r="M470" s="165"/>
      <c r="N470" s="166"/>
      <c r="O470" s="166"/>
      <c r="P470" s="166"/>
      <c r="Q470" s="166"/>
      <c r="R470" s="166"/>
      <c r="S470" s="166"/>
      <c r="T470" s="167"/>
      <c r="AT470" s="162" t="s">
        <v>140</v>
      </c>
      <c r="AU470" s="162" t="s">
        <v>82</v>
      </c>
      <c r="AV470" s="14" t="s">
        <v>82</v>
      </c>
      <c r="AW470" s="14" t="s">
        <v>29</v>
      </c>
      <c r="AX470" s="14" t="s">
        <v>72</v>
      </c>
      <c r="AY470" s="162" t="s">
        <v>131</v>
      </c>
    </row>
    <row r="471" spans="2:51" s="15" customFormat="1" ht="12">
      <c r="B471" s="168"/>
      <c r="D471" s="155" t="s">
        <v>140</v>
      </c>
      <c r="E471" s="169" t="s">
        <v>1</v>
      </c>
      <c r="F471" s="170" t="s">
        <v>143</v>
      </c>
      <c r="H471" s="171">
        <v>1</v>
      </c>
      <c r="L471" s="168"/>
      <c r="M471" s="172"/>
      <c r="N471" s="173"/>
      <c r="O471" s="173"/>
      <c r="P471" s="173"/>
      <c r="Q471" s="173"/>
      <c r="R471" s="173"/>
      <c r="S471" s="173"/>
      <c r="T471" s="174"/>
      <c r="AT471" s="169" t="s">
        <v>140</v>
      </c>
      <c r="AU471" s="169" t="s">
        <v>82</v>
      </c>
      <c r="AV471" s="15" t="s">
        <v>139</v>
      </c>
      <c r="AW471" s="15" t="s">
        <v>29</v>
      </c>
      <c r="AX471" s="15" t="s">
        <v>80</v>
      </c>
      <c r="AY471" s="169" t="s">
        <v>131</v>
      </c>
    </row>
    <row r="472" spans="1:65" s="2" customFormat="1" ht="24.6" customHeight="1">
      <c r="A472" s="30"/>
      <c r="B472" s="141"/>
      <c r="C472" s="175" t="s">
        <v>1171</v>
      </c>
      <c r="D472" s="175" t="s">
        <v>152</v>
      </c>
      <c r="E472" s="176" t="s">
        <v>1172</v>
      </c>
      <c r="F472" s="177" t="s">
        <v>1209</v>
      </c>
      <c r="G472" s="178" t="s">
        <v>963</v>
      </c>
      <c r="H472" s="179">
        <v>1</v>
      </c>
      <c r="I472" s="180"/>
      <c r="J472" s="180">
        <f>ROUND(I472*H472,2)</f>
        <v>0</v>
      </c>
      <c r="K472" s="177" t="s">
        <v>1</v>
      </c>
      <c r="L472" s="181"/>
      <c r="M472" s="182" t="s">
        <v>1</v>
      </c>
      <c r="N472" s="183" t="s">
        <v>37</v>
      </c>
      <c r="O472" s="150">
        <v>0</v>
      </c>
      <c r="P472" s="150">
        <f>O472*H472</f>
        <v>0</v>
      </c>
      <c r="Q472" s="150">
        <v>0</v>
      </c>
      <c r="R472" s="150">
        <f>Q472*H472</f>
        <v>0</v>
      </c>
      <c r="S472" s="150">
        <v>0</v>
      </c>
      <c r="T472" s="151">
        <f>S472*H472</f>
        <v>0</v>
      </c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R472" s="152" t="s">
        <v>1044</v>
      </c>
      <c r="AT472" s="152" t="s">
        <v>152</v>
      </c>
      <c r="AU472" s="152" t="s">
        <v>82</v>
      </c>
      <c r="AY472" s="18" t="s">
        <v>131</v>
      </c>
      <c r="BE472" s="153">
        <f>IF(N472="základní",J472,0)</f>
        <v>0</v>
      </c>
      <c r="BF472" s="153">
        <f>IF(N472="snížená",J472,0)</f>
        <v>0</v>
      </c>
      <c r="BG472" s="153">
        <f>IF(N472="zákl. přenesená",J472,0)</f>
        <v>0</v>
      </c>
      <c r="BH472" s="153">
        <f>IF(N472="sníž. přenesená",J472,0)</f>
        <v>0</v>
      </c>
      <c r="BI472" s="153">
        <f>IF(N472="nulová",J472,0)</f>
        <v>0</v>
      </c>
      <c r="BJ472" s="18" t="s">
        <v>80</v>
      </c>
      <c r="BK472" s="153">
        <f>ROUND(I472*H472,2)</f>
        <v>0</v>
      </c>
      <c r="BL472" s="18" t="s">
        <v>388</v>
      </c>
      <c r="BM472" s="152" t="s">
        <v>717</v>
      </c>
    </row>
    <row r="473" spans="2:51" s="13" customFormat="1" ht="12">
      <c r="B473" s="154"/>
      <c r="D473" s="155" t="s">
        <v>140</v>
      </c>
      <c r="E473" s="156" t="s">
        <v>1</v>
      </c>
      <c r="F473" s="157" t="s">
        <v>236</v>
      </c>
      <c r="H473" s="156" t="s">
        <v>1</v>
      </c>
      <c r="L473" s="154"/>
      <c r="M473" s="158"/>
      <c r="N473" s="159"/>
      <c r="O473" s="159"/>
      <c r="P473" s="159"/>
      <c r="Q473" s="159"/>
      <c r="R473" s="159"/>
      <c r="S473" s="159"/>
      <c r="T473" s="160"/>
      <c r="AT473" s="156" t="s">
        <v>140</v>
      </c>
      <c r="AU473" s="156" t="s">
        <v>82</v>
      </c>
      <c r="AV473" s="13" t="s">
        <v>80</v>
      </c>
      <c r="AW473" s="13" t="s">
        <v>29</v>
      </c>
      <c r="AX473" s="13" t="s">
        <v>72</v>
      </c>
      <c r="AY473" s="156" t="s">
        <v>131</v>
      </c>
    </row>
    <row r="474" spans="2:51" s="14" customFormat="1" ht="12">
      <c r="B474" s="161"/>
      <c r="D474" s="155" t="s">
        <v>140</v>
      </c>
      <c r="E474" s="162" t="s">
        <v>1</v>
      </c>
      <c r="F474" s="163" t="s">
        <v>80</v>
      </c>
      <c r="H474" s="164">
        <v>1</v>
      </c>
      <c r="L474" s="161"/>
      <c r="M474" s="165"/>
      <c r="N474" s="166"/>
      <c r="O474" s="166"/>
      <c r="P474" s="166"/>
      <c r="Q474" s="166"/>
      <c r="R474" s="166"/>
      <c r="S474" s="166"/>
      <c r="T474" s="167"/>
      <c r="AT474" s="162" t="s">
        <v>140</v>
      </c>
      <c r="AU474" s="162" t="s">
        <v>82</v>
      </c>
      <c r="AV474" s="14" t="s">
        <v>82</v>
      </c>
      <c r="AW474" s="14" t="s">
        <v>29</v>
      </c>
      <c r="AX474" s="14" t="s">
        <v>72</v>
      </c>
      <c r="AY474" s="162" t="s">
        <v>131</v>
      </c>
    </row>
    <row r="475" spans="2:51" s="15" customFormat="1" ht="12">
      <c r="B475" s="168"/>
      <c r="D475" s="155" t="s">
        <v>140</v>
      </c>
      <c r="E475" s="169" t="s">
        <v>1</v>
      </c>
      <c r="F475" s="170" t="s">
        <v>143</v>
      </c>
      <c r="H475" s="171">
        <v>1</v>
      </c>
      <c r="L475" s="168"/>
      <c r="M475" s="172"/>
      <c r="N475" s="173"/>
      <c r="O475" s="173"/>
      <c r="P475" s="173"/>
      <c r="Q475" s="173"/>
      <c r="R475" s="173"/>
      <c r="S475" s="173"/>
      <c r="T475" s="174"/>
      <c r="AT475" s="169" t="s">
        <v>140</v>
      </c>
      <c r="AU475" s="169" t="s">
        <v>82</v>
      </c>
      <c r="AV475" s="15" t="s">
        <v>139</v>
      </c>
      <c r="AW475" s="15" t="s">
        <v>29</v>
      </c>
      <c r="AX475" s="15" t="s">
        <v>80</v>
      </c>
      <c r="AY475" s="169" t="s">
        <v>131</v>
      </c>
    </row>
    <row r="476" spans="2:63" s="12" customFormat="1" ht="22.8" customHeight="1">
      <c r="B476" s="129"/>
      <c r="D476" s="130" t="s">
        <v>71</v>
      </c>
      <c r="E476" s="139" t="s">
        <v>1173</v>
      </c>
      <c r="F476" s="139" t="s">
        <v>1174</v>
      </c>
      <c r="J476" s="140">
        <f>BK476</f>
        <v>0</v>
      </c>
      <c r="L476" s="129"/>
      <c r="M476" s="133"/>
      <c r="N476" s="134"/>
      <c r="O476" s="134"/>
      <c r="P476" s="135">
        <f>SUM(P477:P504)</f>
        <v>0</v>
      </c>
      <c r="Q476" s="134"/>
      <c r="R476" s="135">
        <f>SUM(R477:R504)</f>
        <v>0</v>
      </c>
      <c r="S476" s="134"/>
      <c r="T476" s="136">
        <f>SUM(T477:T504)</f>
        <v>0</v>
      </c>
      <c r="AR476" s="130" t="s">
        <v>244</v>
      </c>
      <c r="AT476" s="137" t="s">
        <v>71</v>
      </c>
      <c r="AU476" s="137" t="s">
        <v>80</v>
      </c>
      <c r="AY476" s="130" t="s">
        <v>131</v>
      </c>
      <c r="BK476" s="138">
        <f>SUM(BK477:BK504)</f>
        <v>0</v>
      </c>
    </row>
    <row r="477" spans="1:65" s="2" customFormat="1" ht="16.5" customHeight="1">
      <c r="A477" s="30"/>
      <c r="B477" s="141"/>
      <c r="C477" s="142" t="s">
        <v>615</v>
      </c>
      <c r="D477" s="142" t="s">
        <v>135</v>
      </c>
      <c r="E477" s="143" t="s">
        <v>1175</v>
      </c>
      <c r="F477" s="144" t="s">
        <v>1176</v>
      </c>
      <c r="G477" s="145" t="s">
        <v>200</v>
      </c>
      <c r="H477" s="146">
        <v>10</v>
      </c>
      <c r="I477" s="147"/>
      <c r="J477" s="147">
        <f>ROUND(I477*H477,2)</f>
        <v>0</v>
      </c>
      <c r="K477" s="144" t="s">
        <v>148</v>
      </c>
      <c r="L477" s="31"/>
      <c r="M477" s="148" t="s">
        <v>1</v>
      </c>
      <c r="N477" s="149" t="s">
        <v>37</v>
      </c>
      <c r="O477" s="150">
        <v>0</v>
      </c>
      <c r="P477" s="150">
        <f>O477*H477</f>
        <v>0</v>
      </c>
      <c r="Q477" s="150">
        <v>0</v>
      </c>
      <c r="R477" s="150">
        <f>Q477*H477</f>
        <v>0</v>
      </c>
      <c r="S477" s="150">
        <v>0</v>
      </c>
      <c r="T477" s="151">
        <f>S477*H477</f>
        <v>0</v>
      </c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R477" s="152" t="s">
        <v>388</v>
      </c>
      <c r="AT477" s="152" t="s">
        <v>135</v>
      </c>
      <c r="AU477" s="152" t="s">
        <v>82</v>
      </c>
      <c r="AY477" s="18" t="s">
        <v>131</v>
      </c>
      <c r="BE477" s="153">
        <f>IF(N477="základní",J477,0)</f>
        <v>0</v>
      </c>
      <c r="BF477" s="153">
        <f>IF(N477="snížená",J477,0)</f>
        <v>0</v>
      </c>
      <c r="BG477" s="153">
        <f>IF(N477="zákl. přenesená",J477,0)</f>
        <v>0</v>
      </c>
      <c r="BH477" s="153">
        <f>IF(N477="sníž. přenesená",J477,0)</f>
        <v>0</v>
      </c>
      <c r="BI477" s="153">
        <f>IF(N477="nulová",J477,0)</f>
        <v>0</v>
      </c>
      <c r="BJ477" s="18" t="s">
        <v>80</v>
      </c>
      <c r="BK477" s="153">
        <f>ROUND(I477*H477,2)</f>
        <v>0</v>
      </c>
      <c r="BL477" s="18" t="s">
        <v>388</v>
      </c>
      <c r="BM477" s="152" t="s">
        <v>1177</v>
      </c>
    </row>
    <row r="478" spans="2:51" s="13" customFormat="1" ht="12">
      <c r="B478" s="154"/>
      <c r="D478" s="155" t="s">
        <v>140</v>
      </c>
      <c r="E478" s="156" t="s">
        <v>1</v>
      </c>
      <c r="F478" s="157" t="s">
        <v>425</v>
      </c>
      <c r="H478" s="156" t="s">
        <v>1</v>
      </c>
      <c r="L478" s="154"/>
      <c r="M478" s="158"/>
      <c r="N478" s="159"/>
      <c r="O478" s="159"/>
      <c r="P478" s="159"/>
      <c r="Q478" s="159"/>
      <c r="R478" s="159"/>
      <c r="S478" s="159"/>
      <c r="T478" s="160"/>
      <c r="AT478" s="156" t="s">
        <v>140</v>
      </c>
      <c r="AU478" s="156" t="s">
        <v>82</v>
      </c>
      <c r="AV478" s="13" t="s">
        <v>80</v>
      </c>
      <c r="AW478" s="13" t="s">
        <v>29</v>
      </c>
      <c r="AX478" s="13" t="s">
        <v>72</v>
      </c>
      <c r="AY478" s="156" t="s">
        <v>131</v>
      </c>
    </row>
    <row r="479" spans="2:51" s="14" customFormat="1" ht="12">
      <c r="B479" s="161"/>
      <c r="D479" s="155" t="s">
        <v>140</v>
      </c>
      <c r="E479" s="162" t="s">
        <v>1</v>
      </c>
      <c r="F479" s="163" t="s">
        <v>172</v>
      </c>
      <c r="H479" s="164">
        <v>10</v>
      </c>
      <c r="L479" s="161"/>
      <c r="M479" s="165"/>
      <c r="N479" s="166"/>
      <c r="O479" s="166"/>
      <c r="P479" s="166"/>
      <c r="Q479" s="166"/>
      <c r="R479" s="166"/>
      <c r="S479" s="166"/>
      <c r="T479" s="167"/>
      <c r="AT479" s="162" t="s">
        <v>140</v>
      </c>
      <c r="AU479" s="162" t="s">
        <v>82</v>
      </c>
      <c r="AV479" s="14" t="s">
        <v>82</v>
      </c>
      <c r="AW479" s="14" t="s">
        <v>29</v>
      </c>
      <c r="AX479" s="14" t="s">
        <v>72</v>
      </c>
      <c r="AY479" s="162" t="s">
        <v>131</v>
      </c>
    </row>
    <row r="480" spans="2:51" s="15" customFormat="1" ht="12">
      <c r="B480" s="168"/>
      <c r="D480" s="155" t="s">
        <v>140</v>
      </c>
      <c r="E480" s="169" t="s">
        <v>1</v>
      </c>
      <c r="F480" s="170" t="s">
        <v>143</v>
      </c>
      <c r="H480" s="171">
        <v>10</v>
      </c>
      <c r="L480" s="168"/>
      <c r="M480" s="172"/>
      <c r="N480" s="173"/>
      <c r="O480" s="173"/>
      <c r="P480" s="173"/>
      <c r="Q480" s="173"/>
      <c r="R480" s="173"/>
      <c r="S480" s="173"/>
      <c r="T480" s="174"/>
      <c r="AT480" s="169" t="s">
        <v>140</v>
      </c>
      <c r="AU480" s="169" t="s">
        <v>82</v>
      </c>
      <c r="AV480" s="15" t="s">
        <v>139</v>
      </c>
      <c r="AW480" s="15" t="s">
        <v>29</v>
      </c>
      <c r="AX480" s="15" t="s">
        <v>80</v>
      </c>
      <c r="AY480" s="169" t="s">
        <v>131</v>
      </c>
    </row>
    <row r="481" spans="1:65" s="2" customFormat="1" ht="16.5" customHeight="1">
      <c r="A481" s="30"/>
      <c r="B481" s="141"/>
      <c r="C481" s="175" t="s">
        <v>1178</v>
      </c>
      <c r="D481" s="175" t="s">
        <v>152</v>
      </c>
      <c r="E481" s="176" t="s">
        <v>1179</v>
      </c>
      <c r="F481" s="177" t="s">
        <v>1180</v>
      </c>
      <c r="G481" s="178" t="s">
        <v>957</v>
      </c>
      <c r="H481" s="179">
        <v>10</v>
      </c>
      <c r="I481" s="180"/>
      <c r="J481" s="180">
        <f>ROUND(I481*H481,2)</f>
        <v>0</v>
      </c>
      <c r="K481" s="177" t="s">
        <v>1</v>
      </c>
      <c r="L481" s="181"/>
      <c r="M481" s="182" t="s">
        <v>1</v>
      </c>
      <c r="N481" s="183" t="s">
        <v>37</v>
      </c>
      <c r="O481" s="150">
        <v>0</v>
      </c>
      <c r="P481" s="150">
        <f>O481*H481</f>
        <v>0</v>
      </c>
      <c r="Q481" s="150">
        <v>0</v>
      </c>
      <c r="R481" s="150">
        <f>Q481*H481</f>
        <v>0</v>
      </c>
      <c r="S481" s="150">
        <v>0</v>
      </c>
      <c r="T481" s="151">
        <f>S481*H481</f>
        <v>0</v>
      </c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R481" s="152" t="s">
        <v>1044</v>
      </c>
      <c r="AT481" s="152" t="s">
        <v>152</v>
      </c>
      <c r="AU481" s="152" t="s">
        <v>82</v>
      </c>
      <c r="AY481" s="18" t="s">
        <v>131</v>
      </c>
      <c r="BE481" s="153">
        <f>IF(N481="základní",J481,0)</f>
        <v>0</v>
      </c>
      <c r="BF481" s="153">
        <f>IF(N481="snížená",J481,0)</f>
        <v>0</v>
      </c>
      <c r="BG481" s="153">
        <f>IF(N481="zákl. přenesená",J481,0)</f>
        <v>0</v>
      </c>
      <c r="BH481" s="153">
        <f>IF(N481="sníž. přenesená",J481,0)</f>
        <v>0</v>
      </c>
      <c r="BI481" s="153">
        <f>IF(N481="nulová",J481,0)</f>
        <v>0</v>
      </c>
      <c r="BJ481" s="18" t="s">
        <v>80</v>
      </c>
      <c r="BK481" s="153">
        <f>ROUND(I481*H481,2)</f>
        <v>0</v>
      </c>
      <c r="BL481" s="18" t="s">
        <v>388</v>
      </c>
      <c r="BM481" s="152" t="s">
        <v>1181</v>
      </c>
    </row>
    <row r="482" spans="2:51" s="13" customFormat="1" ht="12">
      <c r="B482" s="154"/>
      <c r="D482" s="155" t="s">
        <v>140</v>
      </c>
      <c r="E482" s="156" t="s">
        <v>1</v>
      </c>
      <c r="F482" s="157" t="s">
        <v>425</v>
      </c>
      <c r="H482" s="156" t="s">
        <v>1</v>
      </c>
      <c r="L482" s="154"/>
      <c r="M482" s="158"/>
      <c r="N482" s="159"/>
      <c r="O482" s="159"/>
      <c r="P482" s="159"/>
      <c r="Q482" s="159"/>
      <c r="R482" s="159"/>
      <c r="S482" s="159"/>
      <c r="T482" s="160"/>
      <c r="AT482" s="156" t="s">
        <v>140</v>
      </c>
      <c r="AU482" s="156" t="s">
        <v>82</v>
      </c>
      <c r="AV482" s="13" t="s">
        <v>80</v>
      </c>
      <c r="AW482" s="13" t="s">
        <v>29</v>
      </c>
      <c r="AX482" s="13" t="s">
        <v>72</v>
      </c>
      <c r="AY482" s="156" t="s">
        <v>131</v>
      </c>
    </row>
    <row r="483" spans="2:51" s="14" customFormat="1" ht="12">
      <c r="B483" s="161"/>
      <c r="D483" s="155" t="s">
        <v>140</v>
      </c>
      <c r="E483" s="162" t="s">
        <v>1</v>
      </c>
      <c r="F483" s="163" t="s">
        <v>172</v>
      </c>
      <c r="H483" s="164">
        <v>10</v>
      </c>
      <c r="L483" s="161"/>
      <c r="M483" s="165"/>
      <c r="N483" s="166"/>
      <c r="O483" s="166"/>
      <c r="P483" s="166"/>
      <c r="Q483" s="166"/>
      <c r="R483" s="166"/>
      <c r="S483" s="166"/>
      <c r="T483" s="167"/>
      <c r="AT483" s="162" t="s">
        <v>140</v>
      </c>
      <c r="AU483" s="162" t="s">
        <v>82</v>
      </c>
      <c r="AV483" s="14" t="s">
        <v>82</v>
      </c>
      <c r="AW483" s="14" t="s">
        <v>29</v>
      </c>
      <c r="AX483" s="14" t="s">
        <v>72</v>
      </c>
      <c r="AY483" s="162" t="s">
        <v>131</v>
      </c>
    </row>
    <row r="484" spans="2:51" s="15" customFormat="1" ht="12">
      <c r="B484" s="168"/>
      <c r="D484" s="155" t="s">
        <v>140</v>
      </c>
      <c r="E484" s="169" t="s">
        <v>1</v>
      </c>
      <c r="F484" s="170" t="s">
        <v>143</v>
      </c>
      <c r="H484" s="171">
        <v>10</v>
      </c>
      <c r="L484" s="168"/>
      <c r="M484" s="172"/>
      <c r="N484" s="173"/>
      <c r="O484" s="173"/>
      <c r="P484" s="173"/>
      <c r="Q484" s="173"/>
      <c r="R484" s="173"/>
      <c r="S484" s="173"/>
      <c r="T484" s="174"/>
      <c r="AT484" s="169" t="s">
        <v>140</v>
      </c>
      <c r="AU484" s="169" t="s">
        <v>82</v>
      </c>
      <c r="AV484" s="15" t="s">
        <v>139</v>
      </c>
      <c r="AW484" s="15" t="s">
        <v>29</v>
      </c>
      <c r="AX484" s="15" t="s">
        <v>80</v>
      </c>
      <c r="AY484" s="169" t="s">
        <v>131</v>
      </c>
    </row>
    <row r="485" spans="1:65" s="2" customFormat="1" ht="24.15" customHeight="1">
      <c r="A485" s="30"/>
      <c r="B485" s="141"/>
      <c r="C485" s="142" t="s">
        <v>621</v>
      </c>
      <c r="D485" s="142" t="s">
        <v>135</v>
      </c>
      <c r="E485" s="143" t="s">
        <v>1182</v>
      </c>
      <c r="F485" s="144" t="s">
        <v>1183</v>
      </c>
      <c r="G485" s="145" t="s">
        <v>200</v>
      </c>
      <c r="H485" s="146">
        <v>5</v>
      </c>
      <c r="I485" s="147"/>
      <c r="J485" s="147">
        <f>ROUND(I485*H485,2)</f>
        <v>0</v>
      </c>
      <c r="K485" s="144" t="s">
        <v>148</v>
      </c>
      <c r="L485" s="31"/>
      <c r="M485" s="148" t="s">
        <v>1</v>
      </c>
      <c r="N485" s="149" t="s">
        <v>37</v>
      </c>
      <c r="O485" s="150">
        <v>0</v>
      </c>
      <c r="P485" s="150">
        <f>O485*H485</f>
        <v>0</v>
      </c>
      <c r="Q485" s="150">
        <v>0</v>
      </c>
      <c r="R485" s="150">
        <f>Q485*H485</f>
        <v>0</v>
      </c>
      <c r="S485" s="150">
        <v>0</v>
      </c>
      <c r="T485" s="151">
        <f>S485*H485</f>
        <v>0</v>
      </c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R485" s="152" t="s">
        <v>388</v>
      </c>
      <c r="AT485" s="152" t="s">
        <v>135</v>
      </c>
      <c r="AU485" s="152" t="s">
        <v>82</v>
      </c>
      <c r="AY485" s="18" t="s">
        <v>131</v>
      </c>
      <c r="BE485" s="153">
        <f>IF(N485="základní",J485,0)</f>
        <v>0</v>
      </c>
      <c r="BF485" s="153">
        <f>IF(N485="snížená",J485,0)</f>
        <v>0</v>
      </c>
      <c r="BG485" s="153">
        <f>IF(N485="zákl. přenesená",J485,0)</f>
        <v>0</v>
      </c>
      <c r="BH485" s="153">
        <f>IF(N485="sníž. přenesená",J485,0)</f>
        <v>0</v>
      </c>
      <c r="BI485" s="153">
        <f>IF(N485="nulová",J485,0)</f>
        <v>0</v>
      </c>
      <c r="BJ485" s="18" t="s">
        <v>80</v>
      </c>
      <c r="BK485" s="153">
        <f>ROUND(I485*H485,2)</f>
        <v>0</v>
      </c>
      <c r="BL485" s="18" t="s">
        <v>388</v>
      </c>
      <c r="BM485" s="152" t="s">
        <v>266</v>
      </c>
    </row>
    <row r="486" spans="2:51" s="13" customFormat="1" ht="12">
      <c r="B486" s="154"/>
      <c r="D486" s="155" t="s">
        <v>140</v>
      </c>
      <c r="E486" s="156" t="s">
        <v>1</v>
      </c>
      <c r="F486" s="157" t="s">
        <v>879</v>
      </c>
      <c r="H486" s="156" t="s">
        <v>1</v>
      </c>
      <c r="L486" s="154"/>
      <c r="M486" s="158"/>
      <c r="N486" s="159"/>
      <c r="O486" s="159"/>
      <c r="P486" s="159"/>
      <c r="Q486" s="159"/>
      <c r="R486" s="159"/>
      <c r="S486" s="159"/>
      <c r="T486" s="160"/>
      <c r="AT486" s="156" t="s">
        <v>140</v>
      </c>
      <c r="AU486" s="156" t="s">
        <v>82</v>
      </c>
      <c r="AV486" s="13" t="s">
        <v>80</v>
      </c>
      <c r="AW486" s="13" t="s">
        <v>29</v>
      </c>
      <c r="AX486" s="13" t="s">
        <v>72</v>
      </c>
      <c r="AY486" s="156" t="s">
        <v>131</v>
      </c>
    </row>
    <row r="487" spans="2:51" s="14" customFormat="1" ht="12">
      <c r="B487" s="161"/>
      <c r="D487" s="155" t="s">
        <v>140</v>
      </c>
      <c r="E487" s="162" t="s">
        <v>1</v>
      </c>
      <c r="F487" s="163" t="s">
        <v>426</v>
      </c>
      <c r="H487" s="164">
        <v>5</v>
      </c>
      <c r="L487" s="161"/>
      <c r="M487" s="165"/>
      <c r="N487" s="166"/>
      <c r="O487" s="166"/>
      <c r="P487" s="166"/>
      <c r="Q487" s="166"/>
      <c r="R487" s="166"/>
      <c r="S487" s="166"/>
      <c r="T487" s="167"/>
      <c r="AT487" s="162" t="s">
        <v>140</v>
      </c>
      <c r="AU487" s="162" t="s">
        <v>82</v>
      </c>
      <c r="AV487" s="14" t="s">
        <v>82</v>
      </c>
      <c r="AW487" s="14" t="s">
        <v>29</v>
      </c>
      <c r="AX487" s="14" t="s">
        <v>72</v>
      </c>
      <c r="AY487" s="162" t="s">
        <v>131</v>
      </c>
    </row>
    <row r="488" spans="2:51" s="15" customFormat="1" ht="12">
      <c r="B488" s="168"/>
      <c r="D488" s="155" t="s">
        <v>140</v>
      </c>
      <c r="E488" s="169" t="s">
        <v>1</v>
      </c>
      <c r="F488" s="170" t="s">
        <v>143</v>
      </c>
      <c r="H488" s="171">
        <v>5</v>
      </c>
      <c r="L488" s="168"/>
      <c r="M488" s="172"/>
      <c r="N488" s="173"/>
      <c r="O488" s="173"/>
      <c r="P488" s="173"/>
      <c r="Q488" s="173"/>
      <c r="R488" s="173"/>
      <c r="S488" s="173"/>
      <c r="T488" s="174"/>
      <c r="AT488" s="169" t="s">
        <v>140</v>
      </c>
      <c r="AU488" s="169" t="s">
        <v>82</v>
      </c>
      <c r="AV488" s="15" t="s">
        <v>139</v>
      </c>
      <c r="AW488" s="15" t="s">
        <v>29</v>
      </c>
      <c r="AX488" s="15" t="s">
        <v>80</v>
      </c>
      <c r="AY488" s="169" t="s">
        <v>131</v>
      </c>
    </row>
    <row r="489" spans="1:65" s="2" customFormat="1" ht="16.5" customHeight="1">
      <c r="A489" s="30"/>
      <c r="B489" s="141"/>
      <c r="C489" s="175" t="s">
        <v>1184</v>
      </c>
      <c r="D489" s="175" t="s">
        <v>152</v>
      </c>
      <c r="E489" s="176" t="s">
        <v>1185</v>
      </c>
      <c r="F489" s="177" t="s">
        <v>1186</v>
      </c>
      <c r="G489" s="178" t="s">
        <v>957</v>
      </c>
      <c r="H489" s="179">
        <v>5</v>
      </c>
      <c r="I489" s="180"/>
      <c r="J489" s="180">
        <f>ROUND(I489*H489,2)</f>
        <v>0</v>
      </c>
      <c r="K489" s="177" t="s">
        <v>1</v>
      </c>
      <c r="L489" s="181"/>
      <c r="M489" s="182" t="s">
        <v>1</v>
      </c>
      <c r="N489" s="183" t="s">
        <v>37</v>
      </c>
      <c r="O489" s="150">
        <v>0</v>
      </c>
      <c r="P489" s="150">
        <f>O489*H489</f>
        <v>0</v>
      </c>
      <c r="Q489" s="150">
        <v>0</v>
      </c>
      <c r="R489" s="150">
        <f>Q489*H489</f>
        <v>0</v>
      </c>
      <c r="S489" s="150">
        <v>0</v>
      </c>
      <c r="T489" s="151">
        <f>S489*H489</f>
        <v>0</v>
      </c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R489" s="152" t="s">
        <v>1044</v>
      </c>
      <c r="AT489" s="152" t="s">
        <v>152</v>
      </c>
      <c r="AU489" s="152" t="s">
        <v>82</v>
      </c>
      <c r="AY489" s="18" t="s">
        <v>131</v>
      </c>
      <c r="BE489" s="153">
        <f>IF(N489="základní",J489,0)</f>
        <v>0</v>
      </c>
      <c r="BF489" s="153">
        <f>IF(N489="snížená",J489,0)</f>
        <v>0</v>
      </c>
      <c r="BG489" s="153">
        <f>IF(N489="zákl. přenesená",J489,0)</f>
        <v>0</v>
      </c>
      <c r="BH489" s="153">
        <f>IF(N489="sníž. přenesená",J489,0)</f>
        <v>0</v>
      </c>
      <c r="BI489" s="153">
        <f>IF(N489="nulová",J489,0)</f>
        <v>0</v>
      </c>
      <c r="BJ489" s="18" t="s">
        <v>80</v>
      </c>
      <c r="BK489" s="153">
        <f>ROUND(I489*H489,2)</f>
        <v>0</v>
      </c>
      <c r="BL489" s="18" t="s">
        <v>388</v>
      </c>
      <c r="BM489" s="152" t="s">
        <v>1187</v>
      </c>
    </row>
    <row r="490" spans="2:51" s="13" customFormat="1" ht="12">
      <c r="B490" s="154"/>
      <c r="D490" s="155" t="s">
        <v>140</v>
      </c>
      <c r="E490" s="156" t="s">
        <v>1</v>
      </c>
      <c r="F490" s="157" t="s">
        <v>879</v>
      </c>
      <c r="H490" s="156" t="s">
        <v>1</v>
      </c>
      <c r="L490" s="154"/>
      <c r="M490" s="158"/>
      <c r="N490" s="159"/>
      <c r="O490" s="159"/>
      <c r="P490" s="159"/>
      <c r="Q490" s="159"/>
      <c r="R490" s="159"/>
      <c r="S490" s="159"/>
      <c r="T490" s="160"/>
      <c r="AT490" s="156" t="s">
        <v>140</v>
      </c>
      <c r="AU490" s="156" t="s">
        <v>82</v>
      </c>
      <c r="AV490" s="13" t="s">
        <v>80</v>
      </c>
      <c r="AW490" s="13" t="s">
        <v>29</v>
      </c>
      <c r="AX490" s="13" t="s">
        <v>72</v>
      </c>
      <c r="AY490" s="156" t="s">
        <v>131</v>
      </c>
    </row>
    <row r="491" spans="2:51" s="14" customFormat="1" ht="12">
      <c r="B491" s="161"/>
      <c r="D491" s="155" t="s">
        <v>140</v>
      </c>
      <c r="E491" s="162" t="s">
        <v>1</v>
      </c>
      <c r="F491" s="163" t="s">
        <v>426</v>
      </c>
      <c r="H491" s="164">
        <v>5</v>
      </c>
      <c r="L491" s="161"/>
      <c r="M491" s="165"/>
      <c r="N491" s="166"/>
      <c r="O491" s="166"/>
      <c r="P491" s="166"/>
      <c r="Q491" s="166"/>
      <c r="R491" s="166"/>
      <c r="S491" s="166"/>
      <c r="T491" s="167"/>
      <c r="AT491" s="162" t="s">
        <v>140</v>
      </c>
      <c r="AU491" s="162" t="s">
        <v>82</v>
      </c>
      <c r="AV491" s="14" t="s">
        <v>82</v>
      </c>
      <c r="AW491" s="14" t="s">
        <v>29</v>
      </c>
      <c r="AX491" s="14" t="s">
        <v>72</v>
      </c>
      <c r="AY491" s="162" t="s">
        <v>131</v>
      </c>
    </row>
    <row r="492" spans="2:51" s="15" customFormat="1" ht="12">
      <c r="B492" s="168"/>
      <c r="D492" s="155" t="s">
        <v>140</v>
      </c>
      <c r="E492" s="169" t="s">
        <v>1</v>
      </c>
      <c r="F492" s="170" t="s">
        <v>143</v>
      </c>
      <c r="H492" s="171">
        <v>5</v>
      </c>
      <c r="L492" s="168"/>
      <c r="M492" s="172"/>
      <c r="N492" s="173"/>
      <c r="O492" s="173"/>
      <c r="P492" s="173"/>
      <c r="Q492" s="173"/>
      <c r="R492" s="173"/>
      <c r="S492" s="173"/>
      <c r="T492" s="174"/>
      <c r="AT492" s="169" t="s">
        <v>140</v>
      </c>
      <c r="AU492" s="169" t="s">
        <v>82</v>
      </c>
      <c r="AV492" s="15" t="s">
        <v>139</v>
      </c>
      <c r="AW492" s="15" t="s">
        <v>29</v>
      </c>
      <c r="AX492" s="15" t="s">
        <v>80</v>
      </c>
      <c r="AY492" s="169" t="s">
        <v>131</v>
      </c>
    </row>
    <row r="493" spans="1:65" s="2" customFormat="1" ht="16.5" customHeight="1">
      <c r="A493" s="30"/>
      <c r="B493" s="141"/>
      <c r="C493" s="142" t="s">
        <v>628</v>
      </c>
      <c r="D493" s="142" t="s">
        <v>135</v>
      </c>
      <c r="E493" s="143" t="s">
        <v>1188</v>
      </c>
      <c r="F493" s="144" t="s">
        <v>1189</v>
      </c>
      <c r="G493" s="145" t="s">
        <v>200</v>
      </c>
      <c r="H493" s="146">
        <v>1</v>
      </c>
      <c r="I493" s="147"/>
      <c r="J493" s="147">
        <f>ROUND(I493*H493,2)</f>
        <v>0</v>
      </c>
      <c r="K493" s="144" t="s">
        <v>148</v>
      </c>
      <c r="L493" s="31"/>
      <c r="M493" s="148" t="s">
        <v>1</v>
      </c>
      <c r="N493" s="149" t="s">
        <v>37</v>
      </c>
      <c r="O493" s="150">
        <v>0</v>
      </c>
      <c r="P493" s="150">
        <f>O493*H493</f>
        <v>0</v>
      </c>
      <c r="Q493" s="150">
        <v>0</v>
      </c>
      <c r="R493" s="150">
        <f>Q493*H493</f>
        <v>0</v>
      </c>
      <c r="S493" s="150">
        <v>0</v>
      </c>
      <c r="T493" s="151">
        <f>S493*H493</f>
        <v>0</v>
      </c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R493" s="152" t="s">
        <v>388</v>
      </c>
      <c r="AT493" s="152" t="s">
        <v>135</v>
      </c>
      <c r="AU493" s="152" t="s">
        <v>82</v>
      </c>
      <c r="AY493" s="18" t="s">
        <v>131</v>
      </c>
      <c r="BE493" s="153">
        <f>IF(N493="základní",J493,0)</f>
        <v>0</v>
      </c>
      <c r="BF493" s="153">
        <f>IF(N493="snížená",J493,0)</f>
        <v>0</v>
      </c>
      <c r="BG493" s="153">
        <f>IF(N493="zákl. přenesená",J493,0)</f>
        <v>0</v>
      </c>
      <c r="BH493" s="153">
        <f>IF(N493="sníž. přenesená",J493,0)</f>
        <v>0</v>
      </c>
      <c r="BI493" s="153">
        <f>IF(N493="nulová",J493,0)</f>
        <v>0</v>
      </c>
      <c r="BJ493" s="18" t="s">
        <v>80</v>
      </c>
      <c r="BK493" s="153">
        <f>ROUND(I493*H493,2)</f>
        <v>0</v>
      </c>
      <c r="BL493" s="18" t="s">
        <v>388</v>
      </c>
      <c r="BM493" s="152" t="s">
        <v>1190</v>
      </c>
    </row>
    <row r="494" spans="2:51" s="13" customFormat="1" ht="12">
      <c r="B494" s="154"/>
      <c r="D494" s="155" t="s">
        <v>140</v>
      </c>
      <c r="E494" s="156" t="s">
        <v>1</v>
      </c>
      <c r="F494" s="157" t="s">
        <v>252</v>
      </c>
      <c r="H494" s="156" t="s">
        <v>1</v>
      </c>
      <c r="L494" s="154"/>
      <c r="M494" s="158"/>
      <c r="N494" s="159"/>
      <c r="O494" s="159"/>
      <c r="P494" s="159"/>
      <c r="Q494" s="159"/>
      <c r="R494" s="159"/>
      <c r="S494" s="159"/>
      <c r="T494" s="160"/>
      <c r="AT494" s="156" t="s">
        <v>140</v>
      </c>
      <c r="AU494" s="156" t="s">
        <v>82</v>
      </c>
      <c r="AV494" s="13" t="s">
        <v>80</v>
      </c>
      <c r="AW494" s="13" t="s">
        <v>29</v>
      </c>
      <c r="AX494" s="13" t="s">
        <v>72</v>
      </c>
      <c r="AY494" s="156" t="s">
        <v>131</v>
      </c>
    </row>
    <row r="495" spans="2:51" s="14" customFormat="1" ht="12">
      <c r="B495" s="161"/>
      <c r="D495" s="155" t="s">
        <v>140</v>
      </c>
      <c r="E495" s="162" t="s">
        <v>1</v>
      </c>
      <c r="F495" s="163" t="s">
        <v>80</v>
      </c>
      <c r="H495" s="164">
        <v>1</v>
      </c>
      <c r="L495" s="161"/>
      <c r="M495" s="165"/>
      <c r="N495" s="166"/>
      <c r="O495" s="166"/>
      <c r="P495" s="166"/>
      <c r="Q495" s="166"/>
      <c r="R495" s="166"/>
      <c r="S495" s="166"/>
      <c r="T495" s="167"/>
      <c r="AT495" s="162" t="s">
        <v>140</v>
      </c>
      <c r="AU495" s="162" t="s">
        <v>82</v>
      </c>
      <c r="AV495" s="14" t="s">
        <v>82</v>
      </c>
      <c r="AW495" s="14" t="s">
        <v>29</v>
      </c>
      <c r="AX495" s="14" t="s">
        <v>72</v>
      </c>
      <c r="AY495" s="162" t="s">
        <v>131</v>
      </c>
    </row>
    <row r="496" spans="2:51" s="15" customFormat="1" ht="12">
      <c r="B496" s="168"/>
      <c r="D496" s="155" t="s">
        <v>140</v>
      </c>
      <c r="E496" s="169" t="s">
        <v>1</v>
      </c>
      <c r="F496" s="170" t="s">
        <v>143</v>
      </c>
      <c r="H496" s="171">
        <v>1</v>
      </c>
      <c r="L496" s="168"/>
      <c r="M496" s="172"/>
      <c r="N496" s="173"/>
      <c r="O496" s="173"/>
      <c r="P496" s="173"/>
      <c r="Q496" s="173"/>
      <c r="R496" s="173"/>
      <c r="S496" s="173"/>
      <c r="T496" s="174"/>
      <c r="AT496" s="169" t="s">
        <v>140</v>
      </c>
      <c r="AU496" s="169" t="s">
        <v>82</v>
      </c>
      <c r="AV496" s="15" t="s">
        <v>139</v>
      </c>
      <c r="AW496" s="15" t="s">
        <v>29</v>
      </c>
      <c r="AX496" s="15" t="s">
        <v>80</v>
      </c>
      <c r="AY496" s="169" t="s">
        <v>131</v>
      </c>
    </row>
    <row r="497" spans="1:65" s="2" customFormat="1" ht="16.5" customHeight="1">
      <c r="A497" s="30"/>
      <c r="B497" s="141"/>
      <c r="C497" s="142" t="s">
        <v>1191</v>
      </c>
      <c r="D497" s="142" t="s">
        <v>135</v>
      </c>
      <c r="E497" s="143" t="s">
        <v>1192</v>
      </c>
      <c r="F497" s="144" t="s">
        <v>1193</v>
      </c>
      <c r="G497" s="145" t="s">
        <v>200</v>
      </c>
      <c r="H497" s="146">
        <v>1</v>
      </c>
      <c r="I497" s="147"/>
      <c r="J497" s="147">
        <f>ROUND(I497*H497,2)</f>
        <v>0</v>
      </c>
      <c r="K497" s="144" t="s">
        <v>148</v>
      </c>
      <c r="L497" s="31"/>
      <c r="M497" s="148" t="s">
        <v>1</v>
      </c>
      <c r="N497" s="149" t="s">
        <v>37</v>
      </c>
      <c r="O497" s="150">
        <v>0</v>
      </c>
      <c r="P497" s="150">
        <f>O497*H497</f>
        <v>0</v>
      </c>
      <c r="Q497" s="150">
        <v>0</v>
      </c>
      <c r="R497" s="150">
        <f>Q497*H497</f>
        <v>0</v>
      </c>
      <c r="S497" s="150">
        <v>0</v>
      </c>
      <c r="T497" s="151">
        <f>S497*H497</f>
        <v>0</v>
      </c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R497" s="152" t="s">
        <v>388</v>
      </c>
      <c r="AT497" s="152" t="s">
        <v>135</v>
      </c>
      <c r="AU497" s="152" t="s">
        <v>82</v>
      </c>
      <c r="AY497" s="18" t="s">
        <v>131</v>
      </c>
      <c r="BE497" s="153">
        <f>IF(N497="základní",J497,0)</f>
        <v>0</v>
      </c>
      <c r="BF497" s="153">
        <f>IF(N497="snížená",J497,0)</f>
        <v>0</v>
      </c>
      <c r="BG497" s="153">
        <f>IF(N497="zákl. přenesená",J497,0)</f>
        <v>0</v>
      </c>
      <c r="BH497" s="153">
        <f>IF(N497="sníž. přenesená",J497,0)</f>
        <v>0</v>
      </c>
      <c r="BI497" s="153">
        <f>IF(N497="nulová",J497,0)</f>
        <v>0</v>
      </c>
      <c r="BJ497" s="18" t="s">
        <v>80</v>
      </c>
      <c r="BK497" s="153">
        <f>ROUND(I497*H497,2)</f>
        <v>0</v>
      </c>
      <c r="BL497" s="18" t="s">
        <v>388</v>
      </c>
      <c r="BM497" s="152" t="s">
        <v>1194</v>
      </c>
    </row>
    <row r="498" spans="2:51" s="13" customFormat="1" ht="12">
      <c r="B498" s="154"/>
      <c r="D498" s="155" t="s">
        <v>140</v>
      </c>
      <c r="E498" s="156" t="s">
        <v>1</v>
      </c>
      <c r="F498" s="157" t="s">
        <v>252</v>
      </c>
      <c r="H498" s="156" t="s">
        <v>1</v>
      </c>
      <c r="L498" s="154"/>
      <c r="M498" s="158"/>
      <c r="N498" s="159"/>
      <c r="O498" s="159"/>
      <c r="P498" s="159"/>
      <c r="Q498" s="159"/>
      <c r="R498" s="159"/>
      <c r="S498" s="159"/>
      <c r="T498" s="160"/>
      <c r="AT498" s="156" t="s">
        <v>140</v>
      </c>
      <c r="AU498" s="156" t="s">
        <v>82</v>
      </c>
      <c r="AV498" s="13" t="s">
        <v>80</v>
      </c>
      <c r="AW498" s="13" t="s">
        <v>29</v>
      </c>
      <c r="AX498" s="13" t="s">
        <v>72</v>
      </c>
      <c r="AY498" s="156" t="s">
        <v>131</v>
      </c>
    </row>
    <row r="499" spans="2:51" s="14" customFormat="1" ht="12">
      <c r="B499" s="161"/>
      <c r="D499" s="155" t="s">
        <v>140</v>
      </c>
      <c r="E499" s="162" t="s">
        <v>1</v>
      </c>
      <c r="F499" s="163" t="s">
        <v>80</v>
      </c>
      <c r="H499" s="164">
        <v>1</v>
      </c>
      <c r="L499" s="161"/>
      <c r="M499" s="165"/>
      <c r="N499" s="166"/>
      <c r="O499" s="166"/>
      <c r="P499" s="166"/>
      <c r="Q499" s="166"/>
      <c r="R499" s="166"/>
      <c r="S499" s="166"/>
      <c r="T499" s="167"/>
      <c r="AT499" s="162" t="s">
        <v>140</v>
      </c>
      <c r="AU499" s="162" t="s">
        <v>82</v>
      </c>
      <c r="AV499" s="14" t="s">
        <v>82</v>
      </c>
      <c r="AW499" s="14" t="s">
        <v>29</v>
      </c>
      <c r="AX499" s="14" t="s">
        <v>72</v>
      </c>
      <c r="AY499" s="162" t="s">
        <v>131</v>
      </c>
    </row>
    <row r="500" spans="2:51" s="15" customFormat="1" ht="12">
      <c r="B500" s="168"/>
      <c r="D500" s="155" t="s">
        <v>140</v>
      </c>
      <c r="E500" s="169" t="s">
        <v>1</v>
      </c>
      <c r="F500" s="170" t="s">
        <v>143</v>
      </c>
      <c r="H500" s="171">
        <v>1</v>
      </c>
      <c r="L500" s="168"/>
      <c r="M500" s="172"/>
      <c r="N500" s="173"/>
      <c r="O500" s="173"/>
      <c r="P500" s="173"/>
      <c r="Q500" s="173"/>
      <c r="R500" s="173"/>
      <c r="S500" s="173"/>
      <c r="T500" s="174"/>
      <c r="AT500" s="169" t="s">
        <v>140</v>
      </c>
      <c r="AU500" s="169" t="s">
        <v>82</v>
      </c>
      <c r="AV500" s="15" t="s">
        <v>139</v>
      </c>
      <c r="AW500" s="15" t="s">
        <v>29</v>
      </c>
      <c r="AX500" s="15" t="s">
        <v>80</v>
      </c>
      <c r="AY500" s="169" t="s">
        <v>131</v>
      </c>
    </row>
    <row r="501" spans="1:65" s="2" customFormat="1" ht="16.5" customHeight="1">
      <c r="A501" s="30"/>
      <c r="B501" s="141"/>
      <c r="C501" s="175" t="s">
        <v>635</v>
      </c>
      <c r="D501" s="175" t="s">
        <v>152</v>
      </c>
      <c r="E501" s="176" t="s">
        <v>1195</v>
      </c>
      <c r="F501" s="177" t="s">
        <v>1196</v>
      </c>
      <c r="G501" s="178" t="s">
        <v>957</v>
      </c>
      <c r="H501" s="179">
        <v>1</v>
      </c>
      <c r="I501" s="180"/>
      <c r="J501" s="180">
        <f>ROUND(I501*H501,2)</f>
        <v>0</v>
      </c>
      <c r="K501" s="177" t="s">
        <v>1</v>
      </c>
      <c r="L501" s="181"/>
      <c r="M501" s="182" t="s">
        <v>1</v>
      </c>
      <c r="N501" s="183" t="s">
        <v>37</v>
      </c>
      <c r="O501" s="150">
        <v>0</v>
      </c>
      <c r="P501" s="150">
        <f>O501*H501</f>
        <v>0</v>
      </c>
      <c r="Q501" s="150">
        <v>0</v>
      </c>
      <c r="R501" s="150">
        <f>Q501*H501</f>
        <v>0</v>
      </c>
      <c r="S501" s="150">
        <v>0</v>
      </c>
      <c r="T501" s="151">
        <f>S501*H501</f>
        <v>0</v>
      </c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R501" s="152" t="s">
        <v>1044</v>
      </c>
      <c r="AT501" s="152" t="s">
        <v>152</v>
      </c>
      <c r="AU501" s="152" t="s">
        <v>82</v>
      </c>
      <c r="AY501" s="18" t="s">
        <v>131</v>
      </c>
      <c r="BE501" s="153">
        <f>IF(N501="základní",J501,0)</f>
        <v>0</v>
      </c>
      <c r="BF501" s="153">
        <f>IF(N501="snížená",J501,0)</f>
        <v>0</v>
      </c>
      <c r="BG501" s="153">
        <f>IF(N501="zákl. přenesená",J501,0)</f>
        <v>0</v>
      </c>
      <c r="BH501" s="153">
        <f>IF(N501="sníž. přenesená",J501,0)</f>
        <v>0</v>
      </c>
      <c r="BI501" s="153">
        <f>IF(N501="nulová",J501,0)</f>
        <v>0</v>
      </c>
      <c r="BJ501" s="18" t="s">
        <v>80</v>
      </c>
      <c r="BK501" s="153">
        <f>ROUND(I501*H501,2)</f>
        <v>0</v>
      </c>
      <c r="BL501" s="18" t="s">
        <v>388</v>
      </c>
      <c r="BM501" s="152" t="s">
        <v>1197</v>
      </c>
    </row>
    <row r="502" spans="2:51" s="13" customFormat="1" ht="12">
      <c r="B502" s="154"/>
      <c r="D502" s="155" t="s">
        <v>140</v>
      </c>
      <c r="E502" s="156" t="s">
        <v>1</v>
      </c>
      <c r="F502" s="157" t="s">
        <v>252</v>
      </c>
      <c r="H502" s="156" t="s">
        <v>1</v>
      </c>
      <c r="L502" s="154"/>
      <c r="M502" s="158"/>
      <c r="N502" s="159"/>
      <c r="O502" s="159"/>
      <c r="P502" s="159"/>
      <c r="Q502" s="159"/>
      <c r="R502" s="159"/>
      <c r="S502" s="159"/>
      <c r="T502" s="160"/>
      <c r="AT502" s="156" t="s">
        <v>140</v>
      </c>
      <c r="AU502" s="156" t="s">
        <v>82</v>
      </c>
      <c r="AV502" s="13" t="s">
        <v>80</v>
      </c>
      <c r="AW502" s="13" t="s">
        <v>29</v>
      </c>
      <c r="AX502" s="13" t="s">
        <v>72</v>
      </c>
      <c r="AY502" s="156" t="s">
        <v>131</v>
      </c>
    </row>
    <row r="503" spans="2:51" s="14" customFormat="1" ht="12">
      <c r="B503" s="161"/>
      <c r="D503" s="155" t="s">
        <v>140</v>
      </c>
      <c r="E503" s="162" t="s">
        <v>1</v>
      </c>
      <c r="F503" s="163" t="s">
        <v>80</v>
      </c>
      <c r="H503" s="164">
        <v>1</v>
      </c>
      <c r="L503" s="161"/>
      <c r="M503" s="165"/>
      <c r="N503" s="166"/>
      <c r="O503" s="166"/>
      <c r="P503" s="166"/>
      <c r="Q503" s="166"/>
      <c r="R503" s="166"/>
      <c r="S503" s="166"/>
      <c r="T503" s="167"/>
      <c r="AT503" s="162" t="s">
        <v>140</v>
      </c>
      <c r="AU503" s="162" t="s">
        <v>82</v>
      </c>
      <c r="AV503" s="14" t="s">
        <v>82</v>
      </c>
      <c r="AW503" s="14" t="s">
        <v>29</v>
      </c>
      <c r="AX503" s="14" t="s">
        <v>72</v>
      </c>
      <c r="AY503" s="162" t="s">
        <v>131</v>
      </c>
    </row>
    <row r="504" spans="2:51" s="15" customFormat="1" ht="12">
      <c r="B504" s="168"/>
      <c r="D504" s="155" t="s">
        <v>140</v>
      </c>
      <c r="E504" s="169" t="s">
        <v>1</v>
      </c>
      <c r="F504" s="170" t="s">
        <v>143</v>
      </c>
      <c r="H504" s="171">
        <v>1</v>
      </c>
      <c r="L504" s="168"/>
      <c r="M504" s="172"/>
      <c r="N504" s="173"/>
      <c r="O504" s="173"/>
      <c r="P504" s="173"/>
      <c r="Q504" s="173"/>
      <c r="R504" s="173"/>
      <c r="S504" s="173"/>
      <c r="T504" s="174"/>
      <c r="AT504" s="169" t="s">
        <v>140</v>
      </c>
      <c r="AU504" s="169" t="s">
        <v>82</v>
      </c>
      <c r="AV504" s="15" t="s">
        <v>139</v>
      </c>
      <c r="AW504" s="15" t="s">
        <v>29</v>
      </c>
      <c r="AX504" s="15" t="s">
        <v>80</v>
      </c>
      <c r="AY504" s="169" t="s">
        <v>131</v>
      </c>
    </row>
    <row r="505" spans="2:63" s="12" customFormat="1" ht="25.95" customHeight="1">
      <c r="B505" s="129"/>
      <c r="D505" s="130" t="s">
        <v>71</v>
      </c>
      <c r="E505" s="131" t="s">
        <v>959</v>
      </c>
      <c r="F505" s="131" t="s">
        <v>960</v>
      </c>
      <c r="J505" s="132">
        <f>BK505</f>
        <v>0</v>
      </c>
      <c r="L505" s="129"/>
      <c r="M505" s="133"/>
      <c r="N505" s="134"/>
      <c r="O505" s="134"/>
      <c r="P505" s="135">
        <f>P506</f>
        <v>0</v>
      </c>
      <c r="Q505" s="134"/>
      <c r="R505" s="135">
        <f>R506</f>
        <v>0</v>
      </c>
      <c r="S505" s="134"/>
      <c r="T505" s="136">
        <f>T506</f>
        <v>0</v>
      </c>
      <c r="AR505" s="130" t="s">
        <v>426</v>
      </c>
      <c r="AT505" s="137" t="s">
        <v>71</v>
      </c>
      <c r="AU505" s="137" t="s">
        <v>72</v>
      </c>
      <c r="AY505" s="130" t="s">
        <v>131</v>
      </c>
      <c r="BK505" s="138">
        <f>BK506</f>
        <v>0</v>
      </c>
    </row>
    <row r="506" spans="2:63" s="12" customFormat="1" ht="22.8" customHeight="1">
      <c r="B506" s="129"/>
      <c r="D506" s="130" t="s">
        <v>71</v>
      </c>
      <c r="E506" s="139" t="s">
        <v>961</v>
      </c>
      <c r="F506" s="139" t="s">
        <v>962</v>
      </c>
      <c r="J506" s="140">
        <f>BK506</f>
        <v>0</v>
      </c>
      <c r="L506" s="129"/>
      <c r="M506" s="133"/>
      <c r="N506" s="134"/>
      <c r="O506" s="134"/>
      <c r="P506" s="135">
        <f>SUM(P507:P510)</f>
        <v>0</v>
      </c>
      <c r="Q506" s="134"/>
      <c r="R506" s="135">
        <f>SUM(R507:R510)</f>
        <v>0</v>
      </c>
      <c r="S506" s="134"/>
      <c r="T506" s="136">
        <f>SUM(T507:T510)</f>
        <v>0</v>
      </c>
      <c r="AR506" s="130" t="s">
        <v>426</v>
      </c>
      <c r="AT506" s="137" t="s">
        <v>71</v>
      </c>
      <c r="AU506" s="137" t="s">
        <v>80</v>
      </c>
      <c r="AY506" s="130" t="s">
        <v>131</v>
      </c>
      <c r="BK506" s="138">
        <f>SUM(BK507:BK510)</f>
        <v>0</v>
      </c>
    </row>
    <row r="507" spans="1:65" s="2" customFormat="1" ht="16.5" customHeight="1">
      <c r="A507" s="30"/>
      <c r="B507" s="141"/>
      <c r="C507" s="142" t="s">
        <v>678</v>
      </c>
      <c r="D507" s="142" t="s">
        <v>135</v>
      </c>
      <c r="E507" s="143" t="s">
        <v>715</v>
      </c>
      <c r="F507" s="144" t="s">
        <v>716</v>
      </c>
      <c r="G507" s="145" t="s">
        <v>963</v>
      </c>
      <c r="H507" s="146">
        <v>1</v>
      </c>
      <c r="I507" s="147"/>
      <c r="J507" s="147">
        <f>ROUND(I507*H507,2)</f>
        <v>0</v>
      </c>
      <c r="K507" s="144" t="s">
        <v>148</v>
      </c>
      <c r="L507" s="31"/>
      <c r="M507" s="148" t="s">
        <v>1</v>
      </c>
      <c r="N507" s="149" t="s">
        <v>37</v>
      </c>
      <c r="O507" s="150">
        <v>0</v>
      </c>
      <c r="P507" s="150">
        <f>O507*H507</f>
        <v>0</v>
      </c>
      <c r="Q507" s="150">
        <v>0</v>
      </c>
      <c r="R507" s="150">
        <f>Q507*H507</f>
        <v>0</v>
      </c>
      <c r="S507" s="150">
        <v>0</v>
      </c>
      <c r="T507" s="151">
        <f>S507*H507</f>
        <v>0</v>
      </c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R507" s="152" t="s">
        <v>139</v>
      </c>
      <c r="AT507" s="152" t="s">
        <v>135</v>
      </c>
      <c r="AU507" s="152" t="s">
        <v>82</v>
      </c>
      <c r="AY507" s="18" t="s">
        <v>131</v>
      </c>
      <c r="BE507" s="153">
        <f>IF(N507="základní",J507,0)</f>
        <v>0</v>
      </c>
      <c r="BF507" s="153">
        <f>IF(N507="snížená",J507,0)</f>
        <v>0</v>
      </c>
      <c r="BG507" s="153">
        <f>IF(N507="zákl. přenesená",J507,0)</f>
        <v>0</v>
      </c>
      <c r="BH507" s="153">
        <f>IF(N507="sníž. přenesená",J507,0)</f>
        <v>0</v>
      </c>
      <c r="BI507" s="153">
        <f>IF(N507="nulová",J507,0)</f>
        <v>0</v>
      </c>
      <c r="BJ507" s="18" t="s">
        <v>80</v>
      </c>
      <c r="BK507" s="153">
        <f>ROUND(I507*H507,2)</f>
        <v>0</v>
      </c>
      <c r="BL507" s="18" t="s">
        <v>139</v>
      </c>
      <c r="BM507" s="152" t="s">
        <v>1198</v>
      </c>
    </row>
    <row r="508" spans="2:51" s="13" customFormat="1" ht="12">
      <c r="B508" s="154"/>
      <c r="D508" s="155" t="s">
        <v>140</v>
      </c>
      <c r="E508" s="156" t="s">
        <v>1</v>
      </c>
      <c r="F508" s="157" t="s">
        <v>252</v>
      </c>
      <c r="H508" s="156" t="s">
        <v>1</v>
      </c>
      <c r="L508" s="154"/>
      <c r="M508" s="158"/>
      <c r="N508" s="159"/>
      <c r="O508" s="159"/>
      <c r="P508" s="159"/>
      <c r="Q508" s="159"/>
      <c r="R508" s="159"/>
      <c r="S508" s="159"/>
      <c r="T508" s="160"/>
      <c r="AT508" s="156" t="s">
        <v>140</v>
      </c>
      <c r="AU508" s="156" t="s">
        <v>82</v>
      </c>
      <c r="AV508" s="13" t="s">
        <v>80</v>
      </c>
      <c r="AW508" s="13" t="s">
        <v>29</v>
      </c>
      <c r="AX508" s="13" t="s">
        <v>72</v>
      </c>
      <c r="AY508" s="156" t="s">
        <v>131</v>
      </c>
    </row>
    <row r="509" spans="2:51" s="14" customFormat="1" ht="12">
      <c r="B509" s="161"/>
      <c r="D509" s="155" t="s">
        <v>140</v>
      </c>
      <c r="E509" s="162" t="s">
        <v>1</v>
      </c>
      <c r="F509" s="163" t="s">
        <v>80</v>
      </c>
      <c r="H509" s="164">
        <v>1</v>
      </c>
      <c r="L509" s="161"/>
      <c r="M509" s="165"/>
      <c r="N509" s="166"/>
      <c r="O509" s="166"/>
      <c r="P509" s="166"/>
      <c r="Q509" s="166"/>
      <c r="R509" s="166"/>
      <c r="S509" s="166"/>
      <c r="T509" s="167"/>
      <c r="AT509" s="162" t="s">
        <v>140</v>
      </c>
      <c r="AU509" s="162" t="s">
        <v>82</v>
      </c>
      <c r="AV509" s="14" t="s">
        <v>82</v>
      </c>
      <c r="AW509" s="14" t="s">
        <v>29</v>
      </c>
      <c r="AX509" s="14" t="s">
        <v>72</v>
      </c>
      <c r="AY509" s="162" t="s">
        <v>131</v>
      </c>
    </row>
    <row r="510" spans="2:51" s="15" customFormat="1" ht="12">
      <c r="B510" s="168"/>
      <c r="D510" s="155" t="s">
        <v>140</v>
      </c>
      <c r="E510" s="169" t="s">
        <v>1</v>
      </c>
      <c r="F510" s="170" t="s">
        <v>143</v>
      </c>
      <c r="H510" s="171">
        <v>1</v>
      </c>
      <c r="L510" s="168"/>
      <c r="M510" s="195"/>
      <c r="N510" s="196"/>
      <c r="O510" s="196"/>
      <c r="P510" s="196"/>
      <c r="Q510" s="196"/>
      <c r="R510" s="196"/>
      <c r="S510" s="196"/>
      <c r="T510" s="197"/>
      <c r="AT510" s="169" t="s">
        <v>140</v>
      </c>
      <c r="AU510" s="169" t="s">
        <v>82</v>
      </c>
      <c r="AV510" s="15" t="s">
        <v>139</v>
      </c>
      <c r="AW510" s="15" t="s">
        <v>29</v>
      </c>
      <c r="AX510" s="15" t="s">
        <v>80</v>
      </c>
      <c r="AY510" s="169" t="s">
        <v>131</v>
      </c>
    </row>
    <row r="511" spans="1:31" s="2" customFormat="1" ht="6.9" customHeight="1">
      <c r="A511" s="30"/>
      <c r="B511" s="45"/>
      <c r="C511" s="46"/>
      <c r="D511" s="46"/>
      <c r="E511" s="46"/>
      <c r="F511" s="46"/>
      <c r="G511" s="46"/>
      <c r="H511" s="46"/>
      <c r="I511" s="46"/>
      <c r="J511" s="46"/>
      <c r="K511" s="46"/>
      <c r="L511" s="31"/>
      <c r="M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</row>
  </sheetData>
  <autoFilter ref="C126:K51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pc-pracovna\Marcel</dc:creator>
  <cp:keywords/>
  <dc:description/>
  <cp:lastModifiedBy>Miloslav Zadražil</cp:lastModifiedBy>
  <dcterms:created xsi:type="dcterms:W3CDTF">2022-04-19T19:05:18Z</dcterms:created>
  <dcterms:modified xsi:type="dcterms:W3CDTF">2022-05-09T08:04:01Z</dcterms:modified>
  <cp:category/>
  <cp:version/>
  <cp:contentType/>
  <cp:contentStatus/>
</cp:coreProperties>
</file>