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k-hajek\Svazek obcí mikroregionu Stražiště\Stražiště - Sharepoint - Dokumenty\Výběrová řízení\Těchobuz Smíchov\PD_2025_08_29_2\"/>
    </mc:Choice>
  </mc:AlternateContent>
  <bookViews>
    <workbookView xWindow="0" yWindow="0" windowWidth="28800" windowHeight="11820"/>
  </bookViews>
  <sheets>
    <sheet name="Rekapitulace stavby" sheetId="1" r:id="rId1"/>
    <sheet name="01 - Stání pro hasičské v..." sheetId="2" r:id="rId2"/>
    <sheet name="02 - Studna na požární vodu" sheetId="3" r:id="rId3"/>
    <sheet name="03 - Vedlejší rozpočtové ..." sheetId="4" r:id="rId4"/>
  </sheets>
  <definedNames>
    <definedName name="_xlnm._FilterDatabase" localSheetId="1" hidden="1">'01 - Stání pro hasičské v...'!$C$119:$K$163</definedName>
    <definedName name="_xlnm._FilterDatabase" localSheetId="2" hidden="1">'02 - Studna na požární vodu'!$C$123:$K$242</definedName>
    <definedName name="_xlnm._FilterDatabase" localSheetId="3" hidden="1">'03 - Vedlejší rozpočtové ...'!$C$118:$K$152</definedName>
    <definedName name="_xlnm.Print_Titles" localSheetId="1">'01 - Stání pro hasičské v...'!$119:$119</definedName>
    <definedName name="_xlnm.Print_Titles" localSheetId="2">'02 - Studna na požární vodu'!$123:$123</definedName>
    <definedName name="_xlnm.Print_Titles" localSheetId="3">'03 - Vedlejší rozpočtové ...'!$118:$118</definedName>
    <definedName name="_xlnm.Print_Titles" localSheetId="0">'Rekapitulace stavby'!$92:$92</definedName>
    <definedName name="_xlnm.Print_Area" localSheetId="1">'01 - Stání pro hasičské v...'!$C$4:$J$76,'01 - Stání pro hasičské v...'!$C$82:$J$101,'01 - Stání pro hasičské v...'!$C$107:$J$163</definedName>
    <definedName name="_xlnm.Print_Area" localSheetId="2">'02 - Studna na požární vodu'!$C$4:$J$76,'02 - Studna na požární vodu'!$C$82:$J$105,'02 - Studna na požární vodu'!$C$111:$J$242</definedName>
    <definedName name="_xlnm.Print_Area" localSheetId="3">'03 - Vedlejší rozpočtové ...'!$C$4:$J$76,'03 - Vedlejší rozpočtové ...'!$C$82:$J$100,'03 - Vedlejší rozpočtové ...'!$C$106:$J$152</definedName>
    <definedName name="_xlnm.Print_Area" localSheetId="0">'Rekapitulace stavby'!$D$4:$AO$76,'Rekapitulace stavby'!$C$82:$AQ$98</definedName>
  </definedNames>
  <calcPr calcId="162913"/>
</workbook>
</file>

<file path=xl/calcChain.xml><?xml version="1.0" encoding="utf-8"?>
<calcChain xmlns="http://schemas.openxmlformats.org/spreadsheetml/2006/main">
  <c r="J37" i="4" l="1"/>
  <c r="J36" i="4"/>
  <c r="AY97" i="1"/>
  <c r="J35" i="4"/>
  <c r="AX97" i="1"/>
  <c r="BI151" i="4"/>
  <c r="BH151" i="4"/>
  <c r="BG151" i="4"/>
  <c r="BF151" i="4"/>
  <c r="T151" i="4"/>
  <c r="R151" i="4"/>
  <c r="P151" i="4"/>
  <c r="BI149" i="4"/>
  <c r="BH149" i="4"/>
  <c r="BG149" i="4"/>
  <c r="BF149" i="4"/>
  <c r="T149" i="4"/>
  <c r="R149" i="4"/>
  <c r="P149" i="4"/>
  <c r="BI147" i="4"/>
  <c r="BH147" i="4"/>
  <c r="BG147" i="4"/>
  <c r="BF147" i="4"/>
  <c r="T147" i="4"/>
  <c r="R147" i="4"/>
  <c r="P147" i="4"/>
  <c r="BI144" i="4"/>
  <c r="BH144" i="4"/>
  <c r="BG144" i="4"/>
  <c r="BF144" i="4"/>
  <c r="T144" i="4"/>
  <c r="R144" i="4"/>
  <c r="P144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6" i="4"/>
  <c r="BH136" i="4"/>
  <c r="BG136" i="4"/>
  <c r="BF136" i="4"/>
  <c r="T136" i="4"/>
  <c r="R136" i="4"/>
  <c r="P136" i="4"/>
  <c r="BI134" i="4"/>
  <c r="BH134" i="4"/>
  <c r="BG134" i="4"/>
  <c r="BF134" i="4"/>
  <c r="T134" i="4"/>
  <c r="R134" i="4"/>
  <c r="P134" i="4"/>
  <c r="BI130" i="4"/>
  <c r="BH130" i="4"/>
  <c r="BG130" i="4"/>
  <c r="BF130" i="4"/>
  <c r="T130" i="4"/>
  <c r="R130" i="4"/>
  <c r="P130" i="4"/>
  <c r="BI128" i="4"/>
  <c r="BH128" i="4"/>
  <c r="BG128" i="4"/>
  <c r="BF128" i="4"/>
  <c r="T128" i="4"/>
  <c r="R128" i="4"/>
  <c r="P128" i="4"/>
  <c r="BI124" i="4"/>
  <c r="BH124" i="4"/>
  <c r="BG124" i="4"/>
  <c r="BF124" i="4"/>
  <c r="T124" i="4"/>
  <c r="R124" i="4"/>
  <c r="P124" i="4"/>
  <c r="BI122" i="4"/>
  <c r="BH122" i="4"/>
  <c r="BG122" i="4"/>
  <c r="BF122" i="4"/>
  <c r="T122" i="4"/>
  <c r="R122" i="4"/>
  <c r="P122" i="4"/>
  <c r="F113" i="4"/>
  <c r="E111" i="4"/>
  <c r="F89" i="4"/>
  <c r="E87" i="4"/>
  <c r="J24" i="4"/>
  <c r="E24" i="4"/>
  <c r="J116" i="4"/>
  <c r="J23" i="4"/>
  <c r="J21" i="4"/>
  <c r="E21" i="4"/>
  <c r="J115" i="4" s="1"/>
  <c r="J20" i="4"/>
  <c r="J18" i="4"/>
  <c r="E18" i="4"/>
  <c r="F92" i="4"/>
  <c r="J17" i="4"/>
  <c r="J15" i="4"/>
  <c r="E15" i="4"/>
  <c r="F115" i="4"/>
  <c r="J14" i="4"/>
  <c r="J12" i="4"/>
  <c r="J113" i="4" s="1"/>
  <c r="E7" i="4"/>
  <c r="E85" i="4"/>
  <c r="J37" i="3"/>
  <c r="J36" i="3"/>
  <c r="AY96" i="1"/>
  <c r="J35" i="3"/>
  <c r="AX96" i="1" s="1"/>
  <c r="BI241" i="3"/>
  <c r="BH241" i="3"/>
  <c r="BG241" i="3"/>
  <c r="BF241" i="3"/>
  <c r="T241" i="3"/>
  <c r="T240" i="3" s="1"/>
  <c r="T239" i="3" s="1"/>
  <c r="R241" i="3"/>
  <c r="R240" i="3"/>
  <c r="R239" i="3"/>
  <c r="P241" i="3"/>
  <c r="P240" i="3" s="1"/>
  <c r="P239" i="3" s="1"/>
  <c r="BI234" i="3"/>
  <c r="BH234" i="3"/>
  <c r="BG234" i="3"/>
  <c r="BF234" i="3"/>
  <c r="T234" i="3"/>
  <c r="R234" i="3"/>
  <c r="P234" i="3"/>
  <c r="BI229" i="3"/>
  <c r="BH229" i="3"/>
  <c r="BG229" i="3"/>
  <c r="BF229" i="3"/>
  <c r="T229" i="3"/>
  <c r="R229" i="3"/>
  <c r="P229" i="3"/>
  <c r="BI225" i="3"/>
  <c r="BH225" i="3"/>
  <c r="BG225" i="3"/>
  <c r="BF225" i="3"/>
  <c r="T225" i="3"/>
  <c r="R225" i="3"/>
  <c r="P225" i="3"/>
  <c r="BI221" i="3"/>
  <c r="BH221" i="3"/>
  <c r="BG221" i="3"/>
  <c r="BF221" i="3"/>
  <c r="T221" i="3"/>
  <c r="R221" i="3"/>
  <c r="P221" i="3"/>
  <c r="BI217" i="3"/>
  <c r="BH217" i="3"/>
  <c r="BG217" i="3"/>
  <c r="BF217" i="3"/>
  <c r="T217" i="3"/>
  <c r="R217" i="3"/>
  <c r="P217" i="3"/>
  <c r="BI213" i="3"/>
  <c r="BH213" i="3"/>
  <c r="BG213" i="3"/>
  <c r="BF213" i="3"/>
  <c r="T213" i="3"/>
  <c r="R213" i="3"/>
  <c r="P213" i="3"/>
  <c r="BI211" i="3"/>
  <c r="BH211" i="3"/>
  <c r="BG211" i="3"/>
  <c r="BF211" i="3"/>
  <c r="T211" i="3"/>
  <c r="R211" i="3"/>
  <c r="P211" i="3"/>
  <c r="BI207" i="3"/>
  <c r="BH207" i="3"/>
  <c r="BG207" i="3"/>
  <c r="BF207" i="3"/>
  <c r="T207" i="3"/>
  <c r="R207" i="3"/>
  <c r="P207" i="3"/>
  <c r="BI204" i="3"/>
  <c r="BH204" i="3"/>
  <c r="BG204" i="3"/>
  <c r="BF204" i="3"/>
  <c r="T204" i="3"/>
  <c r="R204" i="3"/>
  <c r="P204" i="3"/>
  <c r="BI201" i="3"/>
  <c r="BH201" i="3"/>
  <c r="BG201" i="3"/>
  <c r="BF201" i="3"/>
  <c r="T201" i="3"/>
  <c r="R201" i="3"/>
  <c r="P201" i="3"/>
  <c r="BI198" i="3"/>
  <c r="BH198" i="3"/>
  <c r="BG198" i="3"/>
  <c r="BF198" i="3"/>
  <c r="T198" i="3"/>
  <c r="R198" i="3"/>
  <c r="P198" i="3"/>
  <c r="BI195" i="3"/>
  <c r="BH195" i="3"/>
  <c r="BG195" i="3"/>
  <c r="BF195" i="3"/>
  <c r="T195" i="3"/>
  <c r="R195" i="3"/>
  <c r="P195" i="3"/>
  <c r="BI191" i="3"/>
  <c r="BH191" i="3"/>
  <c r="BG191" i="3"/>
  <c r="BF191" i="3"/>
  <c r="T191" i="3"/>
  <c r="R191" i="3"/>
  <c r="P191" i="3"/>
  <c r="BI188" i="3"/>
  <c r="BH188" i="3"/>
  <c r="BG188" i="3"/>
  <c r="BF188" i="3"/>
  <c r="T188" i="3"/>
  <c r="R188" i="3"/>
  <c r="P188" i="3"/>
  <c r="BI184" i="3"/>
  <c r="BH184" i="3"/>
  <c r="BG184" i="3"/>
  <c r="BF184" i="3"/>
  <c r="T184" i="3"/>
  <c r="R184" i="3"/>
  <c r="P184" i="3"/>
  <c r="BI179" i="3"/>
  <c r="BH179" i="3"/>
  <c r="BG179" i="3"/>
  <c r="BF179" i="3"/>
  <c r="T179" i="3"/>
  <c r="T178" i="3"/>
  <c r="R179" i="3"/>
  <c r="R178" i="3" s="1"/>
  <c r="P179" i="3"/>
  <c r="P178" i="3"/>
  <c r="BI174" i="3"/>
  <c r="BH174" i="3"/>
  <c r="BG174" i="3"/>
  <c r="BF174" i="3"/>
  <c r="T174" i="3"/>
  <c r="R174" i="3"/>
  <c r="P174" i="3"/>
  <c r="BI170" i="3"/>
  <c r="BH170" i="3"/>
  <c r="BG170" i="3"/>
  <c r="BF170" i="3"/>
  <c r="T170" i="3"/>
  <c r="R170" i="3"/>
  <c r="P170" i="3"/>
  <c r="BI167" i="3"/>
  <c r="BH167" i="3"/>
  <c r="BG167" i="3"/>
  <c r="BF167" i="3"/>
  <c r="T167" i="3"/>
  <c r="R167" i="3"/>
  <c r="P167" i="3"/>
  <c r="BI163" i="3"/>
  <c r="BH163" i="3"/>
  <c r="BG163" i="3"/>
  <c r="BF163" i="3"/>
  <c r="T163" i="3"/>
  <c r="R163" i="3"/>
  <c r="P163" i="3"/>
  <c r="BI159" i="3"/>
  <c r="BH159" i="3"/>
  <c r="BG159" i="3"/>
  <c r="BF159" i="3"/>
  <c r="T159" i="3"/>
  <c r="R159" i="3"/>
  <c r="P159" i="3"/>
  <c r="BI155" i="3"/>
  <c r="BH155" i="3"/>
  <c r="BG155" i="3"/>
  <c r="BF155" i="3"/>
  <c r="T155" i="3"/>
  <c r="R155" i="3"/>
  <c r="P155" i="3"/>
  <c r="BI152" i="3"/>
  <c r="BH152" i="3"/>
  <c r="BG152" i="3"/>
  <c r="BF152" i="3"/>
  <c r="T152" i="3"/>
  <c r="R152" i="3"/>
  <c r="P152" i="3"/>
  <c r="BI148" i="3"/>
  <c r="BH148" i="3"/>
  <c r="BG148" i="3"/>
  <c r="BF148" i="3"/>
  <c r="T148" i="3"/>
  <c r="R148" i="3"/>
  <c r="P148" i="3"/>
  <c r="BI143" i="3"/>
  <c r="BH143" i="3"/>
  <c r="BG143" i="3"/>
  <c r="BF143" i="3"/>
  <c r="T143" i="3"/>
  <c r="R143" i="3"/>
  <c r="P143" i="3"/>
  <c r="BI139" i="3"/>
  <c r="BH139" i="3"/>
  <c r="BG139" i="3"/>
  <c r="BF139" i="3"/>
  <c r="T139" i="3"/>
  <c r="R139" i="3"/>
  <c r="P139" i="3"/>
  <c r="BI134" i="3"/>
  <c r="BH134" i="3"/>
  <c r="BG134" i="3"/>
  <c r="BF134" i="3"/>
  <c r="T134" i="3"/>
  <c r="R134" i="3"/>
  <c r="P134" i="3"/>
  <c r="BI130" i="3"/>
  <c r="BH130" i="3"/>
  <c r="BG130" i="3"/>
  <c r="BF130" i="3"/>
  <c r="T130" i="3"/>
  <c r="R130" i="3"/>
  <c r="P130" i="3"/>
  <c r="BI126" i="3"/>
  <c r="BH126" i="3"/>
  <c r="BG126" i="3"/>
  <c r="BF126" i="3"/>
  <c r="T126" i="3"/>
  <c r="R126" i="3"/>
  <c r="P126" i="3"/>
  <c r="J121" i="3"/>
  <c r="J120" i="3"/>
  <c r="F120" i="3"/>
  <c r="F118" i="3"/>
  <c r="E116" i="3"/>
  <c r="J92" i="3"/>
  <c r="J91" i="3"/>
  <c r="F91" i="3"/>
  <c r="F89" i="3"/>
  <c r="E87" i="3"/>
  <c r="J18" i="3"/>
  <c r="E18" i="3"/>
  <c r="F92" i="3"/>
  <c r="J17" i="3"/>
  <c r="J12" i="3"/>
  <c r="J118" i="3" s="1"/>
  <c r="E7" i="3"/>
  <c r="E114" i="3" s="1"/>
  <c r="J37" i="2"/>
  <c r="J36" i="2"/>
  <c r="AY95" i="1" s="1"/>
  <c r="J35" i="2"/>
  <c r="AX95" i="1"/>
  <c r="BI162" i="2"/>
  <c r="BH162" i="2"/>
  <c r="BG162" i="2"/>
  <c r="BF162" i="2"/>
  <c r="T162" i="2"/>
  <c r="T161" i="2"/>
  <c r="R162" i="2"/>
  <c r="R161" i="2"/>
  <c r="P162" i="2"/>
  <c r="P161" i="2" s="1"/>
  <c r="BI157" i="2"/>
  <c r="BH157" i="2"/>
  <c r="BG157" i="2"/>
  <c r="BF157" i="2"/>
  <c r="T157" i="2"/>
  <c r="R157" i="2"/>
  <c r="P157" i="2"/>
  <c r="BI154" i="2"/>
  <c r="BH154" i="2"/>
  <c r="BG154" i="2"/>
  <c r="BF154" i="2"/>
  <c r="T154" i="2"/>
  <c r="R154" i="2"/>
  <c r="P154" i="2"/>
  <c r="BI150" i="2"/>
  <c r="BH150" i="2"/>
  <c r="BG150" i="2"/>
  <c r="BF150" i="2"/>
  <c r="T150" i="2"/>
  <c r="R150" i="2"/>
  <c r="P150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40" i="2"/>
  <c r="BH140" i="2"/>
  <c r="BG140" i="2"/>
  <c r="BF140" i="2"/>
  <c r="T140" i="2"/>
  <c r="R140" i="2"/>
  <c r="P140" i="2"/>
  <c r="BI135" i="2"/>
  <c r="BH135" i="2"/>
  <c r="BG135" i="2"/>
  <c r="BF135" i="2"/>
  <c r="T135" i="2"/>
  <c r="R135" i="2"/>
  <c r="P135" i="2"/>
  <c r="BI131" i="2"/>
  <c r="BH131" i="2"/>
  <c r="BG131" i="2"/>
  <c r="BF131" i="2"/>
  <c r="T131" i="2"/>
  <c r="R131" i="2"/>
  <c r="P131" i="2"/>
  <c r="BI127" i="2"/>
  <c r="BH127" i="2"/>
  <c r="BG127" i="2"/>
  <c r="BF127" i="2"/>
  <c r="T127" i="2"/>
  <c r="R127" i="2"/>
  <c r="P127" i="2"/>
  <c r="BI123" i="2"/>
  <c r="BH123" i="2"/>
  <c r="BG123" i="2"/>
  <c r="BF123" i="2"/>
  <c r="T123" i="2"/>
  <c r="R123" i="2"/>
  <c r="P123" i="2"/>
  <c r="J117" i="2"/>
  <c r="J116" i="2"/>
  <c r="F116" i="2"/>
  <c r="F114" i="2"/>
  <c r="E112" i="2"/>
  <c r="J92" i="2"/>
  <c r="J91" i="2"/>
  <c r="F91" i="2"/>
  <c r="F89" i="2"/>
  <c r="E87" i="2"/>
  <c r="J18" i="2"/>
  <c r="E18" i="2"/>
  <c r="F92" i="2"/>
  <c r="J17" i="2"/>
  <c r="J12" i="2"/>
  <c r="J89" i="2"/>
  <c r="E7" i="2"/>
  <c r="E85" i="2"/>
  <c r="L90" i="1"/>
  <c r="AM90" i="1"/>
  <c r="AM89" i="1"/>
  <c r="L89" i="1"/>
  <c r="AM87" i="1"/>
  <c r="L87" i="1"/>
  <c r="L85" i="1"/>
  <c r="L84" i="1"/>
  <c r="BK154" i="2"/>
  <c r="J135" i="2"/>
  <c r="BK150" i="2"/>
  <c r="BK144" i="2"/>
  <c r="J162" i="2"/>
  <c r="BK140" i="2"/>
  <c r="BK241" i="3"/>
  <c r="J225" i="3"/>
  <c r="BK163" i="3"/>
  <c r="BK126" i="3"/>
  <c r="BK213" i="3"/>
  <c r="BK204" i="3"/>
  <c r="BK179" i="3"/>
  <c r="J163" i="3"/>
  <c r="BK234" i="3"/>
  <c r="BK191" i="3"/>
  <c r="J174" i="3"/>
  <c r="BK143" i="3"/>
  <c r="BK229" i="3"/>
  <c r="BK198" i="3"/>
  <c r="J148" i="3"/>
  <c r="J126" i="3"/>
  <c r="J151" i="4"/>
  <c r="J134" i="4"/>
  <c r="J149" i="4"/>
  <c r="BK140" i="4"/>
  <c r="J122" i="4"/>
  <c r="J138" i="4"/>
  <c r="J150" i="2"/>
  <c r="J123" i="2"/>
  <c r="BK147" i="2"/>
  <c r="J140" i="2"/>
  <c r="J131" i="2"/>
  <c r="J144" i="2"/>
  <c r="BK123" i="2"/>
  <c r="J213" i="3"/>
  <c r="J159" i="3"/>
  <c r="BK139" i="3"/>
  <c r="BK221" i="3"/>
  <c r="J207" i="3"/>
  <c r="BK184" i="3"/>
  <c r="J167" i="3"/>
  <c r="J130" i="3"/>
  <c r="BK201" i="3"/>
  <c r="J179" i="3"/>
  <c r="BK152" i="3"/>
  <c r="J221" i="3"/>
  <c r="J191" i="3"/>
  <c r="J152" i="3"/>
  <c r="BK122" i="4"/>
  <c r="BK138" i="4"/>
  <c r="BK144" i="4"/>
  <c r="BK124" i="4"/>
  <c r="J144" i="4"/>
  <c r="J128" i="4"/>
  <c r="BK162" i="2"/>
  <c r="BK157" i="2"/>
  <c r="BK127" i="2"/>
  <c r="BK135" i="2"/>
  <c r="J147" i="2"/>
  <c r="J127" i="2"/>
  <c r="J229" i="3"/>
  <c r="J188" i="3"/>
  <c r="J143" i="3"/>
  <c r="BK225" i="3"/>
  <c r="J211" i="3"/>
  <c r="J201" i="3"/>
  <c r="BK174" i="3"/>
  <c r="BK159" i="3"/>
  <c r="BK207" i="3"/>
  <c r="J184" i="3"/>
  <c r="BK167" i="3"/>
  <c r="BK130" i="3"/>
  <c r="BK211" i="3"/>
  <c r="BK155" i="3"/>
  <c r="J134" i="3"/>
  <c r="J124" i="4"/>
  <c r="J136" i="4"/>
  <c r="BK151" i="4"/>
  <c r="BK134" i="4"/>
  <c r="BK149" i="4"/>
  <c r="J130" i="4"/>
  <c r="J157" i="2"/>
  <c r="AS94" i="1"/>
  <c r="J154" i="2"/>
  <c r="BK131" i="2"/>
  <c r="J234" i="3"/>
  <c r="J195" i="3"/>
  <c r="BK148" i="3"/>
  <c r="J241" i="3"/>
  <c r="J217" i="3"/>
  <c r="J198" i="3"/>
  <c r="BK170" i="3"/>
  <c r="J155" i="3"/>
  <c r="J204" i="3"/>
  <c r="BK188" i="3"/>
  <c r="J170" i="3"/>
  <c r="BK134" i="3"/>
  <c r="BK217" i="3"/>
  <c r="BK195" i="3"/>
  <c r="J139" i="3"/>
  <c r="BK136" i="4"/>
  <c r="BK147" i="4"/>
  <c r="BK130" i="4"/>
  <c r="J147" i="4"/>
  <c r="BK128" i="4"/>
  <c r="J140" i="4"/>
  <c r="BK122" i="2" l="1"/>
  <c r="J122" i="2" s="1"/>
  <c r="J98" i="2" s="1"/>
  <c r="T139" i="2"/>
  <c r="R125" i="3"/>
  <c r="R147" i="3"/>
  <c r="BK183" i="3"/>
  <c r="J183" i="3"/>
  <c r="J101" i="3"/>
  <c r="P194" i="3"/>
  <c r="R122" i="2"/>
  <c r="BK139" i="2"/>
  <c r="J139" i="2" s="1"/>
  <c r="J99" i="2" s="1"/>
  <c r="BK125" i="3"/>
  <c r="J125" i="3"/>
  <c r="J97" i="3"/>
  <c r="BK147" i="3"/>
  <c r="J147" i="3" s="1"/>
  <c r="J99" i="3" s="1"/>
  <c r="P183" i="3"/>
  <c r="T194" i="3"/>
  <c r="P121" i="4"/>
  <c r="T122" i="2"/>
  <c r="T121" i="2" s="1"/>
  <c r="T120" i="2" s="1"/>
  <c r="R139" i="2"/>
  <c r="T125" i="3"/>
  <c r="P147" i="3"/>
  <c r="P138" i="3"/>
  <c r="T183" i="3"/>
  <c r="BK194" i="3"/>
  <c r="J194" i="3"/>
  <c r="J102" i="3" s="1"/>
  <c r="T121" i="4"/>
  <c r="P122" i="2"/>
  <c r="P139" i="2"/>
  <c r="P125" i="3"/>
  <c r="T147" i="3"/>
  <c r="T138" i="3"/>
  <c r="R183" i="3"/>
  <c r="R138" i="3" s="1"/>
  <c r="R194" i="3"/>
  <c r="BK121" i="4"/>
  <c r="J121" i="4"/>
  <c r="J98" i="4"/>
  <c r="R121" i="4"/>
  <c r="BK146" i="4"/>
  <c r="J146" i="4" s="1"/>
  <c r="J99" i="4" s="1"/>
  <c r="P146" i="4"/>
  <c r="R146" i="4"/>
  <c r="T146" i="4"/>
  <c r="BK161" i="2"/>
  <c r="J161" i="2"/>
  <c r="J100" i="2" s="1"/>
  <c r="BK178" i="3"/>
  <c r="J178" i="3"/>
  <c r="J100" i="3" s="1"/>
  <c r="BK240" i="3"/>
  <c r="J240" i="3" s="1"/>
  <c r="J104" i="3" s="1"/>
  <c r="E109" i="4"/>
  <c r="F116" i="4"/>
  <c r="BE138" i="4"/>
  <c r="J91" i="4"/>
  <c r="J92" i="4"/>
  <c r="BE130" i="4"/>
  <c r="BE136" i="4"/>
  <c r="F91" i="4"/>
  <c r="BE122" i="4"/>
  <c r="BE134" i="4"/>
  <c r="BE144" i="4"/>
  <c r="BE149" i="4"/>
  <c r="J89" i="4"/>
  <c r="BE124" i="4"/>
  <c r="BE128" i="4"/>
  <c r="BE140" i="4"/>
  <c r="BE147" i="4"/>
  <c r="BE151" i="4"/>
  <c r="J89" i="3"/>
  <c r="BE126" i="3"/>
  <c r="BE130" i="3"/>
  <c r="BE148" i="3"/>
  <c r="BE163" i="3"/>
  <c r="BE167" i="3"/>
  <c r="BE170" i="3"/>
  <c r="BE179" i="3"/>
  <c r="BE184" i="3"/>
  <c r="BE188" i="3"/>
  <c r="BE198" i="3"/>
  <c r="BE204" i="3"/>
  <c r="BE234" i="3"/>
  <c r="BE241" i="3"/>
  <c r="F121" i="3"/>
  <c r="BE139" i="3"/>
  <c r="BE143" i="3"/>
  <c r="BE152" i="3"/>
  <c r="BE159" i="3"/>
  <c r="BE195" i="3"/>
  <c r="BE207" i="3"/>
  <c r="BE211" i="3"/>
  <c r="BE213" i="3"/>
  <c r="BE225" i="3"/>
  <c r="E85" i="3"/>
  <c r="BE134" i="3"/>
  <c r="BE191" i="3"/>
  <c r="BE229" i="3"/>
  <c r="BE155" i="3"/>
  <c r="BE174" i="3"/>
  <c r="BE201" i="3"/>
  <c r="BE217" i="3"/>
  <c r="BE221" i="3"/>
  <c r="F117" i="2"/>
  <c r="BE157" i="2"/>
  <c r="E110" i="2"/>
  <c r="BE123" i="2"/>
  <c r="BE147" i="2"/>
  <c r="BE150" i="2"/>
  <c r="BE154" i="2"/>
  <c r="J114" i="2"/>
  <c r="BE135" i="2"/>
  <c r="BE140" i="2"/>
  <c r="BE127" i="2"/>
  <c r="BE131" i="2"/>
  <c r="BE144" i="2"/>
  <c r="BE162" i="2"/>
  <c r="J34" i="2"/>
  <c r="AW95" i="1" s="1"/>
  <c r="F37" i="2"/>
  <c r="BD95" i="1" s="1"/>
  <c r="F34" i="2"/>
  <c r="BA95" i="1" s="1"/>
  <c r="J34" i="3"/>
  <c r="AW96" i="1"/>
  <c r="F34" i="3"/>
  <c r="BA96" i="1"/>
  <c r="F35" i="3"/>
  <c r="BB96" i="1"/>
  <c r="F36" i="4"/>
  <c r="BC97" i="1" s="1"/>
  <c r="F37" i="4"/>
  <c r="BD97" i="1" s="1"/>
  <c r="F36" i="2"/>
  <c r="BC95" i="1" s="1"/>
  <c r="F35" i="2"/>
  <c r="BB95" i="1"/>
  <c r="F37" i="3"/>
  <c r="BD96" i="1"/>
  <c r="F34" i="4"/>
  <c r="BA97" i="1"/>
  <c r="J34" i="4"/>
  <c r="AW97" i="1" s="1"/>
  <c r="F36" i="3"/>
  <c r="BC96" i="1" s="1"/>
  <c r="F35" i="4"/>
  <c r="BB97" i="1" s="1"/>
  <c r="R124" i="3" l="1"/>
  <c r="R120" i="4"/>
  <c r="R119" i="4" s="1"/>
  <c r="P124" i="3"/>
  <c r="AU96" i="1"/>
  <c r="T120" i="4"/>
  <c r="T119" i="4"/>
  <c r="T124" i="3"/>
  <c r="P121" i="2"/>
  <c r="P120" i="2"/>
  <c r="AU95" i="1"/>
  <c r="P120" i="4"/>
  <c r="P119" i="4" s="1"/>
  <c r="AU97" i="1" s="1"/>
  <c r="R121" i="2"/>
  <c r="R120" i="2"/>
  <c r="BK121" i="2"/>
  <c r="J121" i="2"/>
  <c r="J97" i="2"/>
  <c r="BK239" i="3"/>
  <c r="J239" i="3"/>
  <c r="J103" i="3"/>
  <c r="BK120" i="4"/>
  <c r="BK119" i="4"/>
  <c r="J119" i="4" s="1"/>
  <c r="J30" i="4" s="1"/>
  <c r="AG97" i="1" s="1"/>
  <c r="AN97" i="1" s="1"/>
  <c r="J33" i="2"/>
  <c r="AV95" i="1" s="1"/>
  <c r="AT95" i="1" s="1"/>
  <c r="F33" i="2"/>
  <c r="AZ95" i="1" s="1"/>
  <c r="J33" i="3"/>
  <c r="AV96" i="1" s="1"/>
  <c r="AT96" i="1" s="1"/>
  <c r="F33" i="4"/>
  <c r="AZ97" i="1" s="1"/>
  <c r="BA94" i="1"/>
  <c r="W30" i="1" s="1"/>
  <c r="F33" i="3"/>
  <c r="AZ96" i="1"/>
  <c r="BB94" i="1"/>
  <c r="AX94" i="1"/>
  <c r="BD94" i="1"/>
  <c r="W33" i="1" s="1"/>
  <c r="J33" i="4"/>
  <c r="AV97" i="1" s="1"/>
  <c r="AT97" i="1" s="1"/>
  <c r="BC94" i="1"/>
  <c r="W32" i="1" s="1"/>
  <c r="BK138" i="3" l="1"/>
  <c r="J138" i="3"/>
  <c r="J98" i="3"/>
  <c r="BK120" i="2"/>
  <c r="J120" i="2"/>
  <c r="J96" i="4"/>
  <c r="J120" i="4"/>
  <c r="J97" i="4"/>
  <c r="J39" i="4"/>
  <c r="AU94" i="1"/>
  <c r="J30" i="2"/>
  <c r="AG95" i="1"/>
  <c r="AW94" i="1"/>
  <c r="AK30" i="1"/>
  <c r="AZ94" i="1"/>
  <c r="AV94" i="1" s="1"/>
  <c r="AK29" i="1" s="1"/>
  <c r="AY94" i="1"/>
  <c r="W31" i="1"/>
  <c r="J39" i="2" l="1"/>
  <c r="BK124" i="3"/>
  <c r="J124" i="3"/>
  <c r="J96" i="2"/>
  <c r="AN95" i="1"/>
  <c r="AT94" i="1"/>
  <c r="J30" i="3"/>
  <c r="AG96" i="1"/>
  <c r="AG94" i="1"/>
  <c r="AK26" i="1"/>
  <c r="AK35" i="1"/>
  <c r="W29" i="1"/>
  <c r="J96" i="3" l="1"/>
  <c r="J39" i="3"/>
  <c r="AN94" i="1"/>
  <c r="AN96" i="1"/>
</calcChain>
</file>

<file path=xl/sharedStrings.xml><?xml version="1.0" encoding="utf-8"?>
<sst xmlns="http://schemas.openxmlformats.org/spreadsheetml/2006/main" count="2229" uniqueCount="401">
  <si>
    <t>Export Komplet</t>
  </si>
  <si>
    <t/>
  </si>
  <si>
    <t>2.0</t>
  </si>
  <si>
    <t>ZAMOK</t>
  </si>
  <si>
    <t>False</t>
  </si>
  <si>
    <t>{8d08c235-1b64-4adb-82a0-cf5b7c863b1d}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</si>
  <si>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</si>
  <si>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</si>
  <si>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</si>
  <si>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</si>
  <si>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</si>
  <si>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</si>
  <si>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</si>
  <si>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</si>
  <si>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SO1-2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</si>
  <si>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</si>
  <si>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</si>
  <si>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Čerpací stanoviště požární vody</t>
  </si>
  <si>
    <t>KSO:</t>
  </si>
  <si>
    <t>CC-CZ:</t>
  </si>
  <si>
    <t>Místo:</t>
  </si>
  <si>
    <t>Těchobuz</t>
  </si>
  <si>
    <t>Datum:</t>
  </si>
  <si>
    <t>Zadavatel:</t>
  </si>
  <si>
    <t>IČ:</t>
  </si>
  <si>
    <t>Obec Těchobuz</t>
  </si>
  <si>
    <t>DIČ:</t>
  </si>
  <si>
    <t>Uchazeč:</t>
  </si>
  <si>
    <t>Vyplň údaj</t>
  </si>
  <si>
    <t>Projektant:</t>
  </si>
  <si>
    <t>VDG Projektování s.r.o.</t>
  </si>
  <si>
    <t>True</t>
  </si>
  <si>
    <t>Zpracovatel:</t>
  </si>
  <si>
    <t>Ing. Vítězslav Pavel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</si>
  <si>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</si>
  <si>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</si>
  <si>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</si>
  <si>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</si>
  <si>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</si>
  <si>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</si>
  <si>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</si>
  <si>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</si>
  <si>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</si>
  <si>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</si>
  <si>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</si>
  <si>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</si>
  <si>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</si>
  <si>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</si>
  <si>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</si>
  <si>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</si>
  <si>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</si>
  <si>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</si>
  <si>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</si>
  <si>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</si>
  <si>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</si>
  <si>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</si>
  <si>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</si>
  <si>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</si>
  <si>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</si>
  <si>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</si>
  <si>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</si>
  <si>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</si>
  <si>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</si>
  <si>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</si>
  <si>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</si>
  <si>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</si>
  <si>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</si>
  <si>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</si>
  <si>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</si>
  <si>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</si>
  <si>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</si>
  <si>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</si>
  <si>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</si>
  <si>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</si>
  <si>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</si>
  <si>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</si>
  <si>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</si>
  <si>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</si>
  <si>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</si>
  <si>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</si>
  <si>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</si>
  <si>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Stání pro hasičské vozidlo</t>
  </si>
  <si>
    <t>STA</t>
  </si>
  <si>
    <t>1</t>
  </si>
  <si>
    <t>{76286770-3220-480d-a4ae-2eec5e5ecb7f}</t>
  </si>
  <si>
    <t>2</t>
  </si>
  <si>
    <t>02</t>
  </si>
  <si>
    <t>Studna na požární vodu</t>
  </si>
  <si>
    <t>{25fd0e27-2464-4b22-b31e-2cd9625609ca}</t>
  </si>
  <si>
    <t>03</t>
  </si>
  <si>
    <t>Vedlejší rozpočtové náklady</t>
  </si>
  <si>
    <t>{2f69e2e0-fcc7-488f-98c0-70a50b92c1c7}</t>
  </si>
  <si>
    <t>KRYCÍ LIST SOUPISU PRACÍ</t>
  </si>
  <si>
    <t>Objekt:</t>
  </si>
  <si>
    <t>01 - Stání pro hasičské vozidlo</t>
  </si>
  <si>
    <t xml:space="preserve">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</si>
  <si>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</si>
  <si>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</si>
  <si>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</si>
  <si>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</si>
  <si>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</si>
  <si>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</si>
  <si>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</si>
  <si>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</si>
  <si>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</si>
  <si>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</si>
  <si>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</si>
  <si>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</si>
  <si>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</si>
  <si>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</si>
  <si>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</si>
  <si>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</si>
  <si>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</si>
  <si>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</si>
  <si>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</si>
  <si>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</si>
  <si>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</si>
  <si>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</si>
  <si>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</si>
  <si>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</si>
  <si>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</si>
  <si>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</si>
  <si>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</si>
  <si>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122251106</t>
  </si>
  <si>
    <t>Odkopávky a prokopávky nezapažené v hornině třídy těžitelnosti I skupiny 3 objem do 5000 m3 strojně</t>
  </si>
  <si>
    <t>m3</t>
  </si>
  <si>
    <t>4</t>
  </si>
  <si>
    <t>-940427497</t>
  </si>
  <si>
    <t>PP</t>
  </si>
  <si>
    <t>VV</t>
  </si>
  <si>
    <t>114*0,4</t>
  </si>
  <si>
    <t>"výkop zeminy pro stání"</t>
  </si>
  <si>
    <t>162251102</t>
  </si>
  <si>
    <t>Vodorovné přemístění přes 20 do 50 m výkopku/sypaniny z horniny třídy těžitelnosti I skupiny 1 až 3</t>
  </si>
  <si>
    <t>636276182</t>
  </si>
  <si>
    <t>115*0,4</t>
  </si>
  <si>
    <t>"přemístění výkopku na modelaci břehů"</t>
  </si>
  <si>
    <t>3</t>
  </si>
  <si>
    <t>171151103</t>
  </si>
  <si>
    <t>Uložení sypaniny z hornin soudržných do násypů zhutněných strojně</t>
  </si>
  <si>
    <t>-53780625</t>
  </si>
  <si>
    <t>"rozhrnutí terénní úpravy výkopkem v okolí nádrže"</t>
  </si>
  <si>
    <t>181951112</t>
  </si>
  <si>
    <t>Úprava pláně v hornině třídy těžitelnosti I skupiny 1 až 3 se zhutněním strojně</t>
  </si>
  <si>
    <t>m2</t>
  </si>
  <si>
    <t>1739734533</t>
  </si>
  <si>
    <t>115</t>
  </si>
  <si>
    <t>"úprava pláně"</t>
  </si>
  <si>
    <t>5</t>
  </si>
  <si>
    <t>Komunikace pozemní</t>
  </si>
  <si>
    <t>291111111</t>
  </si>
  <si>
    <t>Podklad pro zpevněné plochy z kameniva drceného 0 až 63 mm</t>
  </si>
  <si>
    <t>179889462</t>
  </si>
  <si>
    <t>115*0,3</t>
  </si>
  <si>
    <t>"podklad pod povrchy"</t>
  </si>
  <si>
    <t>6</t>
  </si>
  <si>
    <t>573111112</t>
  </si>
  <si>
    <t>Postřik živičný infiltrační s posypem z asfaltu množství 1 kg/m2</t>
  </si>
  <si>
    <t>-1636805764</t>
  </si>
  <si>
    <t>110</t>
  </si>
  <si>
    <t>7</t>
  </si>
  <si>
    <t>573211108</t>
  </si>
  <si>
    <t>Postřik živičný spojovací z asfaltu v množství 0,40 kg/m2</t>
  </si>
  <si>
    <t>-523539920</t>
  </si>
  <si>
    <t>102</t>
  </si>
  <si>
    <t>8</t>
  </si>
  <si>
    <t>577144111</t>
  </si>
  <si>
    <t>Asfaltový beton vrstva obrusná ACO 11 (ABS) tř. I tl 50 mm š do 3 m z nemodifikovaného asfaltu</t>
  </si>
  <si>
    <t>-1579991076</t>
  </si>
  <si>
    <t>"pokládka obrusné vrstvy asfaltobetonu"</t>
  </si>
  <si>
    <t>9</t>
  </si>
  <si>
    <t>577155112</t>
  </si>
  <si>
    <t>Asfaltový beton vrstva ložní ACL 16 (ABH) tl 60 mm š do 3 m z nemodifikovaného asfaltu</t>
  </si>
  <si>
    <t>1744126984</t>
  </si>
  <si>
    <t>10</t>
  </si>
  <si>
    <t>919731122</t>
  </si>
  <si>
    <t>Zarovnání styčné plochy podkladu nebo krytu živičného tl přes 50 do 100 mm</t>
  </si>
  <si>
    <t>m</t>
  </si>
  <si>
    <t>145880879</t>
  </si>
  <si>
    <t>"napojení nového povrchu na navazující"</t>
  </si>
  <si>
    <t>998</t>
  </si>
  <si>
    <t>Přesun hmot</t>
  </si>
  <si>
    <t>11</t>
  </si>
  <si>
    <t>998225111</t>
  </si>
  <si>
    <t>Přesun hmot pro pozemní komunikace s krytem z kamene, monolitickým betonovým nebo živičným</t>
  </si>
  <si>
    <t>t</t>
  </si>
  <si>
    <t>-2001684682</t>
  </si>
  <si>
    <t>02 - Studna na požární vodu</t>
  </si>
  <si>
    <t>0100 - Zemní práce</t>
  </si>
  <si>
    <t>HSV - Kanalizační šachty</t>
  </si>
  <si>
    <t xml:space="preserve">    2 - Zakládání</t>
  </si>
  <si>
    <t xml:space="preserve">    3 - Svislé a kompletní konstrukce</t>
  </si>
  <si>
    <t xml:space="preserve">    8 - Trubní vedení</t>
  </si>
  <si>
    <t xml:space="preserve">    9 - Ostatní konstrukce a práce, bourání</t>
  </si>
  <si>
    <t xml:space="preserve">      99 - Přesun hmot a manipulace se sutí</t>
  </si>
  <si>
    <t>0100</t>
  </si>
  <si>
    <t>175101101</t>
  </si>
  <si>
    <t>Obsyp potrubí sypaninou z vhodných hor.1-4
pro lib.míru zhutnění bez prohoz.sypaniny</t>
  </si>
  <si>
    <t xml:space="preserve">m3  </t>
  </si>
  <si>
    <t>-1391948313</t>
  </si>
  <si>
    <t>"šířka výkopu * výška obsypu * délka výkopu"</t>
  </si>
  <si>
    <t>0,6*0,3*(34)</t>
  </si>
  <si>
    <t>451573111</t>
  </si>
  <si>
    <t>Lože pod potrubí,stoky a drobné objekty
v otevř.výkopu, z písku a štěrkopísku &lt;63mm</t>
  </si>
  <si>
    <t>800528518</t>
  </si>
  <si>
    <t>(34)*0,6*0,15</t>
  </si>
  <si>
    <t>"lože pod potrubí - max. zrnitost 8mm"</t>
  </si>
  <si>
    <t>M</t>
  </si>
  <si>
    <t>-80</t>
  </si>
  <si>
    <t>štěrkopísek 0/32</t>
  </si>
  <si>
    <t>-352307022</t>
  </si>
  <si>
    <t>6,12+3,06</t>
  </si>
  <si>
    <t>"lože pod potrubí"</t>
  </si>
  <si>
    <t>Kanalizační šachty</t>
  </si>
  <si>
    <t>899102111</t>
  </si>
  <si>
    <t>Osazení poklopů litinových nebo ocelových včetně rámů hmotnosti nad 50 do 100 kg</t>
  </si>
  <si>
    <t>kus</t>
  </si>
  <si>
    <t>-846543572</t>
  </si>
  <si>
    <t>"poklopy šachet"</t>
  </si>
  <si>
    <t>28614202</t>
  </si>
  <si>
    <t>poklop litinový s větráním s teleskopickým dílem a těsněním pro zatížení 40t na prodl. DN 500</t>
  </si>
  <si>
    <t>206085936</t>
  </si>
  <si>
    <t>"poklopy""</t>
  </si>
  <si>
    <t>122201109</t>
  </si>
  <si>
    <t>Příplatek za lepivost u odkopávek v hornině tř. 1 až 3</t>
  </si>
  <si>
    <t>2128385155</t>
  </si>
  <si>
    <t>((42)*1,5*0,6)*0,5</t>
  </si>
  <si>
    <t>"příplatek za lepivost 50%"</t>
  </si>
  <si>
    <t>132254204</t>
  </si>
  <si>
    <t>Hloubení zapažených rýh š do 2000 mm v hornině třídy těžitelnosti I skupiny 3 objem do 500 m3</t>
  </si>
  <si>
    <t>804089720</t>
  </si>
  <si>
    <t>(42)*1,5*0,6</t>
  </si>
  <si>
    <t>151101101</t>
  </si>
  <si>
    <t>Zřízení příložného pažení a rozepření stěn rýh hl do 2 m</t>
  </si>
  <si>
    <t>59612131</t>
  </si>
  <si>
    <t>"Pažení ve výkopu"</t>
  </si>
  <si>
    <t>((42)*1,5)*2</t>
  </si>
  <si>
    <t>151101111</t>
  </si>
  <si>
    <t>Odstranění příložného pažení a rozepření stěn rýh hl do 2 m</t>
  </si>
  <si>
    <t>1018348559</t>
  </si>
  <si>
    <t>"Odstranění pažení"</t>
  </si>
  <si>
    <t>162202111</t>
  </si>
  <si>
    <t>Vodorovné přemístění drnu bez naložení se složením přes 50 do 100 m</t>
  </si>
  <si>
    <t>422117713</t>
  </si>
  <si>
    <t>"přesun výkopku pro zpětné zasypání"</t>
  </si>
  <si>
    <t>167151111</t>
  </si>
  <si>
    <t>Nakládání výkopku z hornin třídy těžitelnosti I skupiny 1 až 3 přes 100 m3</t>
  </si>
  <si>
    <t>481705857</t>
  </si>
  <si>
    <t>171201201</t>
  </si>
  <si>
    <t>Uložení sypaniny na skládky</t>
  </si>
  <si>
    <t>-1515911893</t>
  </si>
  <si>
    <t>"uložení výkopku dočasně v blízkosti stavby"</t>
  </si>
  <si>
    <t>13</t>
  </si>
  <si>
    <t>174151101</t>
  </si>
  <si>
    <t>Zásyp jam, šachet rýh nebo kolem objektů sypaninou se zhutněním</t>
  </si>
  <si>
    <t>-1241802962</t>
  </si>
  <si>
    <t>"zásyp potrubí"</t>
  </si>
  <si>
    <t>Zakládání</t>
  </si>
  <si>
    <t>14</t>
  </si>
  <si>
    <t>275322511</t>
  </si>
  <si>
    <t>Základové patky ze ŽB se zvýšenými nároky na prostředí tř. C 25/30</t>
  </si>
  <si>
    <t>-380518214</t>
  </si>
  <si>
    <t>0,8*0,8*0,8+0,5*0,5*0,5</t>
  </si>
  <si>
    <t>"patka pod požerák a šachtou"</t>
  </si>
  <si>
    <t>Svislé a kompletní konstrukce</t>
  </si>
  <si>
    <t>15</t>
  </si>
  <si>
    <t>320101112</t>
  </si>
  <si>
    <t>Osazení betonových a železobetonových prefabrikátů hmotnosti přes 1000 do 5000 kg</t>
  </si>
  <si>
    <t>1823412283</t>
  </si>
  <si>
    <t>2,3*0,5*0,4</t>
  </si>
  <si>
    <t>"osazení požeráku"</t>
  </si>
  <si>
    <t>16</t>
  </si>
  <si>
    <t>bet. požerák 400x500 otevřený</t>
  </si>
  <si>
    <t>1967553868</t>
  </si>
  <si>
    <t>1,7+0,6</t>
  </si>
  <si>
    <t>17</t>
  </si>
  <si>
    <t>Lávka z profilu U 80 s jednostranným zábradlím</t>
  </si>
  <si>
    <t>400682218</t>
  </si>
  <si>
    <t>1,8</t>
  </si>
  <si>
    <t>Trubní vedení</t>
  </si>
  <si>
    <t>18</t>
  </si>
  <si>
    <t>59224187</t>
  </si>
  <si>
    <t>prstenec šachtový vyrovnávací betonový 625x120x100mm</t>
  </si>
  <si>
    <t>-865341745</t>
  </si>
  <si>
    <t>19</t>
  </si>
  <si>
    <t>59224348</t>
  </si>
  <si>
    <t>těsnění elastomerové pro spojení šachetních dílů DN 1000</t>
  </si>
  <si>
    <t>-524367768</t>
  </si>
  <si>
    <t>20</t>
  </si>
  <si>
    <t>871370310</t>
  </si>
  <si>
    <t>Montáž kanalizačního potrubí hladkého plnostěnného SN 10 z polypropylenu DN 300</t>
  </si>
  <si>
    <t>-1163148935</t>
  </si>
  <si>
    <t>Montáž kanalizačního potrubí z polypropylenu PP hladkého plnostěnného SN 10 DN 300</t>
  </si>
  <si>
    <t>42</t>
  </si>
  <si>
    <t>28617006</t>
  </si>
  <si>
    <t>trubka kanalizační PP plnostěnná třívrstvá DN 300x1000mm SN10</t>
  </si>
  <si>
    <t>-1687353809</t>
  </si>
  <si>
    <t>42*1,015 'Přepočtené koeficientem množství</t>
  </si>
  <si>
    <t>22</t>
  </si>
  <si>
    <t>59224339</t>
  </si>
  <si>
    <t>dno betonové šachty DN 1000 kanalizační výšky 100cm</t>
  </si>
  <si>
    <t>-314802142</t>
  </si>
  <si>
    <t>"dno studny na požární vodu+dno lomové šachty"</t>
  </si>
  <si>
    <t>23</t>
  </si>
  <si>
    <t>894410103</t>
  </si>
  <si>
    <t>Osazení betonových dílců pro kanalizační šachty DN 1000 šachtové dno výšky 1000 mm</t>
  </si>
  <si>
    <t>-263459968</t>
  </si>
  <si>
    <t>Osazení betonových dílců šachet kanalizačních dno DN 1000, výšky 1000 mm</t>
  </si>
  <si>
    <t>24</t>
  </si>
  <si>
    <t>894410212</t>
  </si>
  <si>
    <t>Osazení betonových dílců pro kanalizační šachty DN 1000 skruž rovná výšky 500 mm</t>
  </si>
  <si>
    <t>1926454908</t>
  </si>
  <si>
    <t>"studna na požární vodu"</t>
  </si>
  <si>
    <t>25</t>
  </si>
  <si>
    <t>59224068</t>
  </si>
  <si>
    <t>skruž betonová DN 1000x500 PS, 100x50x12cm</t>
  </si>
  <si>
    <t>-1337630631</t>
  </si>
  <si>
    <t>26</t>
  </si>
  <si>
    <t>894410232</t>
  </si>
  <si>
    <t>Osazení betonových dílců pro kanalizační šachty DN 1000 skruž přechodová (konus)</t>
  </si>
  <si>
    <t>-1966103014</t>
  </si>
  <si>
    <t>"studna na požární vodu+šachta"</t>
  </si>
  <si>
    <t>27</t>
  </si>
  <si>
    <t>59224312</t>
  </si>
  <si>
    <t>kónus šachetní betonový kapsové plastové stupadlo 100x62,5x58cm</t>
  </si>
  <si>
    <t>-1710536048</t>
  </si>
  <si>
    <t>28</t>
  </si>
  <si>
    <t>899623161</t>
  </si>
  <si>
    <t>Obetonování potrubí nebo zdiva stok betonem prostým tř. C 20/25 v otevřeném výkopu</t>
  </si>
  <si>
    <t>-582838622</t>
  </si>
  <si>
    <t>3*0,5*0,5</t>
  </si>
  <si>
    <t>"hlava obetonování provedena do kulata"</t>
  </si>
  <si>
    <t>"obetonování potrubí mezi požerákem a šachtou"</t>
  </si>
  <si>
    <t>29</t>
  </si>
  <si>
    <t>899643111</t>
  </si>
  <si>
    <t>Bednění pro obetonování potrubí otevřený výkop</t>
  </si>
  <si>
    <t>-1597549301</t>
  </si>
  <si>
    <t>3*0,5*2*2</t>
  </si>
  <si>
    <t>"bednění pro obetonování potrubí"</t>
  </si>
  <si>
    <t>"včetně odstranění"</t>
  </si>
  <si>
    <t>Ostatní konstrukce a práce, bourání</t>
  </si>
  <si>
    <t>99</t>
  </si>
  <si>
    <t>Přesun hmot a manipulace se sutí</t>
  </si>
  <si>
    <t>30</t>
  </si>
  <si>
    <t>998276101</t>
  </si>
  <si>
    <t>Přesun hmot pro trubní vedení z trub z plastických hmot otevřený výkop</t>
  </si>
  <si>
    <t>443166172</t>
  </si>
  <si>
    <t>03 -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</si>
  <si>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</si>
  <si>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</si>
  <si>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</si>
  <si>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VRN</t>
  </si>
  <si>
    <t>VRN1</t>
  </si>
  <si>
    <t>Průzkumné, geodetické a projektové práce</t>
  </si>
  <si>
    <t>podklady pro kolaudaci</t>
  </si>
  <si>
    <t>soubor</t>
  </si>
  <si>
    <t>-1908015777</t>
  </si>
  <si>
    <t>155</t>
  </si>
  <si>
    <t>likvidace odpadů</t>
  </si>
  <si>
    <t>Kus</t>
  </si>
  <si>
    <t>262144</t>
  </si>
  <si>
    <t>-2041844171</t>
  </si>
  <si>
    <t>"likvidace odpadů ze stavby - obaly, palety, bedny apod."</t>
  </si>
  <si>
    <t>-55</t>
  </si>
  <si>
    <t>náklady na ochranu stávajících inženýrských sítí</t>
  </si>
  <si>
    <t>-266546893</t>
  </si>
  <si>
    <t>bezpečnostní a hygienická opatření na stavbě</t>
  </si>
  <si>
    <t>116639700</t>
  </si>
  <si>
    <t>"označení staveniště,oplocení apod."</t>
  </si>
  <si>
    <t>zaměření skutečného stavu</t>
  </si>
  <si>
    <t>ks</t>
  </si>
  <si>
    <t>-2145999001</t>
  </si>
  <si>
    <t>geometrický plán</t>
  </si>
  <si>
    <t>-41199593</t>
  </si>
  <si>
    <t>030738</t>
  </si>
  <si>
    <t>mimostaveništní doprava, kompletační činnost, fotodokumentace</t>
  </si>
  <si>
    <t>1024</t>
  </si>
  <si>
    <t>1421431028</t>
  </si>
  <si>
    <t>2.1</t>
  </si>
  <si>
    <t>harmonogram prací</t>
  </si>
  <si>
    <t xml:space="preserve">ks  </t>
  </si>
  <si>
    <t>210183336</t>
  </si>
  <si>
    <t xml:space="preserve">1 </t>
  </si>
  <si>
    <t>"harmonogram pracovního postupu"</t>
  </si>
  <si>
    <t>44441</t>
  </si>
  <si>
    <t>projekt skutečného provedení</t>
  </si>
  <si>
    <t>1369659050</t>
  </si>
  <si>
    <t>VRN3</t>
  </si>
  <si>
    <t>Zařízení staveniště</t>
  </si>
  <si>
    <t>030733</t>
  </si>
  <si>
    <t xml:space="preserve">Staveništní buňka, Doprava usazení a pronájem staveništní buňky, _x000D_
bere se jako celek  1 ks                                                                            					_x000D_
</t>
  </si>
  <si>
    <t>-1395983277</t>
  </si>
  <si>
    <t xml:space="preserve">Staveništní buňka, Doprava usazení a pronájem staveništní buňky, 
bere se jako celek  1 ks                                                                            					
</t>
  </si>
  <si>
    <t>030734</t>
  </si>
  <si>
    <t xml:space="preserve">Mobilní WC, _x000D_
Doprava, usazení, pronájem a  provoz 2 ks mobilního WC, _x000D_
bere se jako celek  1 ks                                                                            					_x000D_
</t>
  </si>
  <si>
    <t>-950728326</t>
  </si>
  <si>
    <t xml:space="preserve">Mobilní WC, 
Doprava, usazení, pronájem a  provoz 2 ks mobilního WC, 
bere se jako celek  1 ks                                                                            					
</t>
  </si>
  <si>
    <t>030736</t>
  </si>
  <si>
    <t xml:space="preserve">Likvidace staveniště - _x000D_
Likvidace staveniště, odvoz zbytků stavebního materiálu,	_x000D_
uvedení pozemku do původního stavu _x000D_
bere se jako celek  1 ks                                                                            					_x000D_
</t>
  </si>
  <si>
    <t>1991906617</t>
  </si>
  <si>
    <t xml:space="preserve">Likvidace staveniště - 
Likvidace staveniště, odvoz zbytků stavebního materiálu,	
uvedení pozemku do původního stavu 
bere se jako celek  1 ks                                                                            					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</si>
</sst>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9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467360</xdr:colOff>
      <xdr:row>3</xdr:row>
      <xdr:rowOff>0</xdr:rowOff>
    </xdr:from>
    <xdr:to>
      <xdr:col>40</xdr:col>
      <xdr:colOff>367030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84</xdr:row>
      <xdr:rowOff>452120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128270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128270</xdr:colOff>
      <xdr:row>81</xdr:row>
      <xdr:rowOff>0</xdr:rowOff>
    </xdr:from>
    <xdr:to>
      <xdr:col>9</xdr:col>
      <xdr:colOff>1214120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128270</xdr:colOff>
      <xdr:row>106</xdr:row>
      <xdr:rowOff>0</xdr:rowOff>
    </xdr:from>
    <xdr:to>
      <xdr:col>9</xdr:col>
      <xdr:colOff>1214120</xdr:colOff>
      <xdr:row>110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128270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128270</xdr:colOff>
      <xdr:row>81</xdr:row>
      <xdr:rowOff>0</xdr:rowOff>
    </xdr:from>
    <xdr:to>
      <xdr:col>9</xdr:col>
      <xdr:colOff>1214120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128270</xdr:colOff>
      <xdr:row>110</xdr:row>
      <xdr:rowOff>0</xdr:rowOff>
    </xdr:from>
    <xdr:to>
      <xdr:col>9</xdr:col>
      <xdr:colOff>1214120</xdr:colOff>
      <xdr:row>114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128270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128270</xdr:colOff>
      <xdr:row>81</xdr:row>
      <xdr:rowOff>0</xdr:rowOff>
    </xdr:from>
    <xdr:to>
      <xdr:col>9</xdr:col>
      <xdr:colOff>1214120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128270</xdr:colOff>
      <xdr:row>105</xdr:row>
      <xdr:rowOff>0</xdr:rowOff>
    </xdr:from>
    <xdr:to>
      <xdr:col>9</xdr:col>
      <xdr:colOff>1214120</xdr:colOff>
      <xdr:row>109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9"/>
  <sheetViews>
    <sheetView showGridLines="0" tabSelected="1" workbookViewId="0">
      <selection activeCell="K6" sqref="K6:AJ6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281"/>
      <c r="AS2" s="281"/>
      <c r="AT2" s="281"/>
      <c r="AU2" s="281"/>
      <c r="AV2" s="281"/>
      <c r="AW2" s="281"/>
      <c r="AX2" s="281"/>
      <c r="AY2" s="281"/>
      <c r="AZ2" s="281"/>
      <c r="BA2" s="281"/>
      <c r="BB2" s="281"/>
      <c r="BC2" s="281"/>
      <c r="BD2" s="281"/>
      <c r="BE2" s="281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44" t="s">
        <v>14</v>
      </c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1"/>
      <c r="AL5" s="21"/>
      <c r="AM5" s="21"/>
      <c r="AN5" s="21"/>
      <c r="AO5" s="21"/>
      <c r="AP5" s="21"/>
      <c r="AQ5" s="21"/>
      <c r="AR5" s="19"/>
      <c r="BE5" s="241" t="s">
        <v>15</v>
      </c>
      <c r="BS5" s="16" t="s">
        <v>6</v>
      </c>
    </row>
    <row r="6" spans="1:74" s="1" customFormat="1" ht="36.950000000000003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46" t="s">
        <v>17</v>
      </c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1"/>
      <c r="AL6" s="21"/>
      <c r="AM6" s="21"/>
      <c r="AN6" s="21"/>
      <c r="AO6" s="21"/>
      <c r="AP6" s="21"/>
      <c r="AQ6" s="21"/>
      <c r="AR6" s="19"/>
      <c r="BE6" s="242"/>
      <c r="BS6" s="16" t="s">
        <v>6</v>
      </c>
    </row>
    <row r="7" spans="1:74" s="1" customFormat="1" ht="12" customHeight="1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19</v>
      </c>
      <c r="AL7" s="21"/>
      <c r="AM7" s="21"/>
      <c r="AN7" s="26" t="s">
        <v>1</v>
      </c>
      <c r="AO7" s="21"/>
      <c r="AP7" s="21"/>
      <c r="AQ7" s="21"/>
      <c r="AR7" s="19"/>
      <c r="BE7" s="242"/>
      <c r="BS7" s="16" t="s">
        <v>6</v>
      </c>
    </row>
    <row r="8" spans="1:74" s="1" customFormat="1" ht="12" customHeight="1">
      <c r="B8" s="20"/>
      <c r="C8" s="21"/>
      <c r="D8" s="28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22</v>
      </c>
      <c r="AL8" s="21"/>
      <c r="AM8" s="21"/>
      <c r="AN8" s="29" t="s">
        <v>28</v>
      </c>
      <c r="AO8" s="21"/>
      <c r="AP8" s="21"/>
      <c r="AQ8" s="21"/>
      <c r="AR8" s="19"/>
      <c r="BE8" s="242"/>
      <c r="BS8" s="16" t="s">
        <v>6</v>
      </c>
    </row>
    <row r="9" spans="1:74" s="1" customFormat="1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42"/>
      <c r="BS9" s="16" t="s">
        <v>6</v>
      </c>
    </row>
    <row r="10" spans="1:74" s="1" customFormat="1" ht="12" customHeight="1">
      <c r="B10" s="20"/>
      <c r="C10" s="21"/>
      <c r="D10" s="28" t="s">
        <v>23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24</v>
      </c>
      <c r="AL10" s="21"/>
      <c r="AM10" s="21"/>
      <c r="AN10" s="26" t="s">
        <v>1</v>
      </c>
      <c r="AO10" s="21"/>
      <c r="AP10" s="21"/>
      <c r="AQ10" s="21"/>
      <c r="AR10" s="19"/>
      <c r="BE10" s="242"/>
      <c r="BS10" s="16" t="s">
        <v>6</v>
      </c>
    </row>
    <row r="11" spans="1:74" s="1" customFormat="1" ht="18.399999999999999" customHeight="1">
      <c r="B11" s="20"/>
      <c r="C11" s="21"/>
      <c r="D11" s="21"/>
      <c r="E11" s="26" t="s">
        <v>25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242"/>
      <c r="BS11" s="16" t="s">
        <v>6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42"/>
      <c r="BS12" s="16" t="s">
        <v>6</v>
      </c>
    </row>
    <row r="13" spans="1:74" s="1" customFormat="1" ht="12" customHeight="1">
      <c r="B13" s="20"/>
      <c r="C13" s="21"/>
      <c r="D13" s="28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24</v>
      </c>
      <c r="AL13" s="21"/>
      <c r="AM13" s="21"/>
      <c r="AN13" s="30" t="s">
        <v>28</v>
      </c>
      <c r="AO13" s="21"/>
      <c r="AP13" s="21"/>
      <c r="AQ13" s="21"/>
      <c r="AR13" s="19"/>
      <c r="BE13" s="242"/>
      <c r="BS13" s="16" t="s">
        <v>6</v>
      </c>
    </row>
    <row r="14" spans="1:74" ht="12.75">
      <c r="B14" s="20"/>
      <c r="C14" s="21"/>
      <c r="D14" s="21"/>
      <c r="E14" s="247" t="s">
        <v>28</v>
      </c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8"/>
      <c r="AJ14" s="248"/>
      <c r="AK14" s="28" t="s">
        <v>26</v>
      </c>
      <c r="AL14" s="21"/>
      <c r="AM14" s="21"/>
      <c r="AN14" s="30" t="s">
        <v>28</v>
      </c>
      <c r="AO14" s="21"/>
      <c r="AP14" s="21"/>
      <c r="AQ14" s="21"/>
      <c r="AR14" s="19"/>
      <c r="BE14" s="242"/>
      <c r="BS14" s="16" t="s">
        <v>6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42"/>
      <c r="BS15" s="16" t="s">
        <v>4</v>
      </c>
    </row>
    <row r="16" spans="1:74" s="1" customFormat="1" ht="12" customHeight="1">
      <c r="B16" s="20"/>
      <c r="C16" s="21"/>
      <c r="D16" s="28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24</v>
      </c>
      <c r="AL16" s="21"/>
      <c r="AM16" s="21"/>
      <c r="AN16" s="26" t="s">
        <v>1</v>
      </c>
      <c r="AO16" s="21"/>
      <c r="AP16" s="21"/>
      <c r="AQ16" s="21"/>
      <c r="AR16" s="19"/>
      <c r="BE16" s="242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30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242"/>
      <c r="BS17" s="16" t="s">
        <v>31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42"/>
      <c r="BS18" s="16" t="s">
        <v>6</v>
      </c>
    </row>
    <row r="19" spans="1:71" s="1" customFormat="1" ht="12" customHeight="1">
      <c r="B19" s="20"/>
      <c r="C19" s="21"/>
      <c r="D19" s="28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24</v>
      </c>
      <c r="AL19" s="21"/>
      <c r="AM19" s="21"/>
      <c r="AN19" s="26" t="s">
        <v>1</v>
      </c>
      <c r="AO19" s="21"/>
      <c r="AP19" s="21"/>
      <c r="AQ19" s="21"/>
      <c r="AR19" s="19"/>
      <c r="BE19" s="242"/>
      <c r="BS19" s="16" t="s">
        <v>6</v>
      </c>
    </row>
    <row r="20" spans="1:71" s="1" customFormat="1" ht="18.399999999999999" customHeight="1">
      <c r="B20" s="20"/>
      <c r="C20" s="21"/>
      <c r="D20" s="21"/>
      <c r="E20" s="26" t="s">
        <v>33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242"/>
      <c r="BS20" s="16" t="s">
        <v>31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42"/>
    </row>
    <row r="22" spans="1:71" s="1" customFormat="1" ht="12" customHeight="1">
      <c r="B22" s="20"/>
      <c r="C22" s="21"/>
      <c r="D22" s="28" t="s">
        <v>34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42"/>
    </row>
    <row r="23" spans="1:71" s="1" customFormat="1" ht="16.5" customHeight="1">
      <c r="B23" s="20"/>
      <c r="C23" s="21"/>
      <c r="D23" s="21"/>
      <c r="E23" s="249" t="s">
        <v>1</v>
      </c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  <c r="AK23" s="249"/>
      <c r="AL23" s="249"/>
      <c r="AM23" s="249"/>
      <c r="AN23" s="249"/>
      <c r="AO23" s="21"/>
      <c r="AP23" s="21"/>
      <c r="AQ23" s="21"/>
      <c r="AR23" s="19"/>
      <c r="BE23" s="242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42"/>
    </row>
    <row r="25" spans="1:71" s="1" customFormat="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42"/>
    </row>
    <row r="26" spans="1:71" s="2" customFormat="1" ht="25.9" customHeight="1">
      <c r="A26" s="33"/>
      <c r="B26" s="34"/>
      <c r="C26" s="35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50">
        <f>ROUND(AG94,2)</f>
        <v>0</v>
      </c>
      <c r="AL26" s="251"/>
      <c r="AM26" s="251"/>
      <c r="AN26" s="251"/>
      <c r="AO26" s="251"/>
      <c r="AP26" s="35"/>
      <c r="AQ26" s="35"/>
      <c r="AR26" s="38"/>
      <c r="BE26" s="242"/>
    </row>
    <row r="27" spans="1:71" s="2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42"/>
    </row>
    <row r="28" spans="1:71" s="2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52" t="s">
        <v>36</v>
      </c>
      <c r="M28" s="252"/>
      <c r="N28" s="252"/>
      <c r="O28" s="252"/>
      <c r="P28" s="252"/>
      <c r="Q28" s="35"/>
      <c r="R28" s="35"/>
      <c r="S28" s="35"/>
      <c r="T28" s="35"/>
      <c r="U28" s="35"/>
      <c r="V28" s="35"/>
      <c r="W28" s="252" t="s">
        <v>37</v>
      </c>
      <c r="X28" s="252"/>
      <c r="Y28" s="252"/>
      <c r="Z28" s="252"/>
      <c r="AA28" s="252"/>
      <c r="AB28" s="252"/>
      <c r="AC28" s="252"/>
      <c r="AD28" s="252"/>
      <c r="AE28" s="252"/>
      <c r="AF28" s="35"/>
      <c r="AG28" s="35"/>
      <c r="AH28" s="35"/>
      <c r="AI28" s="35"/>
      <c r="AJ28" s="35"/>
      <c r="AK28" s="252" t="s">
        <v>38</v>
      </c>
      <c r="AL28" s="252"/>
      <c r="AM28" s="252"/>
      <c r="AN28" s="252"/>
      <c r="AO28" s="252"/>
      <c r="AP28" s="35"/>
      <c r="AQ28" s="35"/>
      <c r="AR28" s="38"/>
      <c r="BE28" s="242"/>
    </row>
    <row r="29" spans="1:71" s="3" customFormat="1" ht="14.45" customHeight="1">
      <c r="B29" s="39"/>
      <c r="C29" s="40"/>
      <c r="D29" s="28" t="s">
        <v>39</v>
      </c>
      <c r="E29" s="40"/>
      <c r="F29" s="28" t="s">
        <v>40</v>
      </c>
      <c r="G29" s="40"/>
      <c r="H29" s="40"/>
      <c r="I29" s="40"/>
      <c r="J29" s="40"/>
      <c r="K29" s="40"/>
      <c r="L29" s="255">
        <v>0.21</v>
      </c>
      <c r="M29" s="254"/>
      <c r="N29" s="254"/>
      <c r="O29" s="254"/>
      <c r="P29" s="254"/>
      <c r="Q29" s="40"/>
      <c r="R29" s="40"/>
      <c r="S29" s="40"/>
      <c r="T29" s="40"/>
      <c r="U29" s="40"/>
      <c r="V29" s="40"/>
      <c r="W29" s="253">
        <f>ROUND(AZ94, 2)</f>
        <v>0</v>
      </c>
      <c r="X29" s="254"/>
      <c r="Y29" s="254"/>
      <c r="Z29" s="254"/>
      <c r="AA29" s="254"/>
      <c r="AB29" s="254"/>
      <c r="AC29" s="254"/>
      <c r="AD29" s="254"/>
      <c r="AE29" s="254"/>
      <c r="AF29" s="40"/>
      <c r="AG29" s="40"/>
      <c r="AH29" s="40"/>
      <c r="AI29" s="40"/>
      <c r="AJ29" s="40"/>
      <c r="AK29" s="253">
        <f>ROUND(AV94, 2)</f>
        <v>0</v>
      </c>
      <c r="AL29" s="254"/>
      <c r="AM29" s="254"/>
      <c r="AN29" s="254"/>
      <c r="AO29" s="254"/>
      <c r="AP29" s="40"/>
      <c r="AQ29" s="40"/>
      <c r="AR29" s="41"/>
      <c r="BE29" s="243"/>
    </row>
    <row r="30" spans="1:71" s="3" customFormat="1" ht="14.45" customHeight="1">
      <c r="B30" s="39"/>
      <c r="C30" s="40"/>
      <c r="D30" s="40"/>
      <c r="E30" s="40"/>
      <c r="F30" s="28" t="s">
        <v>41</v>
      </c>
      <c r="G30" s="40"/>
      <c r="H30" s="40"/>
      <c r="I30" s="40"/>
      <c r="J30" s="40"/>
      <c r="K30" s="40"/>
      <c r="L30" s="255">
        <v>0.12</v>
      </c>
      <c r="M30" s="254"/>
      <c r="N30" s="254"/>
      <c r="O30" s="254"/>
      <c r="P30" s="254"/>
      <c r="Q30" s="40"/>
      <c r="R30" s="40"/>
      <c r="S30" s="40"/>
      <c r="T30" s="40"/>
      <c r="U30" s="40"/>
      <c r="V30" s="40"/>
      <c r="W30" s="253">
        <f>ROUND(BA94, 2)</f>
        <v>0</v>
      </c>
      <c r="X30" s="254"/>
      <c r="Y30" s="254"/>
      <c r="Z30" s="254"/>
      <c r="AA30" s="254"/>
      <c r="AB30" s="254"/>
      <c r="AC30" s="254"/>
      <c r="AD30" s="254"/>
      <c r="AE30" s="254"/>
      <c r="AF30" s="40"/>
      <c r="AG30" s="40"/>
      <c r="AH30" s="40"/>
      <c r="AI30" s="40"/>
      <c r="AJ30" s="40"/>
      <c r="AK30" s="253">
        <f>ROUND(AW94, 2)</f>
        <v>0</v>
      </c>
      <c r="AL30" s="254"/>
      <c r="AM30" s="254"/>
      <c r="AN30" s="254"/>
      <c r="AO30" s="254"/>
      <c r="AP30" s="40"/>
      <c r="AQ30" s="40"/>
      <c r="AR30" s="41"/>
      <c r="BE30" s="243"/>
    </row>
    <row r="31" spans="1:71" s="3" customFormat="1" ht="14.45" hidden="1" customHeight="1">
      <c r="B31" s="39"/>
      <c r="C31" s="40"/>
      <c r="D31" s="40"/>
      <c r="E31" s="40"/>
      <c r="F31" s="28" t="s">
        <v>42</v>
      </c>
      <c r="G31" s="40"/>
      <c r="H31" s="40"/>
      <c r="I31" s="40"/>
      <c r="J31" s="40"/>
      <c r="K31" s="40"/>
      <c r="L31" s="255">
        <v>0.21</v>
      </c>
      <c r="M31" s="254"/>
      <c r="N31" s="254"/>
      <c r="O31" s="254"/>
      <c r="P31" s="254"/>
      <c r="Q31" s="40"/>
      <c r="R31" s="40"/>
      <c r="S31" s="40"/>
      <c r="T31" s="40"/>
      <c r="U31" s="40"/>
      <c r="V31" s="40"/>
      <c r="W31" s="253">
        <f>ROUND(BB94, 2)</f>
        <v>0</v>
      </c>
      <c r="X31" s="254"/>
      <c r="Y31" s="254"/>
      <c r="Z31" s="254"/>
      <c r="AA31" s="254"/>
      <c r="AB31" s="254"/>
      <c r="AC31" s="254"/>
      <c r="AD31" s="254"/>
      <c r="AE31" s="254"/>
      <c r="AF31" s="40"/>
      <c r="AG31" s="40"/>
      <c r="AH31" s="40"/>
      <c r="AI31" s="40"/>
      <c r="AJ31" s="40"/>
      <c r="AK31" s="253">
        <v>0</v>
      </c>
      <c r="AL31" s="254"/>
      <c r="AM31" s="254"/>
      <c r="AN31" s="254"/>
      <c r="AO31" s="254"/>
      <c r="AP31" s="40"/>
      <c r="AQ31" s="40"/>
      <c r="AR31" s="41"/>
      <c r="BE31" s="243"/>
    </row>
    <row r="32" spans="1:71" s="3" customFormat="1" ht="14.45" hidden="1" customHeight="1">
      <c r="B32" s="39"/>
      <c r="C32" s="40"/>
      <c r="D32" s="40"/>
      <c r="E32" s="40"/>
      <c r="F32" s="28" t="s">
        <v>43</v>
      </c>
      <c r="G32" s="40"/>
      <c r="H32" s="40"/>
      <c r="I32" s="40"/>
      <c r="J32" s="40"/>
      <c r="K32" s="40"/>
      <c r="L32" s="255">
        <v>0.12</v>
      </c>
      <c r="M32" s="254"/>
      <c r="N32" s="254"/>
      <c r="O32" s="254"/>
      <c r="P32" s="254"/>
      <c r="Q32" s="40"/>
      <c r="R32" s="40"/>
      <c r="S32" s="40"/>
      <c r="T32" s="40"/>
      <c r="U32" s="40"/>
      <c r="V32" s="40"/>
      <c r="W32" s="253">
        <f>ROUND(BC94, 2)</f>
        <v>0</v>
      </c>
      <c r="X32" s="254"/>
      <c r="Y32" s="254"/>
      <c r="Z32" s="254"/>
      <c r="AA32" s="254"/>
      <c r="AB32" s="254"/>
      <c r="AC32" s="254"/>
      <c r="AD32" s="254"/>
      <c r="AE32" s="254"/>
      <c r="AF32" s="40"/>
      <c r="AG32" s="40"/>
      <c r="AH32" s="40"/>
      <c r="AI32" s="40"/>
      <c r="AJ32" s="40"/>
      <c r="AK32" s="253">
        <v>0</v>
      </c>
      <c r="AL32" s="254"/>
      <c r="AM32" s="254"/>
      <c r="AN32" s="254"/>
      <c r="AO32" s="254"/>
      <c r="AP32" s="40"/>
      <c r="AQ32" s="40"/>
      <c r="AR32" s="41"/>
      <c r="BE32" s="243"/>
    </row>
    <row r="33" spans="1:57" s="3" customFormat="1" ht="14.45" hidden="1" customHeight="1">
      <c r="B33" s="39"/>
      <c r="C33" s="40"/>
      <c r="D33" s="40"/>
      <c r="E33" s="40"/>
      <c r="F33" s="28" t="s">
        <v>44</v>
      </c>
      <c r="G33" s="40"/>
      <c r="H33" s="40"/>
      <c r="I33" s="40"/>
      <c r="J33" s="40"/>
      <c r="K33" s="40"/>
      <c r="L33" s="255">
        <v>0</v>
      </c>
      <c r="M33" s="254"/>
      <c r="N33" s="254"/>
      <c r="O33" s="254"/>
      <c r="P33" s="254"/>
      <c r="Q33" s="40"/>
      <c r="R33" s="40"/>
      <c r="S33" s="40"/>
      <c r="T33" s="40"/>
      <c r="U33" s="40"/>
      <c r="V33" s="40"/>
      <c r="W33" s="253">
        <f>ROUND(BD94, 2)</f>
        <v>0</v>
      </c>
      <c r="X33" s="254"/>
      <c r="Y33" s="254"/>
      <c r="Z33" s="254"/>
      <c r="AA33" s="254"/>
      <c r="AB33" s="254"/>
      <c r="AC33" s="254"/>
      <c r="AD33" s="254"/>
      <c r="AE33" s="254"/>
      <c r="AF33" s="40"/>
      <c r="AG33" s="40"/>
      <c r="AH33" s="40"/>
      <c r="AI33" s="40"/>
      <c r="AJ33" s="40"/>
      <c r="AK33" s="253">
        <v>0</v>
      </c>
      <c r="AL33" s="254"/>
      <c r="AM33" s="254"/>
      <c r="AN33" s="254"/>
      <c r="AO33" s="254"/>
      <c r="AP33" s="40"/>
      <c r="AQ33" s="40"/>
      <c r="AR33" s="41"/>
      <c r="BE33" s="243"/>
    </row>
    <row r="34" spans="1:57" s="2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242"/>
    </row>
    <row r="35" spans="1:57" s="2" customFormat="1" ht="25.9" customHeight="1">
      <c r="A35" s="33"/>
      <c r="B35" s="34"/>
      <c r="C35" s="42"/>
      <c r="D35" s="43" t="s">
        <v>45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46</v>
      </c>
      <c r="U35" s="44"/>
      <c r="V35" s="44"/>
      <c r="W35" s="44"/>
      <c r="X35" s="256" t="s">
        <v>47</v>
      </c>
      <c r="Y35" s="257"/>
      <c r="Z35" s="257"/>
      <c r="AA35" s="257"/>
      <c r="AB35" s="257"/>
      <c r="AC35" s="44"/>
      <c r="AD35" s="44"/>
      <c r="AE35" s="44"/>
      <c r="AF35" s="44"/>
      <c r="AG35" s="44"/>
      <c r="AH35" s="44"/>
      <c r="AI35" s="44"/>
      <c r="AJ35" s="44"/>
      <c r="AK35" s="258">
        <f>SUM(AK26:AK33)</f>
        <v>0</v>
      </c>
      <c r="AL35" s="257"/>
      <c r="AM35" s="257"/>
      <c r="AN35" s="257"/>
      <c r="AO35" s="259"/>
      <c r="AP35" s="42"/>
      <c r="AQ35" s="42"/>
      <c r="AR35" s="38"/>
      <c r="BE35" s="33"/>
    </row>
    <row r="36" spans="1:57" s="2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14.45" customHeight="1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8"/>
      <c r="BE37" s="33"/>
    </row>
    <row r="38" spans="1:57" s="1" customFormat="1" ht="14.45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pans="1:57" s="1" customFormat="1" ht="14.45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pans="1:57" s="1" customFormat="1" ht="14.45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pans="1:57" s="1" customFormat="1" ht="14.45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pans="1:57" s="1" customFormat="1" ht="14.45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pans="1:57" s="1" customFormat="1" ht="14.45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pans="1:57" s="1" customFormat="1" ht="14.45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pans="1:57" s="1" customFormat="1" ht="14.45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pans="1:57" s="1" customFormat="1" ht="14.45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pans="1:57" s="1" customFormat="1" ht="14.45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pans="1:57" s="1" customFormat="1" ht="14.45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pans="1:57" s="2" customFormat="1" ht="14.45" customHeight="1">
      <c r="B49" s="46"/>
      <c r="C49" s="47"/>
      <c r="D49" s="48" t="s">
        <v>48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8" t="s">
        <v>49</v>
      </c>
      <c r="AI49" s="49"/>
      <c r="AJ49" s="49"/>
      <c r="AK49" s="49"/>
      <c r="AL49" s="49"/>
      <c r="AM49" s="49"/>
      <c r="AN49" s="49"/>
      <c r="AO49" s="49"/>
      <c r="AP49" s="47"/>
      <c r="AQ49" s="47"/>
      <c r="AR49" s="50"/>
    </row>
    <row r="50" spans="1:57" ht="11.25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 spans="1:57" ht="11.25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 spans="1:57" ht="11.25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 spans="1:57" ht="11.25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 spans="1:57" ht="11.25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 spans="1:57" ht="11.2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 spans="1:57" ht="11.25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 spans="1:57" ht="11.25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 spans="1:57" ht="11.25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 spans="1:57" ht="11.25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pans="1:57" s="2" customFormat="1" ht="12.75">
      <c r="A60" s="33"/>
      <c r="B60" s="34"/>
      <c r="C60" s="35"/>
      <c r="D60" s="51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1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1" t="s">
        <v>50</v>
      </c>
      <c r="AI60" s="37"/>
      <c r="AJ60" s="37"/>
      <c r="AK60" s="37"/>
      <c r="AL60" s="37"/>
      <c r="AM60" s="51" t="s">
        <v>51</v>
      </c>
      <c r="AN60" s="37"/>
      <c r="AO60" s="37"/>
      <c r="AP60" s="35"/>
      <c r="AQ60" s="35"/>
      <c r="AR60" s="38"/>
      <c r="BE60" s="33"/>
    </row>
    <row r="61" spans="1:57" ht="11.25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 spans="1:57" ht="11.25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 spans="1:57" ht="11.25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pans="1:57" s="2" customFormat="1" ht="12.75">
      <c r="A64" s="33"/>
      <c r="B64" s="34"/>
      <c r="C64" s="35"/>
      <c r="D64" s="48" t="s">
        <v>52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48" t="s">
        <v>53</v>
      </c>
      <c r="AI64" s="52"/>
      <c r="AJ64" s="52"/>
      <c r="AK64" s="52"/>
      <c r="AL64" s="52"/>
      <c r="AM64" s="52"/>
      <c r="AN64" s="52"/>
      <c r="AO64" s="52"/>
      <c r="AP64" s="35"/>
      <c r="AQ64" s="35"/>
      <c r="AR64" s="38"/>
      <c r="BE64" s="33"/>
    </row>
    <row r="65" spans="1:57" ht="11.2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 spans="1:57" ht="11.25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 spans="1:57" ht="11.25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 spans="1:57" ht="11.25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 spans="1:57" ht="11.25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 spans="1:57" ht="11.25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 spans="1:57" ht="11.25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 spans="1:57" ht="11.25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 spans="1:57" ht="11.25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 spans="1:57" ht="11.25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pans="1:57" s="2" customFormat="1" ht="12.75">
      <c r="A75" s="33"/>
      <c r="B75" s="34"/>
      <c r="C75" s="35"/>
      <c r="D75" s="51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1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1" t="s">
        <v>50</v>
      </c>
      <c r="AI75" s="37"/>
      <c r="AJ75" s="37"/>
      <c r="AK75" s="37"/>
      <c r="AL75" s="37"/>
      <c r="AM75" s="51" t="s">
        <v>51</v>
      </c>
      <c r="AN75" s="37"/>
      <c r="AO75" s="37"/>
      <c r="AP75" s="35"/>
      <c r="AQ75" s="35"/>
      <c r="AR75" s="38"/>
      <c r="BE75" s="33"/>
    </row>
    <row r="76" spans="1:57" s="2" customFormat="1" ht="11.25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8"/>
      <c r="BE76" s="33"/>
    </row>
    <row r="77" spans="1:57" s="2" customFormat="1" ht="6.95" customHeight="1">
      <c r="A77" s="33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38"/>
      <c r="BE77" s="33"/>
    </row>
    <row r="81" spans="1:91" s="2" customFormat="1" ht="6.95" customHeight="1">
      <c r="A81" s="33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38"/>
      <c r="BE81" s="33"/>
    </row>
    <row r="82" spans="1:91" s="2" customFormat="1" ht="24.95" customHeight="1">
      <c r="A82" s="33"/>
      <c r="B82" s="34"/>
      <c r="C82" s="22" t="s">
        <v>54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8"/>
      <c r="BE82" s="33"/>
    </row>
    <row r="83" spans="1:91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8"/>
      <c r="BE83" s="33"/>
    </row>
    <row r="84" spans="1:91" s="4" customFormat="1" ht="12" customHeight="1">
      <c r="B84" s="57"/>
      <c r="C84" s="28" t="s">
        <v>13</v>
      </c>
      <c r="D84" s="58"/>
      <c r="E84" s="58"/>
      <c r="F84" s="58"/>
      <c r="G84" s="58"/>
      <c r="H84" s="58"/>
      <c r="I84" s="58"/>
      <c r="J84" s="58"/>
      <c r="K84" s="58"/>
      <c r="L84" s="58" t="str">
        <f>K5</f>
        <v>SO1-2</v>
      </c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</row>
    <row r="85" spans="1:91" s="5" customFormat="1" ht="36.950000000000003" customHeight="1">
      <c r="B85" s="60"/>
      <c r="C85" s="61" t="s">
        <v>16</v>
      </c>
      <c r="D85" s="62"/>
      <c r="E85" s="62"/>
      <c r="F85" s="62"/>
      <c r="G85" s="62"/>
      <c r="H85" s="62"/>
      <c r="I85" s="62"/>
      <c r="J85" s="62"/>
      <c r="K85" s="62"/>
      <c r="L85" s="260" t="str">
        <f>K6</f>
        <v>Čerpací stanoviště požární vody</v>
      </c>
      <c r="M85" s="261"/>
      <c r="N85" s="261"/>
      <c r="O85" s="261"/>
      <c r="P85" s="261"/>
      <c r="Q85" s="261"/>
      <c r="R85" s="261"/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62"/>
      <c r="AL85" s="62"/>
      <c r="AM85" s="62"/>
      <c r="AN85" s="62"/>
      <c r="AO85" s="62"/>
      <c r="AP85" s="62"/>
      <c r="AQ85" s="62"/>
      <c r="AR85" s="63"/>
    </row>
    <row r="86" spans="1:91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8"/>
      <c r="BE86" s="33"/>
    </row>
    <row r="87" spans="1:91" s="2" customFormat="1" ht="12" customHeight="1">
      <c r="A87" s="33"/>
      <c r="B87" s="34"/>
      <c r="C87" s="28" t="s">
        <v>20</v>
      </c>
      <c r="D87" s="35"/>
      <c r="E87" s="35"/>
      <c r="F87" s="35"/>
      <c r="G87" s="35"/>
      <c r="H87" s="35"/>
      <c r="I87" s="35"/>
      <c r="J87" s="35"/>
      <c r="K87" s="35"/>
      <c r="L87" s="64" t="str">
        <f>IF(K8="","",K8)</f>
        <v>Těchobuz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8" t="s">
        <v>22</v>
      </c>
      <c r="AJ87" s="35"/>
      <c r="AK87" s="35"/>
      <c r="AL87" s="35"/>
      <c r="AM87" s="262" t="str">
        <f>IF(AN8= "","",AN8)</f>
        <v>Vyplň údaj</v>
      </c>
      <c r="AN87" s="262"/>
      <c r="AO87" s="35"/>
      <c r="AP87" s="35"/>
      <c r="AQ87" s="35"/>
      <c r="AR87" s="38"/>
      <c r="BE87" s="33"/>
    </row>
    <row r="88" spans="1:91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8"/>
      <c r="BE88" s="33"/>
    </row>
    <row r="89" spans="1:91" s="2" customFormat="1" ht="15.2" customHeight="1">
      <c r="A89" s="33"/>
      <c r="B89" s="34"/>
      <c r="C89" s="28" t="s">
        <v>23</v>
      </c>
      <c r="D89" s="35"/>
      <c r="E89" s="35"/>
      <c r="F89" s="35"/>
      <c r="G89" s="35"/>
      <c r="H89" s="35"/>
      <c r="I89" s="35"/>
      <c r="J89" s="35"/>
      <c r="K89" s="35"/>
      <c r="L89" s="58" t="str">
        <f>IF(E11= "","",E11)</f>
        <v>Obec Těchobuz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8" t="s">
        <v>29</v>
      </c>
      <c r="AJ89" s="35"/>
      <c r="AK89" s="35"/>
      <c r="AL89" s="35"/>
      <c r="AM89" s="263" t="str">
        <f>IF(E17="","",E17)</f>
        <v>VDG Projektování s.r.o.</v>
      </c>
      <c r="AN89" s="264"/>
      <c r="AO89" s="264"/>
      <c r="AP89" s="264"/>
      <c r="AQ89" s="35"/>
      <c r="AR89" s="38"/>
      <c r="AS89" s="265" t="s">
        <v>55</v>
      </c>
      <c r="AT89" s="266"/>
      <c r="AU89" s="66"/>
      <c r="AV89" s="66"/>
      <c r="AW89" s="66"/>
      <c r="AX89" s="66"/>
      <c r="AY89" s="66"/>
      <c r="AZ89" s="66"/>
      <c r="BA89" s="66"/>
      <c r="BB89" s="66"/>
      <c r="BC89" s="66"/>
      <c r="BD89" s="67"/>
      <c r="BE89" s="33"/>
    </row>
    <row r="90" spans="1:91" s="2" customFormat="1" ht="15.2" customHeight="1">
      <c r="A90" s="33"/>
      <c r="B90" s="34"/>
      <c r="C90" s="28" t="s">
        <v>27</v>
      </c>
      <c r="D90" s="35"/>
      <c r="E90" s="35"/>
      <c r="F90" s="35"/>
      <c r="G90" s="35"/>
      <c r="H90" s="35"/>
      <c r="I90" s="35"/>
      <c r="J90" s="35"/>
      <c r="K90" s="35"/>
      <c r="L90" s="58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8" t="s">
        <v>32</v>
      </c>
      <c r="AJ90" s="35"/>
      <c r="AK90" s="35"/>
      <c r="AL90" s="35"/>
      <c r="AM90" s="263" t="str">
        <f>IF(E20="","",E20)</f>
        <v>Ing. Vítězslav Pavel</v>
      </c>
      <c r="AN90" s="264"/>
      <c r="AO90" s="264"/>
      <c r="AP90" s="264"/>
      <c r="AQ90" s="35"/>
      <c r="AR90" s="38"/>
      <c r="AS90" s="267"/>
      <c r="AT90" s="268"/>
      <c r="AU90" s="68"/>
      <c r="AV90" s="68"/>
      <c r="AW90" s="68"/>
      <c r="AX90" s="68"/>
      <c r="AY90" s="68"/>
      <c r="AZ90" s="68"/>
      <c r="BA90" s="68"/>
      <c r="BB90" s="68"/>
      <c r="BC90" s="68"/>
      <c r="BD90" s="69"/>
      <c r="BE90" s="33"/>
    </row>
    <row r="91" spans="1:91" s="2" customFormat="1" ht="10.9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8"/>
      <c r="AS91" s="269"/>
      <c r="AT91" s="270"/>
      <c r="AU91" s="70"/>
      <c r="AV91" s="70"/>
      <c r="AW91" s="70"/>
      <c r="AX91" s="70"/>
      <c r="AY91" s="70"/>
      <c r="AZ91" s="70"/>
      <c r="BA91" s="70"/>
      <c r="BB91" s="70"/>
      <c r="BC91" s="70"/>
      <c r="BD91" s="71"/>
      <c r="BE91" s="33"/>
    </row>
    <row r="92" spans="1:91" s="2" customFormat="1" ht="29.25" customHeight="1">
      <c r="A92" s="33"/>
      <c r="B92" s="34"/>
      <c r="C92" s="271" t="s">
        <v>56</v>
      </c>
      <c r="D92" s="272"/>
      <c r="E92" s="272"/>
      <c r="F92" s="272"/>
      <c r="G92" s="272"/>
      <c r="H92" s="72"/>
      <c r="I92" s="273" t="s">
        <v>57</v>
      </c>
      <c r="J92" s="272"/>
      <c r="K92" s="272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4" t="s">
        <v>58</v>
      </c>
      <c r="AH92" s="272"/>
      <c r="AI92" s="272"/>
      <c r="AJ92" s="272"/>
      <c r="AK92" s="272"/>
      <c r="AL92" s="272"/>
      <c r="AM92" s="272"/>
      <c r="AN92" s="273" t="s">
        <v>59</v>
      </c>
      <c r="AO92" s="272"/>
      <c r="AP92" s="275"/>
      <c r="AQ92" s="73" t="s">
        <v>60</v>
      </c>
      <c r="AR92" s="38"/>
      <c r="AS92" s="74" t="s">
        <v>61</v>
      </c>
      <c r="AT92" s="75" t="s">
        <v>62</v>
      </c>
      <c r="AU92" s="75" t="s">
        <v>63</v>
      </c>
      <c r="AV92" s="75" t="s">
        <v>64</v>
      </c>
      <c r="AW92" s="75" t="s">
        <v>65</v>
      </c>
      <c r="AX92" s="75" t="s">
        <v>66</v>
      </c>
      <c r="AY92" s="75" t="s">
        <v>67</v>
      </c>
      <c r="AZ92" s="75" t="s">
        <v>68</v>
      </c>
      <c r="BA92" s="75" t="s">
        <v>69</v>
      </c>
      <c r="BB92" s="75" t="s">
        <v>70</v>
      </c>
      <c r="BC92" s="75" t="s">
        <v>71</v>
      </c>
      <c r="BD92" s="76" t="s">
        <v>72</v>
      </c>
      <c r="BE92" s="33"/>
    </row>
    <row r="93" spans="1:91" s="2" customFormat="1" ht="10.9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8"/>
      <c r="AS93" s="77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9"/>
      <c r="BE93" s="33"/>
    </row>
    <row r="94" spans="1:91" s="6" customFormat="1" ht="32.450000000000003" customHeight="1">
      <c r="B94" s="80"/>
      <c r="C94" s="81" t="s">
        <v>73</v>
      </c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279">
        <f>ROUND(SUM(AG95:AG97),2)</f>
        <v>0</v>
      </c>
      <c r="AH94" s="279"/>
      <c r="AI94" s="279"/>
      <c r="AJ94" s="279"/>
      <c r="AK94" s="279"/>
      <c r="AL94" s="279"/>
      <c r="AM94" s="279"/>
      <c r="AN94" s="280">
        <f>SUM(AG94,AT94)</f>
        <v>0</v>
      </c>
      <c r="AO94" s="280"/>
      <c r="AP94" s="280"/>
      <c r="AQ94" s="84" t="s">
        <v>1</v>
      </c>
      <c r="AR94" s="85"/>
      <c r="AS94" s="86">
        <f>ROUND(SUM(AS95:AS97),2)</f>
        <v>0</v>
      </c>
      <c r="AT94" s="87">
        <f>ROUND(SUM(AV94:AW94),2)</f>
        <v>0</v>
      </c>
      <c r="AU94" s="88">
        <f>ROUND(SUM(AU95:AU97),5)</f>
        <v>0</v>
      </c>
      <c r="AV94" s="87">
        <f>ROUND(AZ94*L29,2)</f>
        <v>0</v>
      </c>
      <c r="AW94" s="87">
        <f>ROUND(BA94*L30,2)</f>
        <v>0</v>
      </c>
      <c r="AX94" s="87">
        <f>ROUND(BB94*L29,2)</f>
        <v>0</v>
      </c>
      <c r="AY94" s="87">
        <f>ROUND(BC94*L30,2)</f>
        <v>0</v>
      </c>
      <c r="AZ94" s="87">
        <f>ROUND(SUM(AZ95:AZ97),2)</f>
        <v>0</v>
      </c>
      <c r="BA94" s="87">
        <f>ROUND(SUM(BA95:BA97),2)</f>
        <v>0</v>
      </c>
      <c r="BB94" s="87">
        <f>ROUND(SUM(BB95:BB97),2)</f>
        <v>0</v>
      </c>
      <c r="BC94" s="87">
        <f>ROUND(SUM(BC95:BC97),2)</f>
        <v>0</v>
      </c>
      <c r="BD94" s="89">
        <f>ROUND(SUM(BD95:BD97),2)</f>
        <v>0</v>
      </c>
      <c r="BS94" s="90" t="s">
        <v>74</v>
      </c>
      <c r="BT94" s="90" t="s">
        <v>75</v>
      </c>
      <c r="BU94" s="91" t="s">
        <v>76</v>
      </c>
      <c r="BV94" s="90" t="s">
        <v>77</v>
      </c>
      <c r="BW94" s="90" t="s">
        <v>5</v>
      </c>
      <c r="BX94" s="90" t="s">
        <v>78</v>
      </c>
      <c r="CL94" s="90" t="s">
        <v>1</v>
      </c>
    </row>
    <row r="95" spans="1:91" s="7" customFormat="1" ht="16.5" customHeight="1">
      <c r="A95" s="92" t="s">
        <v>79</v>
      </c>
      <c r="B95" s="93"/>
      <c r="C95" s="94"/>
      <c r="D95" s="278" t="s">
        <v>80</v>
      </c>
      <c r="E95" s="278"/>
      <c r="F95" s="278"/>
      <c r="G95" s="278"/>
      <c r="H95" s="278"/>
      <c r="I95" s="95"/>
      <c r="J95" s="278" t="s">
        <v>81</v>
      </c>
      <c r="K95" s="278"/>
      <c r="L95" s="278"/>
      <c r="M95" s="278"/>
      <c r="N95" s="278"/>
      <c r="O95" s="278"/>
      <c r="P95" s="278"/>
      <c r="Q95" s="278"/>
      <c r="R95" s="278"/>
      <c r="S95" s="278"/>
      <c r="T95" s="278"/>
      <c r="U95" s="278"/>
      <c r="V95" s="278"/>
      <c r="W95" s="278"/>
      <c r="X95" s="278"/>
      <c r="Y95" s="278"/>
      <c r="Z95" s="278"/>
      <c r="AA95" s="278"/>
      <c r="AB95" s="278"/>
      <c r="AC95" s="278"/>
      <c r="AD95" s="278"/>
      <c r="AE95" s="278"/>
      <c r="AF95" s="278"/>
      <c r="AG95" s="276">
        <f>'01 - Stání pro hasičské v...'!J30</f>
        <v>0</v>
      </c>
      <c r="AH95" s="277"/>
      <c r="AI95" s="277"/>
      <c r="AJ95" s="277"/>
      <c r="AK95" s="277"/>
      <c r="AL95" s="277"/>
      <c r="AM95" s="277"/>
      <c r="AN95" s="276">
        <f>SUM(AG95,AT95)</f>
        <v>0</v>
      </c>
      <c r="AO95" s="277"/>
      <c r="AP95" s="277"/>
      <c r="AQ95" s="96" t="s">
        <v>82</v>
      </c>
      <c r="AR95" s="97"/>
      <c r="AS95" s="98">
        <v>0</v>
      </c>
      <c r="AT95" s="99">
        <f>ROUND(SUM(AV95:AW95),2)</f>
        <v>0</v>
      </c>
      <c r="AU95" s="100">
        <f>'01 - Stání pro hasičské v...'!P120</f>
        <v>0</v>
      </c>
      <c r="AV95" s="99">
        <f>'01 - Stání pro hasičské v...'!J33</f>
        <v>0</v>
      </c>
      <c r="AW95" s="99">
        <f>'01 - Stání pro hasičské v...'!J34</f>
        <v>0</v>
      </c>
      <c r="AX95" s="99">
        <f>'01 - Stání pro hasičské v...'!J35</f>
        <v>0</v>
      </c>
      <c r="AY95" s="99">
        <f>'01 - Stání pro hasičské v...'!J36</f>
        <v>0</v>
      </c>
      <c r="AZ95" s="99">
        <f>'01 - Stání pro hasičské v...'!F33</f>
        <v>0</v>
      </c>
      <c r="BA95" s="99">
        <f>'01 - Stání pro hasičské v...'!F34</f>
        <v>0</v>
      </c>
      <c r="BB95" s="99">
        <f>'01 - Stání pro hasičské v...'!F35</f>
        <v>0</v>
      </c>
      <c r="BC95" s="99">
        <f>'01 - Stání pro hasičské v...'!F36</f>
        <v>0</v>
      </c>
      <c r="BD95" s="101">
        <f>'01 - Stání pro hasičské v...'!F37</f>
        <v>0</v>
      </c>
      <c r="BT95" s="102" t="s">
        <v>83</v>
      </c>
      <c r="BV95" s="102" t="s">
        <v>77</v>
      </c>
      <c r="BW95" s="102" t="s">
        <v>84</v>
      </c>
      <c r="BX95" s="102" t="s">
        <v>5</v>
      </c>
      <c r="CL95" s="102" t="s">
        <v>1</v>
      </c>
      <c r="CM95" s="102" t="s">
        <v>85</v>
      </c>
    </row>
    <row r="96" spans="1:91" s="7" customFormat="1" ht="16.5" customHeight="1">
      <c r="A96" s="92" t="s">
        <v>79</v>
      </c>
      <c r="B96" s="93"/>
      <c r="C96" s="94"/>
      <c r="D96" s="278" t="s">
        <v>86</v>
      </c>
      <c r="E96" s="278"/>
      <c r="F96" s="278"/>
      <c r="G96" s="278"/>
      <c r="H96" s="278"/>
      <c r="I96" s="95"/>
      <c r="J96" s="278" t="s">
        <v>87</v>
      </c>
      <c r="K96" s="278"/>
      <c r="L96" s="278"/>
      <c r="M96" s="278"/>
      <c r="N96" s="278"/>
      <c r="O96" s="278"/>
      <c r="P96" s="278"/>
      <c r="Q96" s="278"/>
      <c r="R96" s="278"/>
      <c r="S96" s="278"/>
      <c r="T96" s="278"/>
      <c r="U96" s="278"/>
      <c r="V96" s="278"/>
      <c r="W96" s="278"/>
      <c r="X96" s="278"/>
      <c r="Y96" s="278"/>
      <c r="Z96" s="278"/>
      <c r="AA96" s="278"/>
      <c r="AB96" s="278"/>
      <c r="AC96" s="278"/>
      <c r="AD96" s="278"/>
      <c r="AE96" s="278"/>
      <c r="AF96" s="278"/>
      <c r="AG96" s="276">
        <f>'02 - Studna na požární vodu'!J30</f>
        <v>0</v>
      </c>
      <c r="AH96" s="277"/>
      <c r="AI96" s="277"/>
      <c r="AJ96" s="277"/>
      <c r="AK96" s="277"/>
      <c r="AL96" s="277"/>
      <c r="AM96" s="277"/>
      <c r="AN96" s="276">
        <f>SUM(AG96,AT96)</f>
        <v>0</v>
      </c>
      <c r="AO96" s="277"/>
      <c r="AP96" s="277"/>
      <c r="AQ96" s="96" t="s">
        <v>82</v>
      </c>
      <c r="AR96" s="97"/>
      <c r="AS96" s="98">
        <v>0</v>
      </c>
      <c r="AT96" s="99">
        <f>ROUND(SUM(AV96:AW96),2)</f>
        <v>0</v>
      </c>
      <c r="AU96" s="100">
        <f>'02 - Studna na požární vodu'!P124</f>
        <v>0</v>
      </c>
      <c r="AV96" s="99">
        <f>'02 - Studna na požární vodu'!J33</f>
        <v>0</v>
      </c>
      <c r="AW96" s="99">
        <f>'02 - Studna na požární vodu'!J34</f>
        <v>0</v>
      </c>
      <c r="AX96" s="99">
        <f>'02 - Studna na požární vodu'!J35</f>
        <v>0</v>
      </c>
      <c r="AY96" s="99">
        <f>'02 - Studna na požární vodu'!J36</f>
        <v>0</v>
      </c>
      <c r="AZ96" s="99">
        <f>'02 - Studna na požární vodu'!F33</f>
        <v>0</v>
      </c>
      <c r="BA96" s="99">
        <f>'02 - Studna na požární vodu'!F34</f>
        <v>0</v>
      </c>
      <c r="BB96" s="99">
        <f>'02 - Studna na požární vodu'!F35</f>
        <v>0</v>
      </c>
      <c r="BC96" s="99">
        <f>'02 - Studna na požární vodu'!F36</f>
        <v>0</v>
      </c>
      <c r="BD96" s="101">
        <f>'02 - Studna na požární vodu'!F37</f>
        <v>0</v>
      </c>
      <c r="BT96" s="102" t="s">
        <v>83</v>
      </c>
      <c r="BV96" s="102" t="s">
        <v>77</v>
      </c>
      <c r="BW96" s="102" t="s">
        <v>88</v>
      </c>
      <c r="BX96" s="102" t="s">
        <v>5</v>
      </c>
      <c r="CL96" s="102" t="s">
        <v>1</v>
      </c>
      <c r="CM96" s="102" t="s">
        <v>85</v>
      </c>
    </row>
    <row r="97" spans="1:91" s="7" customFormat="1" ht="16.5" customHeight="1">
      <c r="A97" s="92" t="s">
        <v>79</v>
      </c>
      <c r="B97" s="93"/>
      <c r="C97" s="94"/>
      <c r="D97" s="278" t="s">
        <v>89</v>
      </c>
      <c r="E97" s="278"/>
      <c r="F97" s="278"/>
      <c r="G97" s="278"/>
      <c r="H97" s="278"/>
      <c r="I97" s="95"/>
      <c r="J97" s="278" t="s">
        <v>90</v>
      </c>
      <c r="K97" s="278"/>
      <c r="L97" s="278"/>
      <c r="M97" s="278"/>
      <c r="N97" s="278"/>
      <c r="O97" s="278"/>
      <c r="P97" s="278"/>
      <c r="Q97" s="278"/>
      <c r="R97" s="278"/>
      <c r="S97" s="278"/>
      <c r="T97" s="278"/>
      <c r="U97" s="278"/>
      <c r="V97" s="278"/>
      <c r="W97" s="278"/>
      <c r="X97" s="278"/>
      <c r="Y97" s="278"/>
      <c r="Z97" s="278"/>
      <c r="AA97" s="278"/>
      <c r="AB97" s="278"/>
      <c r="AC97" s="278"/>
      <c r="AD97" s="278"/>
      <c r="AE97" s="278"/>
      <c r="AF97" s="278"/>
      <c r="AG97" s="276">
        <f>'03 - Vedlejší rozpočtové ...'!J30</f>
        <v>0</v>
      </c>
      <c r="AH97" s="277"/>
      <c r="AI97" s="277"/>
      <c r="AJ97" s="277"/>
      <c r="AK97" s="277"/>
      <c r="AL97" s="277"/>
      <c r="AM97" s="277"/>
      <c r="AN97" s="276">
        <f>SUM(AG97,AT97)</f>
        <v>0</v>
      </c>
      <c r="AO97" s="277"/>
      <c r="AP97" s="277"/>
      <c r="AQ97" s="96" t="s">
        <v>82</v>
      </c>
      <c r="AR97" s="97"/>
      <c r="AS97" s="103">
        <v>0</v>
      </c>
      <c r="AT97" s="104">
        <f>ROUND(SUM(AV97:AW97),2)</f>
        <v>0</v>
      </c>
      <c r="AU97" s="105">
        <f>'03 - Vedlejší rozpočtové ...'!P119</f>
        <v>0</v>
      </c>
      <c r="AV97" s="104">
        <f>'03 - Vedlejší rozpočtové ...'!J33</f>
        <v>0</v>
      </c>
      <c r="AW97" s="104">
        <f>'03 - Vedlejší rozpočtové ...'!J34</f>
        <v>0</v>
      </c>
      <c r="AX97" s="104">
        <f>'03 - Vedlejší rozpočtové ...'!J35</f>
        <v>0</v>
      </c>
      <c r="AY97" s="104">
        <f>'03 - Vedlejší rozpočtové ...'!J36</f>
        <v>0</v>
      </c>
      <c r="AZ97" s="104">
        <f>'03 - Vedlejší rozpočtové ...'!F33</f>
        <v>0</v>
      </c>
      <c r="BA97" s="104">
        <f>'03 - Vedlejší rozpočtové ...'!F34</f>
        <v>0</v>
      </c>
      <c r="BB97" s="104">
        <f>'03 - Vedlejší rozpočtové ...'!F35</f>
        <v>0</v>
      </c>
      <c r="BC97" s="104">
        <f>'03 - Vedlejší rozpočtové ...'!F36</f>
        <v>0</v>
      </c>
      <c r="BD97" s="106">
        <f>'03 - Vedlejší rozpočtové ...'!F37</f>
        <v>0</v>
      </c>
      <c r="BT97" s="102" t="s">
        <v>83</v>
      </c>
      <c r="BV97" s="102" t="s">
        <v>77</v>
      </c>
      <c r="BW97" s="102" t="s">
        <v>91</v>
      </c>
      <c r="BX97" s="102" t="s">
        <v>5</v>
      </c>
      <c r="CL97" s="102" t="s">
        <v>1</v>
      </c>
      <c r="CM97" s="102" t="s">
        <v>85</v>
      </c>
    </row>
    <row r="98" spans="1:91" s="2" customFormat="1" ht="30" customHeight="1">
      <c r="A98" s="33"/>
      <c r="B98" s="34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8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91" s="2" customFormat="1" ht="6.95" customHeight="1">
      <c r="A99" s="33"/>
      <c r="B99" s="53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38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</sheetData>
  <sheetProtection algorithmName="SHA-512" hashValue="B2NqWq7ZV9zW//IbM1JW634brKZPfj82Qdh5XDoWgKKuyXkJqZCNf28swKe/zhXuOoa1sdiVgos1GoCWf4fJrQ==" saltValue="6/ZYloujoqoUjQUzxQTQYuJDQFmxS29ln9izP/oL5uh5jdCiJMJNNEa4+UqvYqPNqKY+NQ/+H9x3qSUYfzxPJw==" spinCount="100000" sheet="1" objects="1" scenarios="1" formatColumns="0" formatRows="0"/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Stání pro hasičské v...'!C2" display="/"/>
    <hyperlink ref="A96" location="'02 - Studna na požární vodu'!C2" display="/"/>
    <hyperlink ref="A97" location="'03 - Vedlejší rozpočtové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AT2" s="16" t="s">
        <v>84</v>
      </c>
    </row>
    <row r="3" spans="1:46" s="1" customFormat="1" ht="6.95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9"/>
      <c r="AT3" s="16" t="s">
        <v>85</v>
      </c>
    </row>
    <row r="4" spans="1:46" s="1" customFormat="1" ht="24.95" customHeight="1">
      <c r="B4" s="19"/>
      <c r="D4" s="109" t="s">
        <v>92</v>
      </c>
      <c r="L4" s="19"/>
      <c r="M4" s="110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11" t="s">
        <v>16</v>
      </c>
      <c r="L6" s="19"/>
    </row>
    <row r="7" spans="1:46" s="1" customFormat="1" ht="16.5" customHeight="1">
      <c r="B7" s="19"/>
      <c r="E7" s="282" t="str">
        <f>'Rekapitulace stavby'!K6</f>
        <v>Čerpací stanoviště požární vody</v>
      </c>
      <c r="F7" s="283"/>
      <c r="G7" s="283"/>
      <c r="H7" s="283"/>
      <c r="L7" s="19"/>
    </row>
    <row r="8" spans="1:46" s="2" customFormat="1" ht="12" customHeight="1">
      <c r="A8" s="33"/>
      <c r="B8" s="38"/>
      <c r="C8" s="33"/>
      <c r="D8" s="111" t="s">
        <v>93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284" t="s">
        <v>94</v>
      </c>
      <c r="F9" s="285"/>
      <c r="G9" s="285"/>
      <c r="H9" s="285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11" t="s">
        <v>18</v>
      </c>
      <c r="E11" s="33"/>
      <c r="F11" s="112" t="s">
        <v>1</v>
      </c>
      <c r="G11" s="33"/>
      <c r="H11" s="33"/>
      <c r="I11" s="111" t="s">
        <v>19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11" t="s">
        <v>20</v>
      </c>
      <c r="E12" s="33"/>
      <c r="F12" s="112" t="s">
        <v>95</v>
      </c>
      <c r="G12" s="33"/>
      <c r="H12" s="33"/>
      <c r="I12" s="111" t="s">
        <v>22</v>
      </c>
      <c r="J12" s="113" t="str">
        <f>'Rekapitulace stavby'!AN8</f>
        <v>Vyplň údaj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11" t="s">
        <v>23</v>
      </c>
      <c r="E14" s="33"/>
      <c r="F14" s="33"/>
      <c r="G14" s="33"/>
      <c r="H14" s="33"/>
      <c r="I14" s="111" t="s">
        <v>24</v>
      </c>
      <c r="J14" s="112" t="s">
        <v>1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12" t="s">
        <v>95</v>
      </c>
      <c r="F15" s="33"/>
      <c r="G15" s="33"/>
      <c r="H15" s="33"/>
      <c r="I15" s="111" t="s">
        <v>26</v>
      </c>
      <c r="J15" s="112" t="s">
        <v>1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11" t="s">
        <v>27</v>
      </c>
      <c r="E17" s="33"/>
      <c r="F17" s="33"/>
      <c r="G17" s="33"/>
      <c r="H17" s="33"/>
      <c r="I17" s="111" t="s">
        <v>24</v>
      </c>
      <c r="J17" s="29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286" t="str">
        <f>'Rekapitulace stavby'!E14</f>
        <v>Vyplň údaj</v>
      </c>
      <c r="F18" s="287"/>
      <c r="G18" s="287"/>
      <c r="H18" s="287"/>
      <c r="I18" s="111" t="s">
        <v>26</v>
      </c>
      <c r="J18" s="29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11" t="s">
        <v>29</v>
      </c>
      <c r="E20" s="33"/>
      <c r="F20" s="33"/>
      <c r="G20" s="33"/>
      <c r="H20" s="33"/>
      <c r="I20" s="111" t="s">
        <v>24</v>
      </c>
      <c r="J20" s="112" t="s">
        <v>1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12" t="s">
        <v>95</v>
      </c>
      <c r="F21" s="33"/>
      <c r="G21" s="33"/>
      <c r="H21" s="33"/>
      <c r="I21" s="111" t="s">
        <v>26</v>
      </c>
      <c r="J21" s="112" t="s">
        <v>1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11" t="s">
        <v>32</v>
      </c>
      <c r="E23" s="33"/>
      <c r="F23" s="33"/>
      <c r="G23" s="33"/>
      <c r="H23" s="33"/>
      <c r="I23" s="111" t="s">
        <v>24</v>
      </c>
      <c r="J23" s="112" t="s">
        <v>1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12" t="s">
        <v>95</v>
      </c>
      <c r="F24" s="33"/>
      <c r="G24" s="33"/>
      <c r="H24" s="33"/>
      <c r="I24" s="111" t="s">
        <v>26</v>
      </c>
      <c r="J24" s="112" t="s">
        <v>1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11" t="s">
        <v>34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4"/>
      <c r="B27" s="115"/>
      <c r="C27" s="114"/>
      <c r="D27" s="114"/>
      <c r="E27" s="288" t="s">
        <v>1</v>
      </c>
      <c r="F27" s="288"/>
      <c r="G27" s="288"/>
      <c r="H27" s="288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8" t="s">
        <v>35</v>
      </c>
      <c r="E30" s="33"/>
      <c r="F30" s="33"/>
      <c r="G30" s="33"/>
      <c r="H30" s="33"/>
      <c r="I30" s="33"/>
      <c r="J30" s="119">
        <f>ROUND(J120,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20" t="s">
        <v>37</v>
      </c>
      <c r="G32" s="33"/>
      <c r="H32" s="33"/>
      <c r="I32" s="120" t="s">
        <v>36</v>
      </c>
      <c r="J32" s="120" t="s">
        <v>38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21" t="s">
        <v>39</v>
      </c>
      <c r="E33" s="111" t="s">
        <v>40</v>
      </c>
      <c r="F33" s="122">
        <f>ROUND((SUM(BE120:BE163)),  2)</f>
        <v>0</v>
      </c>
      <c r="G33" s="33"/>
      <c r="H33" s="33"/>
      <c r="I33" s="123">
        <v>0.21</v>
      </c>
      <c r="J33" s="122">
        <f>ROUND(((SUM(BE120:BE163))*I33),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11" t="s">
        <v>41</v>
      </c>
      <c r="F34" s="122">
        <f>ROUND((SUM(BF120:BF163)),  2)</f>
        <v>0</v>
      </c>
      <c r="G34" s="33"/>
      <c r="H34" s="33"/>
      <c r="I34" s="123">
        <v>0.12</v>
      </c>
      <c r="J34" s="122">
        <f>ROUND(((SUM(BF120:BF163))*I34),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11" t="s">
        <v>42</v>
      </c>
      <c r="F35" s="122">
        <f>ROUND((SUM(BG120:BG163)),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11" t="s">
        <v>43</v>
      </c>
      <c r="F36" s="122">
        <f>ROUND((SUM(BH120:BH163)),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11" t="s">
        <v>44</v>
      </c>
      <c r="F37" s="122">
        <f>ROUND((SUM(BI120:BI163)),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24"/>
      <c r="D39" s="125" t="s">
        <v>45</v>
      </c>
      <c r="E39" s="126"/>
      <c r="F39" s="126"/>
      <c r="G39" s="127" t="s">
        <v>46</v>
      </c>
      <c r="H39" s="128" t="s">
        <v>47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50"/>
      <c r="D50" s="131" t="s">
        <v>48</v>
      </c>
      <c r="E50" s="132"/>
      <c r="F50" s="132"/>
      <c r="G50" s="131" t="s">
        <v>49</v>
      </c>
      <c r="H50" s="132"/>
      <c r="I50" s="132"/>
      <c r="J50" s="132"/>
      <c r="K50" s="132"/>
      <c r="L50" s="50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8"/>
      <c r="C61" s="33"/>
      <c r="D61" s="133" t="s">
        <v>50</v>
      </c>
      <c r="E61" s="134"/>
      <c r="F61" s="135" t="s">
        <v>51</v>
      </c>
      <c r="G61" s="133" t="s">
        <v>50</v>
      </c>
      <c r="H61" s="134"/>
      <c r="I61" s="134"/>
      <c r="J61" s="136" t="s">
        <v>51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8"/>
      <c r="C65" s="33"/>
      <c r="D65" s="131" t="s">
        <v>52</v>
      </c>
      <c r="E65" s="137"/>
      <c r="F65" s="137"/>
      <c r="G65" s="131" t="s">
        <v>53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8"/>
      <c r="C76" s="33"/>
      <c r="D76" s="133" t="s">
        <v>50</v>
      </c>
      <c r="E76" s="134"/>
      <c r="F76" s="135" t="s">
        <v>51</v>
      </c>
      <c r="G76" s="133" t="s">
        <v>50</v>
      </c>
      <c r="H76" s="134"/>
      <c r="I76" s="134"/>
      <c r="J76" s="136" t="s">
        <v>51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96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5"/>
      <c r="D85" s="35"/>
      <c r="E85" s="289" t="str">
        <f>E7</f>
        <v>Čerpací stanoviště požární vody</v>
      </c>
      <c r="F85" s="290"/>
      <c r="G85" s="290"/>
      <c r="H85" s="290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93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5"/>
      <c r="D87" s="35"/>
      <c r="E87" s="260" t="str">
        <f>E9</f>
        <v>01 - Stání pro hasičské vozidlo</v>
      </c>
      <c r="F87" s="291"/>
      <c r="G87" s="291"/>
      <c r="H87" s="291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5"/>
      <c r="E89" s="35"/>
      <c r="F89" s="26" t="str">
        <f>F12</f>
        <v xml:space="preserve"> </v>
      </c>
      <c r="G89" s="35"/>
      <c r="H89" s="35"/>
      <c r="I89" s="28" t="s">
        <v>22</v>
      </c>
      <c r="J89" s="65" t="str">
        <f>IF(J12="","",J12)</f>
        <v>Vyplň údaj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5"/>
      <c r="E91" s="35"/>
      <c r="F91" s="26" t="str">
        <f>E15</f>
        <v xml:space="preserve"> </v>
      </c>
      <c r="G91" s="35"/>
      <c r="H91" s="35"/>
      <c r="I91" s="28" t="s">
        <v>29</v>
      </c>
      <c r="J91" s="31" t="str">
        <f>E21</f>
        <v xml:space="preserve"> 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5"/>
      <c r="E92" s="35"/>
      <c r="F92" s="26" t="str">
        <f>IF(E18="","",E18)</f>
        <v>Vyplň údaj</v>
      </c>
      <c r="G92" s="35"/>
      <c r="H92" s="35"/>
      <c r="I92" s="28" t="s">
        <v>32</v>
      </c>
      <c r="J92" s="31" t="str">
        <f>E24</f>
        <v xml:space="preserve"> 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42" t="s">
        <v>97</v>
      </c>
      <c r="D94" s="143"/>
      <c r="E94" s="143"/>
      <c r="F94" s="143"/>
      <c r="G94" s="143"/>
      <c r="H94" s="143"/>
      <c r="I94" s="143"/>
      <c r="J94" s="144" t="s">
        <v>98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45" t="s">
        <v>99</v>
      </c>
      <c r="D96" s="35"/>
      <c r="E96" s="35"/>
      <c r="F96" s="35"/>
      <c r="G96" s="35"/>
      <c r="H96" s="35"/>
      <c r="I96" s="35"/>
      <c r="J96" s="83">
        <f>J120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100</v>
      </c>
    </row>
    <row r="97" spans="1:31" s="9" customFormat="1" ht="24.95" customHeight="1">
      <c r="B97" s="146"/>
      <c r="C97" s="147"/>
      <c r="D97" s="148" t="s">
        <v>101</v>
      </c>
      <c r="E97" s="149"/>
      <c r="F97" s="149"/>
      <c r="G97" s="149"/>
      <c r="H97" s="149"/>
      <c r="I97" s="149"/>
      <c r="J97" s="150">
        <f>J121</f>
        <v>0</v>
      </c>
      <c r="K97" s="147"/>
      <c r="L97" s="151"/>
    </row>
    <row r="98" spans="1:31" s="10" customFormat="1" ht="19.899999999999999" customHeight="1">
      <c r="B98" s="152"/>
      <c r="C98" s="153"/>
      <c r="D98" s="154" t="s">
        <v>102</v>
      </c>
      <c r="E98" s="155"/>
      <c r="F98" s="155"/>
      <c r="G98" s="155"/>
      <c r="H98" s="155"/>
      <c r="I98" s="155"/>
      <c r="J98" s="156">
        <f>J122</f>
        <v>0</v>
      </c>
      <c r="K98" s="153"/>
      <c r="L98" s="157"/>
    </row>
    <row r="99" spans="1:31" s="10" customFormat="1" ht="19.899999999999999" customHeight="1">
      <c r="B99" s="152"/>
      <c r="C99" s="153"/>
      <c r="D99" s="154" t="s">
        <v>103</v>
      </c>
      <c r="E99" s="155"/>
      <c r="F99" s="155"/>
      <c r="G99" s="155"/>
      <c r="H99" s="155"/>
      <c r="I99" s="155"/>
      <c r="J99" s="156">
        <f>J139</f>
        <v>0</v>
      </c>
      <c r="K99" s="153"/>
      <c r="L99" s="157"/>
    </row>
    <row r="100" spans="1:31" s="10" customFormat="1" ht="19.899999999999999" customHeight="1">
      <c r="B100" s="152"/>
      <c r="C100" s="153"/>
      <c r="D100" s="154" t="s">
        <v>104</v>
      </c>
      <c r="E100" s="155"/>
      <c r="F100" s="155"/>
      <c r="G100" s="155"/>
      <c r="H100" s="155"/>
      <c r="I100" s="155"/>
      <c r="J100" s="156">
        <f>J161</f>
        <v>0</v>
      </c>
      <c r="K100" s="153"/>
      <c r="L100" s="157"/>
    </row>
    <row r="101" spans="1:31" s="2" customFormat="1" ht="21.75" customHeight="1">
      <c r="A101" s="33"/>
      <c r="B101" s="34"/>
      <c r="C101" s="35"/>
      <c r="D101" s="35"/>
      <c r="E101" s="35"/>
      <c r="F101" s="35"/>
      <c r="G101" s="35"/>
      <c r="H101" s="35"/>
      <c r="I101" s="35"/>
      <c r="J101" s="35"/>
      <c r="K101" s="35"/>
      <c r="L101" s="50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31" s="2" customFormat="1" ht="6.95" customHeight="1">
      <c r="A102" s="33"/>
      <c r="B102" s="53"/>
      <c r="C102" s="54"/>
      <c r="D102" s="54"/>
      <c r="E102" s="54"/>
      <c r="F102" s="54"/>
      <c r="G102" s="54"/>
      <c r="H102" s="54"/>
      <c r="I102" s="54"/>
      <c r="J102" s="54"/>
      <c r="K102" s="54"/>
      <c r="L102" s="50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6" spans="1:31" s="2" customFormat="1" ht="6.95" customHeight="1">
      <c r="A106" s="33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0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24.95" customHeight="1">
      <c r="A107" s="33"/>
      <c r="B107" s="34"/>
      <c r="C107" s="22" t="s">
        <v>105</v>
      </c>
      <c r="D107" s="35"/>
      <c r="E107" s="35"/>
      <c r="F107" s="35"/>
      <c r="G107" s="35"/>
      <c r="H107" s="35"/>
      <c r="I107" s="35"/>
      <c r="J107" s="35"/>
      <c r="K107" s="35"/>
      <c r="L107" s="50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6.95" customHeight="1">
      <c r="A108" s="33"/>
      <c r="B108" s="34"/>
      <c r="C108" s="35"/>
      <c r="D108" s="35"/>
      <c r="E108" s="35"/>
      <c r="F108" s="35"/>
      <c r="G108" s="35"/>
      <c r="H108" s="35"/>
      <c r="I108" s="35"/>
      <c r="J108" s="35"/>
      <c r="K108" s="35"/>
      <c r="L108" s="50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8" t="s">
        <v>16</v>
      </c>
      <c r="D109" s="35"/>
      <c r="E109" s="35"/>
      <c r="F109" s="35"/>
      <c r="G109" s="35"/>
      <c r="H109" s="35"/>
      <c r="I109" s="35"/>
      <c r="J109" s="35"/>
      <c r="K109" s="35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6.5" customHeight="1">
      <c r="A110" s="33"/>
      <c r="B110" s="34"/>
      <c r="C110" s="35"/>
      <c r="D110" s="35"/>
      <c r="E110" s="289" t="str">
        <f>E7</f>
        <v>Čerpací stanoviště požární vody</v>
      </c>
      <c r="F110" s="290"/>
      <c r="G110" s="290"/>
      <c r="H110" s="290"/>
      <c r="I110" s="35"/>
      <c r="J110" s="35"/>
      <c r="K110" s="35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2" customHeight="1">
      <c r="A111" s="33"/>
      <c r="B111" s="34"/>
      <c r="C111" s="28" t="s">
        <v>93</v>
      </c>
      <c r="D111" s="35"/>
      <c r="E111" s="35"/>
      <c r="F111" s="35"/>
      <c r="G111" s="35"/>
      <c r="H111" s="35"/>
      <c r="I111" s="35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6.5" customHeight="1">
      <c r="A112" s="33"/>
      <c r="B112" s="34"/>
      <c r="C112" s="35"/>
      <c r="D112" s="35"/>
      <c r="E112" s="260" t="str">
        <f>E9</f>
        <v>01 - Stání pro hasičské vozidlo</v>
      </c>
      <c r="F112" s="291"/>
      <c r="G112" s="291"/>
      <c r="H112" s="291"/>
      <c r="I112" s="35"/>
      <c r="J112" s="35"/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20</v>
      </c>
      <c r="D114" s="35"/>
      <c r="E114" s="35"/>
      <c r="F114" s="26" t="str">
        <f>F12</f>
        <v xml:space="preserve"> </v>
      </c>
      <c r="G114" s="35"/>
      <c r="H114" s="35"/>
      <c r="I114" s="28" t="s">
        <v>22</v>
      </c>
      <c r="J114" s="65" t="str">
        <f>IF(J12="","",J12)</f>
        <v>Vyplň údaj</v>
      </c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6.95" customHeight="1">
      <c r="A115" s="33"/>
      <c r="B115" s="34"/>
      <c r="C115" s="35"/>
      <c r="D115" s="35"/>
      <c r="E115" s="35"/>
      <c r="F115" s="35"/>
      <c r="G115" s="35"/>
      <c r="H115" s="35"/>
      <c r="I115" s="35"/>
      <c r="J115" s="35"/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5.2" customHeight="1">
      <c r="A116" s="33"/>
      <c r="B116" s="34"/>
      <c r="C116" s="28" t="s">
        <v>23</v>
      </c>
      <c r="D116" s="35"/>
      <c r="E116" s="35"/>
      <c r="F116" s="26" t="str">
        <f>E15</f>
        <v xml:space="preserve"> </v>
      </c>
      <c r="G116" s="35"/>
      <c r="H116" s="35"/>
      <c r="I116" s="28" t="s">
        <v>29</v>
      </c>
      <c r="J116" s="31" t="str">
        <f>E21</f>
        <v xml:space="preserve"> </v>
      </c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5.2" customHeight="1">
      <c r="A117" s="33"/>
      <c r="B117" s="34"/>
      <c r="C117" s="28" t="s">
        <v>27</v>
      </c>
      <c r="D117" s="35"/>
      <c r="E117" s="35"/>
      <c r="F117" s="26" t="str">
        <f>IF(E18="","",E18)</f>
        <v>Vyplň údaj</v>
      </c>
      <c r="G117" s="35"/>
      <c r="H117" s="35"/>
      <c r="I117" s="28" t="s">
        <v>32</v>
      </c>
      <c r="J117" s="31" t="str">
        <f>E24</f>
        <v xml:space="preserve"> </v>
      </c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0.35" customHeight="1">
      <c r="A118" s="33"/>
      <c r="B118" s="34"/>
      <c r="C118" s="35"/>
      <c r="D118" s="35"/>
      <c r="E118" s="35"/>
      <c r="F118" s="35"/>
      <c r="G118" s="35"/>
      <c r="H118" s="35"/>
      <c r="I118" s="35"/>
      <c r="J118" s="35"/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11" customFormat="1" ht="29.25" customHeight="1">
      <c r="A119" s="158"/>
      <c r="B119" s="159"/>
      <c r="C119" s="160" t="s">
        <v>106</v>
      </c>
      <c r="D119" s="161" t="s">
        <v>60</v>
      </c>
      <c r="E119" s="161" t="s">
        <v>56</v>
      </c>
      <c r="F119" s="161" t="s">
        <v>57</v>
      </c>
      <c r="G119" s="161" t="s">
        <v>107</v>
      </c>
      <c r="H119" s="161" t="s">
        <v>108</v>
      </c>
      <c r="I119" s="161" t="s">
        <v>109</v>
      </c>
      <c r="J119" s="162" t="s">
        <v>98</v>
      </c>
      <c r="K119" s="163" t="s">
        <v>110</v>
      </c>
      <c r="L119" s="164"/>
      <c r="M119" s="74" t="s">
        <v>1</v>
      </c>
      <c r="N119" s="75" t="s">
        <v>39</v>
      </c>
      <c r="O119" s="75" t="s">
        <v>111</v>
      </c>
      <c r="P119" s="75" t="s">
        <v>112</v>
      </c>
      <c r="Q119" s="75" t="s">
        <v>113</v>
      </c>
      <c r="R119" s="75" t="s">
        <v>114</v>
      </c>
      <c r="S119" s="75" t="s">
        <v>115</v>
      </c>
      <c r="T119" s="76" t="s">
        <v>116</v>
      </c>
      <c r="U119" s="158"/>
      <c r="V119" s="158"/>
      <c r="W119" s="158"/>
      <c r="X119" s="158"/>
      <c r="Y119" s="158"/>
      <c r="Z119" s="158"/>
      <c r="AA119" s="158"/>
      <c r="AB119" s="158"/>
      <c r="AC119" s="158"/>
      <c r="AD119" s="158"/>
      <c r="AE119" s="158"/>
    </row>
    <row r="120" spans="1:65" s="2" customFormat="1" ht="22.9" customHeight="1">
      <c r="A120" s="33"/>
      <c r="B120" s="34"/>
      <c r="C120" s="81" t="s">
        <v>117</v>
      </c>
      <c r="D120" s="35"/>
      <c r="E120" s="35"/>
      <c r="F120" s="35"/>
      <c r="G120" s="35"/>
      <c r="H120" s="35"/>
      <c r="I120" s="35"/>
      <c r="J120" s="165">
        <f>BK120</f>
        <v>0</v>
      </c>
      <c r="K120" s="35"/>
      <c r="L120" s="38"/>
      <c r="M120" s="77"/>
      <c r="N120" s="166"/>
      <c r="O120" s="78"/>
      <c r="P120" s="167">
        <f>P121</f>
        <v>0</v>
      </c>
      <c r="Q120" s="78"/>
      <c r="R120" s="167">
        <f>R121</f>
        <v>97.671265000000005</v>
      </c>
      <c r="S120" s="78"/>
      <c r="T120" s="168">
        <f>T121</f>
        <v>0</v>
      </c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T120" s="16" t="s">
        <v>74</v>
      </c>
      <c r="AU120" s="16" t="s">
        <v>100</v>
      </c>
      <c r="BK120" s="169">
        <f>BK121</f>
        <v>0</v>
      </c>
    </row>
    <row r="121" spans="1:65" s="12" customFormat="1" ht="25.9" customHeight="1">
      <c r="B121" s="170"/>
      <c r="C121" s="171"/>
      <c r="D121" s="172" t="s">
        <v>74</v>
      </c>
      <c r="E121" s="173" t="s">
        <v>118</v>
      </c>
      <c r="F121" s="173" t="s">
        <v>119</v>
      </c>
      <c r="G121" s="171"/>
      <c r="H121" s="171"/>
      <c r="I121" s="174"/>
      <c r="J121" s="175">
        <f>BK121</f>
        <v>0</v>
      </c>
      <c r="K121" s="171"/>
      <c r="L121" s="176"/>
      <c r="M121" s="177"/>
      <c r="N121" s="178"/>
      <c r="O121" s="178"/>
      <c r="P121" s="179">
        <f>P122+P139+P161</f>
        <v>0</v>
      </c>
      <c r="Q121" s="178"/>
      <c r="R121" s="179">
        <f>R122+R139+R161</f>
        <v>97.671265000000005</v>
      </c>
      <c r="S121" s="178"/>
      <c r="T121" s="180">
        <f>T122+T139+T161</f>
        <v>0</v>
      </c>
      <c r="AR121" s="181" t="s">
        <v>83</v>
      </c>
      <c r="AT121" s="182" t="s">
        <v>74</v>
      </c>
      <c r="AU121" s="182" t="s">
        <v>75</v>
      </c>
      <c r="AY121" s="181" t="s">
        <v>120</v>
      </c>
      <c r="BK121" s="183">
        <f>BK122+BK139+BK161</f>
        <v>0</v>
      </c>
    </row>
    <row r="122" spans="1:65" s="12" customFormat="1" ht="22.9" customHeight="1">
      <c r="B122" s="170"/>
      <c r="C122" s="171"/>
      <c r="D122" s="172" t="s">
        <v>74</v>
      </c>
      <c r="E122" s="184" t="s">
        <v>83</v>
      </c>
      <c r="F122" s="184" t="s">
        <v>121</v>
      </c>
      <c r="G122" s="171"/>
      <c r="H122" s="171"/>
      <c r="I122" s="174"/>
      <c r="J122" s="185">
        <f>BK122</f>
        <v>0</v>
      </c>
      <c r="K122" s="171"/>
      <c r="L122" s="176"/>
      <c r="M122" s="177"/>
      <c r="N122" s="178"/>
      <c r="O122" s="178"/>
      <c r="P122" s="179">
        <f>SUM(P123:P138)</f>
        <v>0</v>
      </c>
      <c r="Q122" s="178"/>
      <c r="R122" s="179">
        <f>SUM(R123:R138)</f>
        <v>0</v>
      </c>
      <c r="S122" s="178"/>
      <c r="T122" s="180">
        <f>SUM(T123:T138)</f>
        <v>0</v>
      </c>
      <c r="AR122" s="181" t="s">
        <v>83</v>
      </c>
      <c r="AT122" s="182" t="s">
        <v>74</v>
      </c>
      <c r="AU122" s="182" t="s">
        <v>83</v>
      </c>
      <c r="AY122" s="181" t="s">
        <v>120</v>
      </c>
      <c r="BK122" s="183">
        <f>SUM(BK123:BK138)</f>
        <v>0</v>
      </c>
    </row>
    <row r="123" spans="1:65" s="2" customFormat="1" ht="36" customHeight="1">
      <c r="A123" s="33"/>
      <c r="B123" s="34"/>
      <c r="C123" s="186" t="s">
        <v>83</v>
      </c>
      <c r="D123" s="186" t="s">
        <v>122</v>
      </c>
      <c r="E123" s="187" t="s">
        <v>123</v>
      </c>
      <c r="F123" s="188" t="s">
        <v>124</v>
      </c>
      <c r="G123" s="189" t="s">
        <v>125</v>
      </c>
      <c r="H123" s="190">
        <v>45.6</v>
      </c>
      <c r="I123" s="191"/>
      <c r="J123" s="192">
        <f>ROUND(I123*H123,2)</f>
        <v>0</v>
      </c>
      <c r="K123" s="193"/>
      <c r="L123" s="38"/>
      <c r="M123" s="194" t="s">
        <v>1</v>
      </c>
      <c r="N123" s="195" t="s">
        <v>40</v>
      </c>
      <c r="O123" s="70"/>
      <c r="P123" s="196">
        <f>O123*H123</f>
        <v>0</v>
      </c>
      <c r="Q123" s="196">
        <v>0</v>
      </c>
      <c r="R123" s="196">
        <f>Q123*H123</f>
        <v>0</v>
      </c>
      <c r="S123" s="196">
        <v>0</v>
      </c>
      <c r="T123" s="197">
        <f>S123*H123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98" t="s">
        <v>126</v>
      </c>
      <c r="AT123" s="198" t="s">
        <v>122</v>
      </c>
      <c r="AU123" s="198" t="s">
        <v>85</v>
      </c>
      <c r="AY123" s="16" t="s">
        <v>120</v>
      </c>
      <c r="BE123" s="199">
        <f>IF(N123="základní",J123,0)</f>
        <v>0</v>
      </c>
      <c r="BF123" s="199">
        <f>IF(N123="snížená",J123,0)</f>
        <v>0</v>
      </c>
      <c r="BG123" s="199">
        <f>IF(N123="zákl. přenesená",J123,0)</f>
        <v>0</v>
      </c>
      <c r="BH123" s="199">
        <f>IF(N123="sníž. přenesená",J123,0)</f>
        <v>0</v>
      </c>
      <c r="BI123" s="199">
        <f>IF(N123="nulová",J123,0)</f>
        <v>0</v>
      </c>
      <c r="BJ123" s="16" t="s">
        <v>83</v>
      </c>
      <c r="BK123" s="199">
        <f>ROUND(I123*H123,2)</f>
        <v>0</v>
      </c>
      <c r="BL123" s="16" t="s">
        <v>126</v>
      </c>
      <c r="BM123" s="198" t="s">
        <v>127</v>
      </c>
    </row>
    <row r="124" spans="1:65" s="2" customFormat="1" ht="19.5">
      <c r="A124" s="33"/>
      <c r="B124" s="34"/>
      <c r="C124" s="35"/>
      <c r="D124" s="200" t="s">
        <v>128</v>
      </c>
      <c r="E124" s="35"/>
      <c r="F124" s="201" t="s">
        <v>124</v>
      </c>
      <c r="G124" s="35"/>
      <c r="H124" s="35"/>
      <c r="I124" s="202"/>
      <c r="J124" s="35"/>
      <c r="K124" s="35"/>
      <c r="L124" s="38"/>
      <c r="M124" s="203"/>
      <c r="N124" s="204"/>
      <c r="O124" s="70"/>
      <c r="P124" s="70"/>
      <c r="Q124" s="70"/>
      <c r="R124" s="70"/>
      <c r="S124" s="70"/>
      <c r="T124" s="71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6" t="s">
        <v>128</v>
      </c>
      <c r="AU124" s="16" t="s">
        <v>85</v>
      </c>
    </row>
    <row r="125" spans="1:65" s="13" customFormat="1" ht="11.25">
      <c r="B125" s="205"/>
      <c r="C125" s="206"/>
      <c r="D125" s="200" t="s">
        <v>129</v>
      </c>
      <c r="E125" s="207" t="s">
        <v>1</v>
      </c>
      <c r="F125" s="208" t="s">
        <v>130</v>
      </c>
      <c r="G125" s="206"/>
      <c r="H125" s="209">
        <v>45.6</v>
      </c>
      <c r="I125" s="210"/>
      <c r="J125" s="206"/>
      <c r="K125" s="206"/>
      <c r="L125" s="211"/>
      <c r="M125" s="212"/>
      <c r="N125" s="213"/>
      <c r="O125" s="213"/>
      <c r="P125" s="213"/>
      <c r="Q125" s="213"/>
      <c r="R125" s="213"/>
      <c r="S125" s="213"/>
      <c r="T125" s="214"/>
      <c r="AT125" s="215" t="s">
        <v>129</v>
      </c>
      <c r="AU125" s="215" t="s">
        <v>85</v>
      </c>
      <c r="AV125" s="13" t="s">
        <v>85</v>
      </c>
      <c r="AW125" s="13" t="s">
        <v>31</v>
      </c>
      <c r="AX125" s="13" t="s">
        <v>83</v>
      </c>
      <c r="AY125" s="215" t="s">
        <v>120</v>
      </c>
    </row>
    <row r="126" spans="1:65" s="14" customFormat="1" ht="11.25">
      <c r="B126" s="216"/>
      <c r="C126" s="217"/>
      <c r="D126" s="200" t="s">
        <v>129</v>
      </c>
      <c r="E126" s="218" t="s">
        <v>1</v>
      </c>
      <c r="F126" s="219" t="s">
        <v>131</v>
      </c>
      <c r="G126" s="217"/>
      <c r="H126" s="218" t="s">
        <v>1</v>
      </c>
      <c r="I126" s="220"/>
      <c r="J126" s="217"/>
      <c r="K126" s="217"/>
      <c r="L126" s="221"/>
      <c r="M126" s="222"/>
      <c r="N126" s="223"/>
      <c r="O126" s="223"/>
      <c r="P126" s="223"/>
      <c r="Q126" s="223"/>
      <c r="R126" s="223"/>
      <c r="S126" s="223"/>
      <c r="T126" s="224"/>
      <c r="AT126" s="225" t="s">
        <v>129</v>
      </c>
      <c r="AU126" s="225" t="s">
        <v>85</v>
      </c>
      <c r="AV126" s="14" t="s">
        <v>83</v>
      </c>
      <c r="AW126" s="14" t="s">
        <v>31</v>
      </c>
      <c r="AX126" s="14" t="s">
        <v>75</v>
      </c>
      <c r="AY126" s="225" t="s">
        <v>120</v>
      </c>
    </row>
    <row r="127" spans="1:65" s="2" customFormat="1" ht="40.9" customHeight="1">
      <c r="A127" s="33"/>
      <c r="B127" s="34"/>
      <c r="C127" s="186" t="s">
        <v>85</v>
      </c>
      <c r="D127" s="186" t="s">
        <v>122</v>
      </c>
      <c r="E127" s="187" t="s">
        <v>132</v>
      </c>
      <c r="F127" s="188" t="s">
        <v>133</v>
      </c>
      <c r="G127" s="189" t="s">
        <v>125</v>
      </c>
      <c r="H127" s="190">
        <v>46</v>
      </c>
      <c r="I127" s="191"/>
      <c r="J127" s="192">
        <f>ROUND(I127*H127,2)</f>
        <v>0</v>
      </c>
      <c r="K127" s="193"/>
      <c r="L127" s="38"/>
      <c r="M127" s="194" t="s">
        <v>1</v>
      </c>
      <c r="N127" s="195" t="s">
        <v>40</v>
      </c>
      <c r="O127" s="70"/>
      <c r="P127" s="196">
        <f>O127*H127</f>
        <v>0</v>
      </c>
      <c r="Q127" s="196">
        <v>0</v>
      </c>
      <c r="R127" s="196">
        <f>Q127*H127</f>
        <v>0</v>
      </c>
      <c r="S127" s="196">
        <v>0</v>
      </c>
      <c r="T127" s="197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98" t="s">
        <v>126</v>
      </c>
      <c r="AT127" s="198" t="s">
        <v>122</v>
      </c>
      <c r="AU127" s="198" t="s">
        <v>85</v>
      </c>
      <c r="AY127" s="16" t="s">
        <v>120</v>
      </c>
      <c r="BE127" s="199">
        <f>IF(N127="základní",J127,0)</f>
        <v>0</v>
      </c>
      <c r="BF127" s="199">
        <f>IF(N127="snížená",J127,0)</f>
        <v>0</v>
      </c>
      <c r="BG127" s="199">
        <f>IF(N127="zákl. přenesená",J127,0)</f>
        <v>0</v>
      </c>
      <c r="BH127" s="199">
        <f>IF(N127="sníž. přenesená",J127,0)</f>
        <v>0</v>
      </c>
      <c r="BI127" s="199">
        <f>IF(N127="nulová",J127,0)</f>
        <v>0</v>
      </c>
      <c r="BJ127" s="16" t="s">
        <v>83</v>
      </c>
      <c r="BK127" s="199">
        <f>ROUND(I127*H127,2)</f>
        <v>0</v>
      </c>
      <c r="BL127" s="16" t="s">
        <v>126</v>
      </c>
      <c r="BM127" s="198" t="s">
        <v>134</v>
      </c>
    </row>
    <row r="128" spans="1:65" s="2" customFormat="1" ht="19.5">
      <c r="A128" s="33"/>
      <c r="B128" s="34"/>
      <c r="C128" s="35"/>
      <c r="D128" s="200" t="s">
        <v>128</v>
      </c>
      <c r="E128" s="35"/>
      <c r="F128" s="201" t="s">
        <v>133</v>
      </c>
      <c r="G128" s="35"/>
      <c r="H128" s="35"/>
      <c r="I128" s="202"/>
      <c r="J128" s="35"/>
      <c r="K128" s="35"/>
      <c r="L128" s="38"/>
      <c r="M128" s="203"/>
      <c r="N128" s="204"/>
      <c r="O128" s="70"/>
      <c r="P128" s="70"/>
      <c r="Q128" s="70"/>
      <c r="R128" s="70"/>
      <c r="S128" s="70"/>
      <c r="T128" s="71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6" t="s">
        <v>128</v>
      </c>
      <c r="AU128" s="16" t="s">
        <v>85</v>
      </c>
    </row>
    <row r="129" spans="1:65" s="13" customFormat="1" ht="11.25">
      <c r="B129" s="205"/>
      <c r="C129" s="206"/>
      <c r="D129" s="200" t="s">
        <v>129</v>
      </c>
      <c r="E129" s="207" t="s">
        <v>1</v>
      </c>
      <c r="F129" s="208" t="s">
        <v>135</v>
      </c>
      <c r="G129" s="206"/>
      <c r="H129" s="209">
        <v>46</v>
      </c>
      <c r="I129" s="210"/>
      <c r="J129" s="206"/>
      <c r="K129" s="206"/>
      <c r="L129" s="211"/>
      <c r="M129" s="212"/>
      <c r="N129" s="213"/>
      <c r="O129" s="213"/>
      <c r="P129" s="213"/>
      <c r="Q129" s="213"/>
      <c r="R129" s="213"/>
      <c r="S129" s="213"/>
      <c r="T129" s="214"/>
      <c r="AT129" s="215" t="s">
        <v>129</v>
      </c>
      <c r="AU129" s="215" t="s">
        <v>85</v>
      </c>
      <c r="AV129" s="13" t="s">
        <v>85</v>
      </c>
      <c r="AW129" s="13" t="s">
        <v>31</v>
      </c>
      <c r="AX129" s="13" t="s">
        <v>83</v>
      </c>
      <c r="AY129" s="215" t="s">
        <v>120</v>
      </c>
    </row>
    <row r="130" spans="1:65" s="14" customFormat="1" ht="11.25">
      <c r="B130" s="216"/>
      <c r="C130" s="217"/>
      <c r="D130" s="200" t="s">
        <v>129</v>
      </c>
      <c r="E130" s="218" t="s">
        <v>1</v>
      </c>
      <c r="F130" s="219" t="s">
        <v>136</v>
      </c>
      <c r="G130" s="217"/>
      <c r="H130" s="218" t="s">
        <v>1</v>
      </c>
      <c r="I130" s="220"/>
      <c r="J130" s="217"/>
      <c r="K130" s="217"/>
      <c r="L130" s="221"/>
      <c r="M130" s="222"/>
      <c r="N130" s="223"/>
      <c r="O130" s="223"/>
      <c r="P130" s="223"/>
      <c r="Q130" s="223"/>
      <c r="R130" s="223"/>
      <c r="S130" s="223"/>
      <c r="T130" s="224"/>
      <c r="AT130" s="225" t="s">
        <v>129</v>
      </c>
      <c r="AU130" s="225" t="s">
        <v>85</v>
      </c>
      <c r="AV130" s="14" t="s">
        <v>83</v>
      </c>
      <c r="AW130" s="14" t="s">
        <v>31</v>
      </c>
      <c r="AX130" s="14" t="s">
        <v>75</v>
      </c>
      <c r="AY130" s="225" t="s">
        <v>120</v>
      </c>
    </row>
    <row r="131" spans="1:65" s="2" customFormat="1" ht="26.45" customHeight="1">
      <c r="A131" s="33"/>
      <c r="B131" s="34"/>
      <c r="C131" s="186" t="s">
        <v>137</v>
      </c>
      <c r="D131" s="186" t="s">
        <v>122</v>
      </c>
      <c r="E131" s="187" t="s">
        <v>138</v>
      </c>
      <c r="F131" s="188" t="s">
        <v>139</v>
      </c>
      <c r="G131" s="189" t="s">
        <v>125</v>
      </c>
      <c r="H131" s="190">
        <v>46</v>
      </c>
      <c r="I131" s="191"/>
      <c r="J131" s="192">
        <f>ROUND(I131*H131,2)</f>
        <v>0</v>
      </c>
      <c r="K131" s="193"/>
      <c r="L131" s="38"/>
      <c r="M131" s="194" t="s">
        <v>1</v>
      </c>
      <c r="N131" s="195" t="s">
        <v>40</v>
      </c>
      <c r="O131" s="70"/>
      <c r="P131" s="196">
        <f>O131*H131</f>
        <v>0</v>
      </c>
      <c r="Q131" s="196">
        <v>0</v>
      </c>
      <c r="R131" s="196">
        <f>Q131*H131</f>
        <v>0</v>
      </c>
      <c r="S131" s="196">
        <v>0</v>
      </c>
      <c r="T131" s="197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98" t="s">
        <v>126</v>
      </c>
      <c r="AT131" s="198" t="s">
        <v>122</v>
      </c>
      <c r="AU131" s="198" t="s">
        <v>85</v>
      </c>
      <c r="AY131" s="16" t="s">
        <v>120</v>
      </c>
      <c r="BE131" s="199">
        <f>IF(N131="základní",J131,0)</f>
        <v>0</v>
      </c>
      <c r="BF131" s="199">
        <f>IF(N131="snížená",J131,0)</f>
        <v>0</v>
      </c>
      <c r="BG131" s="199">
        <f>IF(N131="zákl. přenesená",J131,0)</f>
        <v>0</v>
      </c>
      <c r="BH131" s="199">
        <f>IF(N131="sníž. přenesená",J131,0)</f>
        <v>0</v>
      </c>
      <c r="BI131" s="199">
        <f>IF(N131="nulová",J131,0)</f>
        <v>0</v>
      </c>
      <c r="BJ131" s="16" t="s">
        <v>83</v>
      </c>
      <c r="BK131" s="199">
        <f>ROUND(I131*H131,2)</f>
        <v>0</v>
      </c>
      <c r="BL131" s="16" t="s">
        <v>126</v>
      </c>
      <c r="BM131" s="198" t="s">
        <v>140</v>
      </c>
    </row>
    <row r="132" spans="1:65" s="2" customFormat="1" ht="11.25">
      <c r="A132" s="33"/>
      <c r="B132" s="34"/>
      <c r="C132" s="35"/>
      <c r="D132" s="200" t="s">
        <v>128</v>
      </c>
      <c r="E132" s="35"/>
      <c r="F132" s="201" t="s">
        <v>139</v>
      </c>
      <c r="G132" s="35"/>
      <c r="H132" s="35"/>
      <c r="I132" s="202"/>
      <c r="J132" s="35"/>
      <c r="K132" s="35"/>
      <c r="L132" s="38"/>
      <c r="M132" s="203"/>
      <c r="N132" s="204"/>
      <c r="O132" s="70"/>
      <c r="P132" s="70"/>
      <c r="Q132" s="70"/>
      <c r="R132" s="70"/>
      <c r="S132" s="70"/>
      <c r="T132" s="71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6" t="s">
        <v>128</v>
      </c>
      <c r="AU132" s="16" t="s">
        <v>85</v>
      </c>
    </row>
    <row r="133" spans="1:65" s="13" customFormat="1" ht="11.25">
      <c r="B133" s="205"/>
      <c r="C133" s="206"/>
      <c r="D133" s="200" t="s">
        <v>129</v>
      </c>
      <c r="E133" s="207" t="s">
        <v>1</v>
      </c>
      <c r="F133" s="208" t="s">
        <v>135</v>
      </c>
      <c r="G133" s="206"/>
      <c r="H133" s="209">
        <v>46</v>
      </c>
      <c r="I133" s="210"/>
      <c r="J133" s="206"/>
      <c r="K133" s="206"/>
      <c r="L133" s="211"/>
      <c r="M133" s="212"/>
      <c r="N133" s="213"/>
      <c r="O133" s="213"/>
      <c r="P133" s="213"/>
      <c r="Q133" s="213"/>
      <c r="R133" s="213"/>
      <c r="S133" s="213"/>
      <c r="T133" s="214"/>
      <c r="AT133" s="215" t="s">
        <v>129</v>
      </c>
      <c r="AU133" s="215" t="s">
        <v>85</v>
      </c>
      <c r="AV133" s="13" t="s">
        <v>85</v>
      </c>
      <c r="AW133" s="13" t="s">
        <v>31</v>
      </c>
      <c r="AX133" s="13" t="s">
        <v>83</v>
      </c>
      <c r="AY133" s="215" t="s">
        <v>120</v>
      </c>
    </row>
    <row r="134" spans="1:65" s="14" customFormat="1" ht="11.25">
      <c r="B134" s="216"/>
      <c r="C134" s="217"/>
      <c r="D134" s="200" t="s">
        <v>129</v>
      </c>
      <c r="E134" s="218" t="s">
        <v>1</v>
      </c>
      <c r="F134" s="219" t="s">
        <v>141</v>
      </c>
      <c r="G134" s="217"/>
      <c r="H134" s="218" t="s">
        <v>1</v>
      </c>
      <c r="I134" s="220"/>
      <c r="J134" s="217"/>
      <c r="K134" s="217"/>
      <c r="L134" s="221"/>
      <c r="M134" s="222"/>
      <c r="N134" s="223"/>
      <c r="O134" s="223"/>
      <c r="P134" s="223"/>
      <c r="Q134" s="223"/>
      <c r="R134" s="223"/>
      <c r="S134" s="223"/>
      <c r="T134" s="224"/>
      <c r="AT134" s="225" t="s">
        <v>129</v>
      </c>
      <c r="AU134" s="225" t="s">
        <v>85</v>
      </c>
      <c r="AV134" s="14" t="s">
        <v>83</v>
      </c>
      <c r="AW134" s="14" t="s">
        <v>31</v>
      </c>
      <c r="AX134" s="14" t="s">
        <v>75</v>
      </c>
      <c r="AY134" s="225" t="s">
        <v>120</v>
      </c>
    </row>
    <row r="135" spans="1:65" s="2" customFormat="1" ht="26.45" customHeight="1">
      <c r="A135" s="33"/>
      <c r="B135" s="34"/>
      <c r="C135" s="186" t="s">
        <v>126</v>
      </c>
      <c r="D135" s="186" t="s">
        <v>122</v>
      </c>
      <c r="E135" s="187" t="s">
        <v>142</v>
      </c>
      <c r="F135" s="188" t="s">
        <v>143</v>
      </c>
      <c r="G135" s="189" t="s">
        <v>144</v>
      </c>
      <c r="H135" s="190">
        <v>115</v>
      </c>
      <c r="I135" s="191"/>
      <c r="J135" s="192">
        <f>ROUND(I135*H135,2)</f>
        <v>0</v>
      </c>
      <c r="K135" s="193"/>
      <c r="L135" s="38"/>
      <c r="M135" s="194" t="s">
        <v>1</v>
      </c>
      <c r="N135" s="195" t="s">
        <v>40</v>
      </c>
      <c r="O135" s="70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98" t="s">
        <v>126</v>
      </c>
      <c r="AT135" s="198" t="s">
        <v>122</v>
      </c>
      <c r="AU135" s="198" t="s">
        <v>85</v>
      </c>
      <c r="AY135" s="16" t="s">
        <v>120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6" t="s">
        <v>83</v>
      </c>
      <c r="BK135" s="199">
        <f>ROUND(I135*H135,2)</f>
        <v>0</v>
      </c>
      <c r="BL135" s="16" t="s">
        <v>126</v>
      </c>
      <c r="BM135" s="198" t="s">
        <v>145</v>
      </c>
    </row>
    <row r="136" spans="1:65" s="2" customFormat="1" ht="19.5">
      <c r="A136" s="33"/>
      <c r="B136" s="34"/>
      <c r="C136" s="35"/>
      <c r="D136" s="200" t="s">
        <v>128</v>
      </c>
      <c r="E136" s="35"/>
      <c r="F136" s="201" t="s">
        <v>143</v>
      </c>
      <c r="G136" s="35"/>
      <c r="H136" s="35"/>
      <c r="I136" s="202"/>
      <c r="J136" s="35"/>
      <c r="K136" s="35"/>
      <c r="L136" s="38"/>
      <c r="M136" s="203"/>
      <c r="N136" s="204"/>
      <c r="O136" s="70"/>
      <c r="P136" s="70"/>
      <c r="Q136" s="70"/>
      <c r="R136" s="70"/>
      <c r="S136" s="70"/>
      <c r="T136" s="71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6" t="s">
        <v>128</v>
      </c>
      <c r="AU136" s="16" t="s">
        <v>85</v>
      </c>
    </row>
    <row r="137" spans="1:65" s="13" customFormat="1" ht="11.25">
      <c r="B137" s="205"/>
      <c r="C137" s="206"/>
      <c r="D137" s="200" t="s">
        <v>129</v>
      </c>
      <c r="E137" s="207" t="s">
        <v>1</v>
      </c>
      <c r="F137" s="208" t="s">
        <v>146</v>
      </c>
      <c r="G137" s="206"/>
      <c r="H137" s="209">
        <v>115</v>
      </c>
      <c r="I137" s="210"/>
      <c r="J137" s="206"/>
      <c r="K137" s="206"/>
      <c r="L137" s="211"/>
      <c r="M137" s="212"/>
      <c r="N137" s="213"/>
      <c r="O137" s="213"/>
      <c r="P137" s="213"/>
      <c r="Q137" s="213"/>
      <c r="R137" s="213"/>
      <c r="S137" s="213"/>
      <c r="T137" s="214"/>
      <c r="AT137" s="215" t="s">
        <v>129</v>
      </c>
      <c r="AU137" s="215" t="s">
        <v>85</v>
      </c>
      <c r="AV137" s="13" t="s">
        <v>85</v>
      </c>
      <c r="AW137" s="13" t="s">
        <v>31</v>
      </c>
      <c r="AX137" s="13" t="s">
        <v>83</v>
      </c>
      <c r="AY137" s="215" t="s">
        <v>120</v>
      </c>
    </row>
    <row r="138" spans="1:65" s="14" customFormat="1" ht="11.25">
      <c r="B138" s="216"/>
      <c r="C138" s="217"/>
      <c r="D138" s="200" t="s">
        <v>129</v>
      </c>
      <c r="E138" s="218" t="s">
        <v>1</v>
      </c>
      <c r="F138" s="219" t="s">
        <v>147</v>
      </c>
      <c r="G138" s="217"/>
      <c r="H138" s="218" t="s">
        <v>1</v>
      </c>
      <c r="I138" s="220"/>
      <c r="J138" s="217"/>
      <c r="K138" s="217"/>
      <c r="L138" s="221"/>
      <c r="M138" s="222"/>
      <c r="N138" s="223"/>
      <c r="O138" s="223"/>
      <c r="P138" s="223"/>
      <c r="Q138" s="223"/>
      <c r="R138" s="223"/>
      <c r="S138" s="223"/>
      <c r="T138" s="224"/>
      <c r="AT138" s="225" t="s">
        <v>129</v>
      </c>
      <c r="AU138" s="225" t="s">
        <v>85</v>
      </c>
      <c r="AV138" s="14" t="s">
        <v>83</v>
      </c>
      <c r="AW138" s="14" t="s">
        <v>31</v>
      </c>
      <c r="AX138" s="14" t="s">
        <v>75</v>
      </c>
      <c r="AY138" s="225" t="s">
        <v>120</v>
      </c>
    </row>
    <row r="139" spans="1:65" s="12" customFormat="1" ht="22.9" customHeight="1">
      <c r="B139" s="170"/>
      <c r="C139" s="171"/>
      <c r="D139" s="172" t="s">
        <v>74</v>
      </c>
      <c r="E139" s="184" t="s">
        <v>148</v>
      </c>
      <c r="F139" s="184" t="s">
        <v>149</v>
      </c>
      <c r="G139" s="171"/>
      <c r="H139" s="171"/>
      <c r="I139" s="174"/>
      <c r="J139" s="185">
        <f>BK139</f>
        <v>0</v>
      </c>
      <c r="K139" s="171"/>
      <c r="L139" s="176"/>
      <c r="M139" s="177"/>
      <c r="N139" s="178"/>
      <c r="O139" s="178"/>
      <c r="P139" s="179">
        <f>SUM(P140:P160)</f>
        <v>0</v>
      </c>
      <c r="Q139" s="178"/>
      <c r="R139" s="179">
        <f>SUM(R140:R160)</f>
        <v>97.671265000000005</v>
      </c>
      <c r="S139" s="178"/>
      <c r="T139" s="180">
        <f>SUM(T140:T160)</f>
        <v>0</v>
      </c>
      <c r="AR139" s="181" t="s">
        <v>83</v>
      </c>
      <c r="AT139" s="182" t="s">
        <v>74</v>
      </c>
      <c r="AU139" s="182" t="s">
        <v>83</v>
      </c>
      <c r="AY139" s="181" t="s">
        <v>120</v>
      </c>
      <c r="BK139" s="183">
        <f>SUM(BK140:BK160)</f>
        <v>0</v>
      </c>
    </row>
    <row r="140" spans="1:65" s="2" customFormat="1" ht="26.45" customHeight="1">
      <c r="A140" s="33"/>
      <c r="B140" s="34"/>
      <c r="C140" s="186" t="s">
        <v>148</v>
      </c>
      <c r="D140" s="186" t="s">
        <v>122</v>
      </c>
      <c r="E140" s="187" t="s">
        <v>150</v>
      </c>
      <c r="F140" s="188" t="s">
        <v>151</v>
      </c>
      <c r="G140" s="189" t="s">
        <v>125</v>
      </c>
      <c r="H140" s="190">
        <v>34.5</v>
      </c>
      <c r="I140" s="191"/>
      <c r="J140" s="192">
        <f>ROUND(I140*H140,2)</f>
        <v>0</v>
      </c>
      <c r="K140" s="193"/>
      <c r="L140" s="38"/>
      <c r="M140" s="194" t="s">
        <v>1</v>
      </c>
      <c r="N140" s="195" t="s">
        <v>40</v>
      </c>
      <c r="O140" s="70"/>
      <c r="P140" s="196">
        <f>O140*H140</f>
        <v>0</v>
      </c>
      <c r="Q140" s="196">
        <v>1.9312499999999999</v>
      </c>
      <c r="R140" s="196">
        <f>Q140*H140</f>
        <v>66.628124999999997</v>
      </c>
      <c r="S140" s="196">
        <v>0</v>
      </c>
      <c r="T140" s="197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98" t="s">
        <v>126</v>
      </c>
      <c r="AT140" s="198" t="s">
        <v>122</v>
      </c>
      <c r="AU140" s="198" t="s">
        <v>85</v>
      </c>
      <c r="AY140" s="16" t="s">
        <v>120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6" t="s">
        <v>83</v>
      </c>
      <c r="BK140" s="199">
        <f>ROUND(I140*H140,2)</f>
        <v>0</v>
      </c>
      <c r="BL140" s="16" t="s">
        <v>126</v>
      </c>
      <c r="BM140" s="198" t="s">
        <v>152</v>
      </c>
    </row>
    <row r="141" spans="1:65" s="2" customFormat="1" ht="11.25">
      <c r="A141" s="33"/>
      <c r="B141" s="34"/>
      <c r="C141" s="35"/>
      <c r="D141" s="200" t="s">
        <v>128</v>
      </c>
      <c r="E141" s="35"/>
      <c r="F141" s="201" t="s">
        <v>151</v>
      </c>
      <c r="G141" s="35"/>
      <c r="H141" s="35"/>
      <c r="I141" s="202"/>
      <c r="J141" s="35"/>
      <c r="K141" s="35"/>
      <c r="L141" s="38"/>
      <c r="M141" s="203"/>
      <c r="N141" s="204"/>
      <c r="O141" s="70"/>
      <c r="P141" s="70"/>
      <c r="Q141" s="70"/>
      <c r="R141" s="70"/>
      <c r="S141" s="70"/>
      <c r="T141" s="71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T141" s="16" t="s">
        <v>128</v>
      </c>
      <c r="AU141" s="16" t="s">
        <v>85</v>
      </c>
    </row>
    <row r="142" spans="1:65" s="13" customFormat="1" ht="11.25">
      <c r="B142" s="205"/>
      <c r="C142" s="206"/>
      <c r="D142" s="200" t="s">
        <v>129</v>
      </c>
      <c r="E142" s="207" t="s">
        <v>1</v>
      </c>
      <c r="F142" s="208" t="s">
        <v>153</v>
      </c>
      <c r="G142" s="206"/>
      <c r="H142" s="209">
        <v>34.5</v>
      </c>
      <c r="I142" s="210"/>
      <c r="J142" s="206"/>
      <c r="K142" s="206"/>
      <c r="L142" s="211"/>
      <c r="M142" s="212"/>
      <c r="N142" s="213"/>
      <c r="O142" s="213"/>
      <c r="P142" s="213"/>
      <c r="Q142" s="213"/>
      <c r="R142" s="213"/>
      <c r="S142" s="213"/>
      <c r="T142" s="214"/>
      <c r="AT142" s="215" t="s">
        <v>129</v>
      </c>
      <c r="AU142" s="215" t="s">
        <v>85</v>
      </c>
      <c r="AV142" s="13" t="s">
        <v>85</v>
      </c>
      <c r="AW142" s="13" t="s">
        <v>31</v>
      </c>
      <c r="AX142" s="13" t="s">
        <v>83</v>
      </c>
      <c r="AY142" s="215" t="s">
        <v>120</v>
      </c>
    </row>
    <row r="143" spans="1:65" s="14" customFormat="1" ht="11.25">
      <c r="B143" s="216"/>
      <c r="C143" s="217"/>
      <c r="D143" s="200" t="s">
        <v>129</v>
      </c>
      <c r="E143" s="218" t="s">
        <v>1</v>
      </c>
      <c r="F143" s="219" t="s">
        <v>154</v>
      </c>
      <c r="G143" s="217"/>
      <c r="H143" s="218" t="s">
        <v>1</v>
      </c>
      <c r="I143" s="220"/>
      <c r="J143" s="217"/>
      <c r="K143" s="217"/>
      <c r="L143" s="221"/>
      <c r="M143" s="222"/>
      <c r="N143" s="223"/>
      <c r="O143" s="223"/>
      <c r="P143" s="223"/>
      <c r="Q143" s="223"/>
      <c r="R143" s="223"/>
      <c r="S143" s="223"/>
      <c r="T143" s="224"/>
      <c r="AT143" s="225" t="s">
        <v>129</v>
      </c>
      <c r="AU143" s="225" t="s">
        <v>85</v>
      </c>
      <c r="AV143" s="14" t="s">
        <v>83</v>
      </c>
      <c r="AW143" s="14" t="s">
        <v>31</v>
      </c>
      <c r="AX143" s="14" t="s">
        <v>75</v>
      </c>
      <c r="AY143" s="225" t="s">
        <v>120</v>
      </c>
    </row>
    <row r="144" spans="1:65" s="2" customFormat="1" ht="26.45" customHeight="1">
      <c r="A144" s="33"/>
      <c r="B144" s="34"/>
      <c r="C144" s="186" t="s">
        <v>155</v>
      </c>
      <c r="D144" s="186" t="s">
        <v>122</v>
      </c>
      <c r="E144" s="187" t="s">
        <v>156</v>
      </c>
      <c r="F144" s="188" t="s">
        <v>157</v>
      </c>
      <c r="G144" s="189" t="s">
        <v>144</v>
      </c>
      <c r="H144" s="190">
        <v>110</v>
      </c>
      <c r="I144" s="191"/>
      <c r="J144" s="192">
        <f>ROUND(I144*H144,2)</f>
        <v>0</v>
      </c>
      <c r="K144" s="193"/>
      <c r="L144" s="38"/>
      <c r="M144" s="194" t="s">
        <v>1</v>
      </c>
      <c r="N144" s="195" t="s">
        <v>40</v>
      </c>
      <c r="O144" s="70"/>
      <c r="P144" s="196">
        <f>O144*H144</f>
        <v>0</v>
      </c>
      <c r="Q144" s="196">
        <v>6.0099999999999997E-3</v>
      </c>
      <c r="R144" s="196">
        <f>Q144*H144</f>
        <v>0.66110000000000002</v>
      </c>
      <c r="S144" s="196">
        <v>0</v>
      </c>
      <c r="T144" s="197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98" t="s">
        <v>126</v>
      </c>
      <c r="AT144" s="198" t="s">
        <v>122</v>
      </c>
      <c r="AU144" s="198" t="s">
        <v>85</v>
      </c>
      <c r="AY144" s="16" t="s">
        <v>120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6" t="s">
        <v>83</v>
      </c>
      <c r="BK144" s="199">
        <f>ROUND(I144*H144,2)</f>
        <v>0</v>
      </c>
      <c r="BL144" s="16" t="s">
        <v>126</v>
      </c>
      <c r="BM144" s="198" t="s">
        <v>158</v>
      </c>
    </row>
    <row r="145" spans="1:65" s="2" customFormat="1" ht="11.25">
      <c r="A145" s="33"/>
      <c r="B145" s="34"/>
      <c r="C145" s="35"/>
      <c r="D145" s="200" t="s">
        <v>128</v>
      </c>
      <c r="E145" s="35"/>
      <c r="F145" s="201" t="s">
        <v>157</v>
      </c>
      <c r="G145" s="35"/>
      <c r="H145" s="35"/>
      <c r="I145" s="202"/>
      <c r="J145" s="35"/>
      <c r="K145" s="35"/>
      <c r="L145" s="38"/>
      <c r="M145" s="203"/>
      <c r="N145" s="204"/>
      <c r="O145" s="70"/>
      <c r="P145" s="70"/>
      <c r="Q145" s="70"/>
      <c r="R145" s="70"/>
      <c r="S145" s="70"/>
      <c r="T145" s="71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T145" s="16" t="s">
        <v>128</v>
      </c>
      <c r="AU145" s="16" t="s">
        <v>85</v>
      </c>
    </row>
    <row r="146" spans="1:65" s="13" customFormat="1" ht="11.25">
      <c r="B146" s="205"/>
      <c r="C146" s="206"/>
      <c r="D146" s="200" t="s">
        <v>129</v>
      </c>
      <c r="E146" s="207" t="s">
        <v>1</v>
      </c>
      <c r="F146" s="208" t="s">
        <v>159</v>
      </c>
      <c r="G146" s="206"/>
      <c r="H146" s="209">
        <v>110</v>
      </c>
      <c r="I146" s="210"/>
      <c r="J146" s="206"/>
      <c r="K146" s="206"/>
      <c r="L146" s="211"/>
      <c r="M146" s="212"/>
      <c r="N146" s="213"/>
      <c r="O146" s="213"/>
      <c r="P146" s="213"/>
      <c r="Q146" s="213"/>
      <c r="R146" s="213"/>
      <c r="S146" s="213"/>
      <c r="T146" s="214"/>
      <c r="AT146" s="215" t="s">
        <v>129</v>
      </c>
      <c r="AU146" s="215" t="s">
        <v>85</v>
      </c>
      <c r="AV146" s="13" t="s">
        <v>85</v>
      </c>
      <c r="AW146" s="13" t="s">
        <v>31</v>
      </c>
      <c r="AX146" s="13" t="s">
        <v>83</v>
      </c>
      <c r="AY146" s="215" t="s">
        <v>120</v>
      </c>
    </row>
    <row r="147" spans="1:65" s="2" customFormat="1" ht="26.45" customHeight="1">
      <c r="A147" s="33"/>
      <c r="B147" s="34"/>
      <c r="C147" s="186" t="s">
        <v>160</v>
      </c>
      <c r="D147" s="186" t="s">
        <v>122</v>
      </c>
      <c r="E147" s="187" t="s">
        <v>161</v>
      </c>
      <c r="F147" s="188" t="s">
        <v>162</v>
      </c>
      <c r="G147" s="189" t="s">
        <v>144</v>
      </c>
      <c r="H147" s="190">
        <v>102</v>
      </c>
      <c r="I147" s="191"/>
      <c r="J147" s="192">
        <f>ROUND(I147*H147,2)</f>
        <v>0</v>
      </c>
      <c r="K147" s="193"/>
      <c r="L147" s="38"/>
      <c r="M147" s="194" t="s">
        <v>1</v>
      </c>
      <c r="N147" s="195" t="s">
        <v>40</v>
      </c>
      <c r="O147" s="70"/>
      <c r="P147" s="196">
        <f>O147*H147</f>
        <v>0</v>
      </c>
      <c r="Q147" s="196">
        <v>4.0999999999999999E-4</v>
      </c>
      <c r="R147" s="196">
        <f>Q147*H147</f>
        <v>4.1819999999999996E-2</v>
      </c>
      <c r="S147" s="196">
        <v>0</v>
      </c>
      <c r="T147" s="197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98" t="s">
        <v>126</v>
      </c>
      <c r="AT147" s="198" t="s">
        <v>122</v>
      </c>
      <c r="AU147" s="198" t="s">
        <v>85</v>
      </c>
      <c r="AY147" s="16" t="s">
        <v>120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6" t="s">
        <v>83</v>
      </c>
      <c r="BK147" s="199">
        <f>ROUND(I147*H147,2)</f>
        <v>0</v>
      </c>
      <c r="BL147" s="16" t="s">
        <v>126</v>
      </c>
      <c r="BM147" s="198" t="s">
        <v>163</v>
      </c>
    </row>
    <row r="148" spans="1:65" s="2" customFormat="1" ht="11.25">
      <c r="A148" s="33"/>
      <c r="B148" s="34"/>
      <c r="C148" s="35"/>
      <c r="D148" s="200" t="s">
        <v>128</v>
      </c>
      <c r="E148" s="35"/>
      <c r="F148" s="201" t="s">
        <v>162</v>
      </c>
      <c r="G148" s="35"/>
      <c r="H148" s="35"/>
      <c r="I148" s="202"/>
      <c r="J148" s="35"/>
      <c r="K148" s="35"/>
      <c r="L148" s="38"/>
      <c r="M148" s="203"/>
      <c r="N148" s="204"/>
      <c r="O148" s="70"/>
      <c r="P148" s="70"/>
      <c r="Q148" s="70"/>
      <c r="R148" s="70"/>
      <c r="S148" s="70"/>
      <c r="T148" s="71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T148" s="16" t="s">
        <v>128</v>
      </c>
      <c r="AU148" s="16" t="s">
        <v>85</v>
      </c>
    </row>
    <row r="149" spans="1:65" s="13" customFormat="1" ht="11.25">
      <c r="B149" s="205"/>
      <c r="C149" s="206"/>
      <c r="D149" s="200" t="s">
        <v>129</v>
      </c>
      <c r="E149" s="207" t="s">
        <v>1</v>
      </c>
      <c r="F149" s="208" t="s">
        <v>164</v>
      </c>
      <c r="G149" s="206"/>
      <c r="H149" s="209">
        <v>102</v>
      </c>
      <c r="I149" s="210"/>
      <c r="J149" s="206"/>
      <c r="K149" s="206"/>
      <c r="L149" s="211"/>
      <c r="M149" s="212"/>
      <c r="N149" s="213"/>
      <c r="O149" s="213"/>
      <c r="P149" s="213"/>
      <c r="Q149" s="213"/>
      <c r="R149" s="213"/>
      <c r="S149" s="213"/>
      <c r="T149" s="214"/>
      <c r="AT149" s="215" t="s">
        <v>129</v>
      </c>
      <c r="AU149" s="215" t="s">
        <v>85</v>
      </c>
      <c r="AV149" s="13" t="s">
        <v>85</v>
      </c>
      <c r="AW149" s="13" t="s">
        <v>31</v>
      </c>
      <c r="AX149" s="13" t="s">
        <v>83</v>
      </c>
      <c r="AY149" s="215" t="s">
        <v>120</v>
      </c>
    </row>
    <row r="150" spans="1:65" s="2" customFormat="1" ht="36" customHeight="1">
      <c r="A150" s="33"/>
      <c r="B150" s="34"/>
      <c r="C150" s="186" t="s">
        <v>165</v>
      </c>
      <c r="D150" s="186" t="s">
        <v>122</v>
      </c>
      <c r="E150" s="187" t="s">
        <v>166</v>
      </c>
      <c r="F150" s="188" t="s">
        <v>167</v>
      </c>
      <c r="G150" s="189" t="s">
        <v>144</v>
      </c>
      <c r="H150" s="190">
        <v>102</v>
      </c>
      <c r="I150" s="191"/>
      <c r="J150" s="192">
        <f>ROUND(I150*H150,2)</f>
        <v>0</v>
      </c>
      <c r="K150" s="193"/>
      <c r="L150" s="38"/>
      <c r="M150" s="194" t="s">
        <v>1</v>
      </c>
      <c r="N150" s="195" t="s">
        <v>40</v>
      </c>
      <c r="O150" s="70"/>
      <c r="P150" s="196">
        <f>O150*H150</f>
        <v>0</v>
      </c>
      <c r="Q150" s="196">
        <v>0.12966</v>
      </c>
      <c r="R150" s="196">
        <f>Q150*H150</f>
        <v>13.22532</v>
      </c>
      <c r="S150" s="196">
        <v>0</v>
      </c>
      <c r="T150" s="197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98" t="s">
        <v>126</v>
      </c>
      <c r="AT150" s="198" t="s">
        <v>122</v>
      </c>
      <c r="AU150" s="198" t="s">
        <v>85</v>
      </c>
      <c r="AY150" s="16" t="s">
        <v>120</v>
      </c>
      <c r="BE150" s="199">
        <f>IF(N150="základní",J150,0)</f>
        <v>0</v>
      </c>
      <c r="BF150" s="199">
        <f>IF(N150="snížená",J150,0)</f>
        <v>0</v>
      </c>
      <c r="BG150" s="199">
        <f>IF(N150="zákl. přenesená",J150,0)</f>
        <v>0</v>
      </c>
      <c r="BH150" s="199">
        <f>IF(N150="sníž. přenesená",J150,0)</f>
        <v>0</v>
      </c>
      <c r="BI150" s="199">
        <f>IF(N150="nulová",J150,0)</f>
        <v>0</v>
      </c>
      <c r="BJ150" s="16" t="s">
        <v>83</v>
      </c>
      <c r="BK150" s="199">
        <f>ROUND(I150*H150,2)</f>
        <v>0</v>
      </c>
      <c r="BL150" s="16" t="s">
        <v>126</v>
      </c>
      <c r="BM150" s="198" t="s">
        <v>168</v>
      </c>
    </row>
    <row r="151" spans="1:65" s="2" customFormat="1" ht="19.5">
      <c r="A151" s="33"/>
      <c r="B151" s="34"/>
      <c r="C151" s="35"/>
      <c r="D151" s="200" t="s">
        <v>128</v>
      </c>
      <c r="E151" s="35"/>
      <c r="F151" s="201" t="s">
        <v>167</v>
      </c>
      <c r="G151" s="35"/>
      <c r="H151" s="35"/>
      <c r="I151" s="202"/>
      <c r="J151" s="35"/>
      <c r="K151" s="35"/>
      <c r="L151" s="38"/>
      <c r="M151" s="203"/>
      <c r="N151" s="204"/>
      <c r="O151" s="70"/>
      <c r="P151" s="70"/>
      <c r="Q151" s="70"/>
      <c r="R151" s="70"/>
      <c r="S151" s="70"/>
      <c r="T151" s="71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T151" s="16" t="s">
        <v>128</v>
      </c>
      <c r="AU151" s="16" t="s">
        <v>85</v>
      </c>
    </row>
    <row r="152" spans="1:65" s="13" customFormat="1" ht="11.25">
      <c r="B152" s="205"/>
      <c r="C152" s="206"/>
      <c r="D152" s="200" t="s">
        <v>129</v>
      </c>
      <c r="E152" s="207" t="s">
        <v>1</v>
      </c>
      <c r="F152" s="208" t="s">
        <v>164</v>
      </c>
      <c r="G152" s="206"/>
      <c r="H152" s="209">
        <v>102</v>
      </c>
      <c r="I152" s="210"/>
      <c r="J152" s="206"/>
      <c r="K152" s="206"/>
      <c r="L152" s="211"/>
      <c r="M152" s="212"/>
      <c r="N152" s="213"/>
      <c r="O152" s="213"/>
      <c r="P152" s="213"/>
      <c r="Q152" s="213"/>
      <c r="R152" s="213"/>
      <c r="S152" s="213"/>
      <c r="T152" s="214"/>
      <c r="AT152" s="215" t="s">
        <v>129</v>
      </c>
      <c r="AU152" s="215" t="s">
        <v>85</v>
      </c>
      <c r="AV152" s="13" t="s">
        <v>85</v>
      </c>
      <c r="AW152" s="13" t="s">
        <v>31</v>
      </c>
      <c r="AX152" s="13" t="s">
        <v>83</v>
      </c>
      <c r="AY152" s="215" t="s">
        <v>120</v>
      </c>
    </row>
    <row r="153" spans="1:65" s="14" customFormat="1" ht="11.25">
      <c r="B153" s="216"/>
      <c r="C153" s="217"/>
      <c r="D153" s="200" t="s">
        <v>129</v>
      </c>
      <c r="E153" s="218" t="s">
        <v>1</v>
      </c>
      <c r="F153" s="219" t="s">
        <v>169</v>
      </c>
      <c r="G153" s="217"/>
      <c r="H153" s="218" t="s">
        <v>1</v>
      </c>
      <c r="I153" s="220"/>
      <c r="J153" s="217"/>
      <c r="K153" s="217"/>
      <c r="L153" s="221"/>
      <c r="M153" s="222"/>
      <c r="N153" s="223"/>
      <c r="O153" s="223"/>
      <c r="P153" s="223"/>
      <c r="Q153" s="223"/>
      <c r="R153" s="223"/>
      <c r="S153" s="223"/>
      <c r="T153" s="224"/>
      <c r="AT153" s="225" t="s">
        <v>129</v>
      </c>
      <c r="AU153" s="225" t="s">
        <v>85</v>
      </c>
      <c r="AV153" s="14" t="s">
        <v>83</v>
      </c>
      <c r="AW153" s="14" t="s">
        <v>31</v>
      </c>
      <c r="AX153" s="14" t="s">
        <v>75</v>
      </c>
      <c r="AY153" s="225" t="s">
        <v>120</v>
      </c>
    </row>
    <row r="154" spans="1:65" s="2" customFormat="1" ht="26.45" customHeight="1">
      <c r="A154" s="33"/>
      <c r="B154" s="34"/>
      <c r="C154" s="186" t="s">
        <v>170</v>
      </c>
      <c r="D154" s="186" t="s">
        <v>122</v>
      </c>
      <c r="E154" s="187" t="s">
        <v>171</v>
      </c>
      <c r="F154" s="188" t="s">
        <v>172</v>
      </c>
      <c r="G154" s="189" t="s">
        <v>144</v>
      </c>
      <c r="H154" s="190">
        <v>110</v>
      </c>
      <c r="I154" s="191"/>
      <c r="J154" s="192">
        <f>ROUND(I154*H154,2)</f>
        <v>0</v>
      </c>
      <c r="K154" s="193"/>
      <c r="L154" s="38"/>
      <c r="M154" s="194" t="s">
        <v>1</v>
      </c>
      <c r="N154" s="195" t="s">
        <v>40</v>
      </c>
      <c r="O154" s="70"/>
      <c r="P154" s="196">
        <f>O154*H154</f>
        <v>0</v>
      </c>
      <c r="Q154" s="196">
        <v>0.15559000000000001</v>
      </c>
      <c r="R154" s="196">
        <f>Q154*H154</f>
        <v>17.114900000000002</v>
      </c>
      <c r="S154" s="196">
        <v>0</v>
      </c>
      <c r="T154" s="197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98" t="s">
        <v>126</v>
      </c>
      <c r="AT154" s="198" t="s">
        <v>122</v>
      </c>
      <c r="AU154" s="198" t="s">
        <v>85</v>
      </c>
      <c r="AY154" s="16" t="s">
        <v>120</v>
      </c>
      <c r="BE154" s="199">
        <f>IF(N154="základní",J154,0)</f>
        <v>0</v>
      </c>
      <c r="BF154" s="199">
        <f>IF(N154="snížená",J154,0)</f>
        <v>0</v>
      </c>
      <c r="BG154" s="199">
        <f>IF(N154="zákl. přenesená",J154,0)</f>
        <v>0</v>
      </c>
      <c r="BH154" s="199">
        <f>IF(N154="sníž. přenesená",J154,0)</f>
        <v>0</v>
      </c>
      <c r="BI154" s="199">
        <f>IF(N154="nulová",J154,0)</f>
        <v>0</v>
      </c>
      <c r="BJ154" s="16" t="s">
        <v>83</v>
      </c>
      <c r="BK154" s="199">
        <f>ROUND(I154*H154,2)</f>
        <v>0</v>
      </c>
      <c r="BL154" s="16" t="s">
        <v>126</v>
      </c>
      <c r="BM154" s="198" t="s">
        <v>173</v>
      </c>
    </row>
    <row r="155" spans="1:65" s="2" customFormat="1" ht="19.5">
      <c r="A155" s="33"/>
      <c r="B155" s="34"/>
      <c r="C155" s="35"/>
      <c r="D155" s="200" t="s">
        <v>128</v>
      </c>
      <c r="E155" s="35"/>
      <c r="F155" s="201" t="s">
        <v>172</v>
      </c>
      <c r="G155" s="35"/>
      <c r="H155" s="35"/>
      <c r="I155" s="202"/>
      <c r="J155" s="35"/>
      <c r="K155" s="35"/>
      <c r="L155" s="38"/>
      <c r="M155" s="203"/>
      <c r="N155" s="204"/>
      <c r="O155" s="70"/>
      <c r="P155" s="70"/>
      <c r="Q155" s="70"/>
      <c r="R155" s="70"/>
      <c r="S155" s="70"/>
      <c r="T155" s="71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T155" s="16" t="s">
        <v>128</v>
      </c>
      <c r="AU155" s="16" t="s">
        <v>85</v>
      </c>
    </row>
    <row r="156" spans="1:65" s="13" customFormat="1" ht="11.25">
      <c r="B156" s="205"/>
      <c r="C156" s="206"/>
      <c r="D156" s="200" t="s">
        <v>129</v>
      </c>
      <c r="E156" s="207" t="s">
        <v>1</v>
      </c>
      <c r="F156" s="208" t="s">
        <v>159</v>
      </c>
      <c r="G156" s="206"/>
      <c r="H156" s="209">
        <v>110</v>
      </c>
      <c r="I156" s="210"/>
      <c r="J156" s="206"/>
      <c r="K156" s="206"/>
      <c r="L156" s="211"/>
      <c r="M156" s="212"/>
      <c r="N156" s="213"/>
      <c r="O156" s="213"/>
      <c r="P156" s="213"/>
      <c r="Q156" s="213"/>
      <c r="R156" s="213"/>
      <c r="S156" s="213"/>
      <c r="T156" s="214"/>
      <c r="AT156" s="215" t="s">
        <v>129</v>
      </c>
      <c r="AU156" s="215" t="s">
        <v>85</v>
      </c>
      <c r="AV156" s="13" t="s">
        <v>85</v>
      </c>
      <c r="AW156" s="13" t="s">
        <v>31</v>
      </c>
      <c r="AX156" s="13" t="s">
        <v>83</v>
      </c>
      <c r="AY156" s="215" t="s">
        <v>120</v>
      </c>
    </row>
    <row r="157" spans="1:65" s="2" customFormat="1" ht="26.45" customHeight="1">
      <c r="A157" s="33"/>
      <c r="B157" s="34"/>
      <c r="C157" s="186" t="s">
        <v>174</v>
      </c>
      <c r="D157" s="186" t="s">
        <v>122</v>
      </c>
      <c r="E157" s="187" t="s">
        <v>175</v>
      </c>
      <c r="F157" s="188" t="s">
        <v>176</v>
      </c>
      <c r="G157" s="189" t="s">
        <v>177</v>
      </c>
      <c r="H157" s="190">
        <v>12</v>
      </c>
      <c r="I157" s="191"/>
      <c r="J157" s="192">
        <f>ROUND(I157*H157,2)</f>
        <v>0</v>
      </c>
      <c r="K157" s="193"/>
      <c r="L157" s="38"/>
      <c r="M157" s="194" t="s">
        <v>1</v>
      </c>
      <c r="N157" s="195" t="s">
        <v>40</v>
      </c>
      <c r="O157" s="70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98" t="s">
        <v>126</v>
      </c>
      <c r="AT157" s="198" t="s">
        <v>122</v>
      </c>
      <c r="AU157" s="198" t="s">
        <v>85</v>
      </c>
      <c r="AY157" s="16" t="s">
        <v>120</v>
      </c>
      <c r="BE157" s="199">
        <f>IF(N157="základní",J157,0)</f>
        <v>0</v>
      </c>
      <c r="BF157" s="199">
        <f>IF(N157="snížená",J157,0)</f>
        <v>0</v>
      </c>
      <c r="BG157" s="199">
        <f>IF(N157="zákl. přenesená",J157,0)</f>
        <v>0</v>
      </c>
      <c r="BH157" s="199">
        <f>IF(N157="sníž. přenesená",J157,0)</f>
        <v>0</v>
      </c>
      <c r="BI157" s="199">
        <f>IF(N157="nulová",J157,0)</f>
        <v>0</v>
      </c>
      <c r="BJ157" s="16" t="s">
        <v>83</v>
      </c>
      <c r="BK157" s="199">
        <f>ROUND(I157*H157,2)</f>
        <v>0</v>
      </c>
      <c r="BL157" s="16" t="s">
        <v>126</v>
      </c>
      <c r="BM157" s="198" t="s">
        <v>178</v>
      </c>
    </row>
    <row r="158" spans="1:65" s="2" customFormat="1" ht="19.5">
      <c r="A158" s="33"/>
      <c r="B158" s="34"/>
      <c r="C158" s="35"/>
      <c r="D158" s="200" t="s">
        <v>128</v>
      </c>
      <c r="E158" s="35"/>
      <c r="F158" s="201" t="s">
        <v>176</v>
      </c>
      <c r="G158" s="35"/>
      <c r="H158" s="35"/>
      <c r="I158" s="202"/>
      <c r="J158" s="35"/>
      <c r="K158" s="35"/>
      <c r="L158" s="38"/>
      <c r="M158" s="203"/>
      <c r="N158" s="204"/>
      <c r="O158" s="70"/>
      <c r="P158" s="70"/>
      <c r="Q158" s="70"/>
      <c r="R158" s="70"/>
      <c r="S158" s="70"/>
      <c r="T158" s="71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T158" s="16" t="s">
        <v>128</v>
      </c>
      <c r="AU158" s="16" t="s">
        <v>85</v>
      </c>
    </row>
    <row r="159" spans="1:65" s="13" customFormat="1" ht="11.25">
      <c r="B159" s="205"/>
      <c r="C159" s="206"/>
      <c r="D159" s="200" t="s">
        <v>129</v>
      </c>
      <c r="E159" s="207" t="s">
        <v>1</v>
      </c>
      <c r="F159" s="208" t="s">
        <v>8</v>
      </c>
      <c r="G159" s="206"/>
      <c r="H159" s="209">
        <v>12</v>
      </c>
      <c r="I159" s="210"/>
      <c r="J159" s="206"/>
      <c r="K159" s="206"/>
      <c r="L159" s="211"/>
      <c r="M159" s="212"/>
      <c r="N159" s="213"/>
      <c r="O159" s="213"/>
      <c r="P159" s="213"/>
      <c r="Q159" s="213"/>
      <c r="R159" s="213"/>
      <c r="S159" s="213"/>
      <c r="T159" s="214"/>
      <c r="AT159" s="215" t="s">
        <v>129</v>
      </c>
      <c r="AU159" s="215" t="s">
        <v>85</v>
      </c>
      <c r="AV159" s="13" t="s">
        <v>85</v>
      </c>
      <c r="AW159" s="13" t="s">
        <v>31</v>
      </c>
      <c r="AX159" s="13" t="s">
        <v>83</v>
      </c>
      <c r="AY159" s="215" t="s">
        <v>120</v>
      </c>
    </row>
    <row r="160" spans="1:65" s="14" customFormat="1" ht="11.25">
      <c r="B160" s="216"/>
      <c r="C160" s="217"/>
      <c r="D160" s="200" t="s">
        <v>129</v>
      </c>
      <c r="E160" s="218" t="s">
        <v>1</v>
      </c>
      <c r="F160" s="219" t="s">
        <v>179</v>
      </c>
      <c r="G160" s="217"/>
      <c r="H160" s="218" t="s">
        <v>1</v>
      </c>
      <c r="I160" s="220"/>
      <c r="J160" s="217"/>
      <c r="K160" s="217"/>
      <c r="L160" s="221"/>
      <c r="M160" s="222"/>
      <c r="N160" s="223"/>
      <c r="O160" s="223"/>
      <c r="P160" s="223"/>
      <c r="Q160" s="223"/>
      <c r="R160" s="223"/>
      <c r="S160" s="223"/>
      <c r="T160" s="224"/>
      <c r="AT160" s="225" t="s">
        <v>129</v>
      </c>
      <c r="AU160" s="225" t="s">
        <v>85</v>
      </c>
      <c r="AV160" s="14" t="s">
        <v>83</v>
      </c>
      <c r="AW160" s="14" t="s">
        <v>31</v>
      </c>
      <c r="AX160" s="14" t="s">
        <v>75</v>
      </c>
      <c r="AY160" s="225" t="s">
        <v>120</v>
      </c>
    </row>
    <row r="161" spans="1:65" s="12" customFormat="1" ht="22.9" customHeight="1">
      <c r="B161" s="170"/>
      <c r="C161" s="171"/>
      <c r="D161" s="172" t="s">
        <v>74</v>
      </c>
      <c r="E161" s="184" t="s">
        <v>180</v>
      </c>
      <c r="F161" s="184" t="s">
        <v>181</v>
      </c>
      <c r="G161" s="171"/>
      <c r="H161" s="171"/>
      <c r="I161" s="174"/>
      <c r="J161" s="185">
        <f>BK161</f>
        <v>0</v>
      </c>
      <c r="K161" s="171"/>
      <c r="L161" s="176"/>
      <c r="M161" s="177"/>
      <c r="N161" s="178"/>
      <c r="O161" s="178"/>
      <c r="P161" s="179">
        <f>SUM(P162:P163)</f>
        <v>0</v>
      </c>
      <c r="Q161" s="178"/>
      <c r="R161" s="179">
        <f>SUM(R162:R163)</f>
        <v>0</v>
      </c>
      <c r="S161" s="178"/>
      <c r="T161" s="180">
        <f>SUM(T162:T163)</f>
        <v>0</v>
      </c>
      <c r="AR161" s="181" t="s">
        <v>83</v>
      </c>
      <c r="AT161" s="182" t="s">
        <v>74</v>
      </c>
      <c r="AU161" s="182" t="s">
        <v>83</v>
      </c>
      <c r="AY161" s="181" t="s">
        <v>120</v>
      </c>
      <c r="BK161" s="183">
        <f>SUM(BK162:BK163)</f>
        <v>0</v>
      </c>
    </row>
    <row r="162" spans="1:65" s="2" customFormat="1" ht="36" customHeight="1">
      <c r="A162" s="33"/>
      <c r="B162" s="34"/>
      <c r="C162" s="186" t="s">
        <v>182</v>
      </c>
      <c r="D162" s="186" t="s">
        <v>122</v>
      </c>
      <c r="E162" s="187" t="s">
        <v>183</v>
      </c>
      <c r="F162" s="188" t="s">
        <v>184</v>
      </c>
      <c r="G162" s="189" t="s">
        <v>185</v>
      </c>
      <c r="H162" s="190">
        <v>66.628</v>
      </c>
      <c r="I162" s="191"/>
      <c r="J162" s="192">
        <f>ROUND(I162*H162,2)</f>
        <v>0</v>
      </c>
      <c r="K162" s="193"/>
      <c r="L162" s="38"/>
      <c r="M162" s="194" t="s">
        <v>1</v>
      </c>
      <c r="N162" s="195" t="s">
        <v>40</v>
      </c>
      <c r="O162" s="70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98" t="s">
        <v>126</v>
      </c>
      <c r="AT162" s="198" t="s">
        <v>122</v>
      </c>
      <c r="AU162" s="198" t="s">
        <v>85</v>
      </c>
      <c r="AY162" s="16" t="s">
        <v>120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6" t="s">
        <v>83</v>
      </c>
      <c r="BK162" s="199">
        <f>ROUND(I162*H162,2)</f>
        <v>0</v>
      </c>
      <c r="BL162" s="16" t="s">
        <v>126</v>
      </c>
      <c r="BM162" s="198" t="s">
        <v>186</v>
      </c>
    </row>
    <row r="163" spans="1:65" s="2" customFormat="1" ht="19.5">
      <c r="A163" s="33"/>
      <c r="B163" s="34"/>
      <c r="C163" s="35"/>
      <c r="D163" s="200" t="s">
        <v>128</v>
      </c>
      <c r="E163" s="35"/>
      <c r="F163" s="201" t="s">
        <v>184</v>
      </c>
      <c r="G163" s="35"/>
      <c r="H163" s="35"/>
      <c r="I163" s="202"/>
      <c r="J163" s="35"/>
      <c r="K163" s="35"/>
      <c r="L163" s="38"/>
      <c r="M163" s="226"/>
      <c r="N163" s="227"/>
      <c r="O163" s="228"/>
      <c r="P163" s="228"/>
      <c r="Q163" s="228"/>
      <c r="R163" s="228"/>
      <c r="S163" s="228"/>
      <c r="T163" s="229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T163" s="16" t="s">
        <v>128</v>
      </c>
      <c r="AU163" s="16" t="s">
        <v>85</v>
      </c>
    </row>
    <row r="164" spans="1:65" s="2" customFormat="1" ht="6.95" customHeight="1">
      <c r="A164" s="33"/>
      <c r="B164" s="53"/>
      <c r="C164" s="54"/>
      <c r="D164" s="54"/>
      <c r="E164" s="54"/>
      <c r="F164" s="54"/>
      <c r="G164" s="54"/>
      <c r="H164" s="54"/>
      <c r="I164" s="54"/>
      <c r="J164" s="54"/>
      <c r="K164" s="54"/>
      <c r="L164" s="38"/>
      <c r="M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</row>
  </sheetData>
  <sheetProtection algorithmName="SHA-512" hashValue="h6jf8s061t7LVjQL08WL2MqStE4kY9LRtKX3Xde2WU2fKa1VUzCRHxLzWHff1+Wt7xpMqBQROlNBAc9ZKr+H9Q==" saltValue="D8YOHjyO12shNxR1Cd8LGl3+57302cHH9NdACO16ERV7lINyqRRDxciBcpH6cS9Yi4Rc75K0ma4NmGAipdR8sA==" spinCount="100000" sheet="1" objects="1" scenarios="1" formatColumns="0" formatRows="0" autoFilter="0"/>
  <autoFilter ref="C119:K163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4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AT2" s="16" t="s">
        <v>88</v>
      </c>
    </row>
    <row r="3" spans="1:46" s="1" customFormat="1" ht="6.95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9"/>
      <c r="AT3" s="16" t="s">
        <v>85</v>
      </c>
    </row>
    <row r="4" spans="1:46" s="1" customFormat="1" ht="24.95" customHeight="1">
      <c r="B4" s="19"/>
      <c r="D4" s="109" t="s">
        <v>92</v>
      </c>
      <c r="L4" s="19"/>
      <c r="M4" s="110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11" t="s">
        <v>16</v>
      </c>
      <c r="L6" s="19"/>
    </row>
    <row r="7" spans="1:46" s="1" customFormat="1" ht="16.5" customHeight="1">
      <c r="B7" s="19"/>
      <c r="E7" s="282" t="str">
        <f>'Rekapitulace stavby'!K6</f>
        <v>Čerpací stanoviště požární vody</v>
      </c>
      <c r="F7" s="283"/>
      <c r="G7" s="283"/>
      <c r="H7" s="283"/>
      <c r="L7" s="19"/>
    </row>
    <row r="8" spans="1:46" s="2" customFormat="1" ht="12" customHeight="1">
      <c r="A8" s="33"/>
      <c r="B8" s="38"/>
      <c r="C8" s="33"/>
      <c r="D8" s="111" t="s">
        <v>93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284" t="s">
        <v>187</v>
      </c>
      <c r="F9" s="285"/>
      <c r="G9" s="285"/>
      <c r="H9" s="285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11" t="s">
        <v>18</v>
      </c>
      <c r="E11" s="33"/>
      <c r="F11" s="112" t="s">
        <v>1</v>
      </c>
      <c r="G11" s="33"/>
      <c r="H11" s="33"/>
      <c r="I11" s="111" t="s">
        <v>19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11" t="s">
        <v>20</v>
      </c>
      <c r="E12" s="33"/>
      <c r="F12" s="112" t="s">
        <v>95</v>
      </c>
      <c r="G12" s="33"/>
      <c r="H12" s="33"/>
      <c r="I12" s="111" t="s">
        <v>22</v>
      </c>
      <c r="J12" s="113" t="str">
        <f>'Rekapitulace stavby'!AN8</f>
        <v>Vyplň údaj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11" t="s">
        <v>23</v>
      </c>
      <c r="E14" s="33"/>
      <c r="F14" s="33"/>
      <c r="G14" s="33"/>
      <c r="H14" s="33"/>
      <c r="I14" s="111" t="s">
        <v>24</v>
      </c>
      <c r="J14" s="112" t="s">
        <v>1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12" t="s">
        <v>95</v>
      </c>
      <c r="F15" s="33"/>
      <c r="G15" s="33"/>
      <c r="H15" s="33"/>
      <c r="I15" s="111" t="s">
        <v>26</v>
      </c>
      <c r="J15" s="112" t="s">
        <v>1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11" t="s">
        <v>27</v>
      </c>
      <c r="E17" s="33"/>
      <c r="F17" s="33"/>
      <c r="G17" s="33"/>
      <c r="H17" s="33"/>
      <c r="I17" s="111" t="s">
        <v>24</v>
      </c>
      <c r="J17" s="29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286" t="str">
        <f>'Rekapitulace stavby'!E14</f>
        <v>Vyplň údaj</v>
      </c>
      <c r="F18" s="287"/>
      <c r="G18" s="287"/>
      <c r="H18" s="287"/>
      <c r="I18" s="111" t="s">
        <v>26</v>
      </c>
      <c r="J18" s="29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11" t="s">
        <v>29</v>
      </c>
      <c r="E20" s="33"/>
      <c r="F20" s="33"/>
      <c r="G20" s="33"/>
      <c r="H20" s="33"/>
      <c r="I20" s="111" t="s">
        <v>24</v>
      </c>
      <c r="J20" s="112" t="s">
        <v>1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12" t="s">
        <v>95</v>
      </c>
      <c r="F21" s="33"/>
      <c r="G21" s="33"/>
      <c r="H21" s="33"/>
      <c r="I21" s="111" t="s">
        <v>26</v>
      </c>
      <c r="J21" s="112" t="s">
        <v>1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11" t="s">
        <v>32</v>
      </c>
      <c r="E23" s="33"/>
      <c r="F23" s="33"/>
      <c r="G23" s="33"/>
      <c r="H23" s="33"/>
      <c r="I23" s="111" t="s">
        <v>24</v>
      </c>
      <c r="J23" s="112" t="s">
        <v>1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12" t="s">
        <v>95</v>
      </c>
      <c r="F24" s="33"/>
      <c r="G24" s="33"/>
      <c r="H24" s="33"/>
      <c r="I24" s="111" t="s">
        <v>26</v>
      </c>
      <c r="J24" s="112" t="s">
        <v>1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11" t="s">
        <v>34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4"/>
      <c r="B27" s="115"/>
      <c r="C27" s="114"/>
      <c r="D27" s="114"/>
      <c r="E27" s="288" t="s">
        <v>1</v>
      </c>
      <c r="F27" s="288"/>
      <c r="G27" s="288"/>
      <c r="H27" s="288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8" t="s">
        <v>35</v>
      </c>
      <c r="E30" s="33"/>
      <c r="F30" s="33"/>
      <c r="G30" s="33"/>
      <c r="H30" s="33"/>
      <c r="I30" s="33"/>
      <c r="J30" s="119">
        <f>ROUND(J124,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20" t="s">
        <v>37</v>
      </c>
      <c r="G32" s="33"/>
      <c r="H32" s="33"/>
      <c r="I32" s="120" t="s">
        <v>36</v>
      </c>
      <c r="J32" s="120" t="s">
        <v>38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21" t="s">
        <v>39</v>
      </c>
      <c r="E33" s="111" t="s">
        <v>40</v>
      </c>
      <c r="F33" s="122">
        <f>ROUND((SUM(BE124:BE242)),  2)</f>
        <v>0</v>
      </c>
      <c r="G33" s="33"/>
      <c r="H33" s="33"/>
      <c r="I33" s="123">
        <v>0.21</v>
      </c>
      <c r="J33" s="122">
        <f>ROUND(((SUM(BE124:BE242))*I33),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11" t="s">
        <v>41</v>
      </c>
      <c r="F34" s="122">
        <f>ROUND((SUM(BF124:BF242)),  2)</f>
        <v>0</v>
      </c>
      <c r="G34" s="33"/>
      <c r="H34" s="33"/>
      <c r="I34" s="123">
        <v>0.12</v>
      </c>
      <c r="J34" s="122">
        <f>ROUND(((SUM(BF124:BF242))*I34),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11" t="s">
        <v>42</v>
      </c>
      <c r="F35" s="122">
        <f>ROUND((SUM(BG124:BG242)),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11" t="s">
        <v>43</v>
      </c>
      <c r="F36" s="122">
        <f>ROUND((SUM(BH124:BH242)),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11" t="s">
        <v>44</v>
      </c>
      <c r="F37" s="122">
        <f>ROUND((SUM(BI124:BI242)),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24"/>
      <c r="D39" s="125" t="s">
        <v>45</v>
      </c>
      <c r="E39" s="126"/>
      <c r="F39" s="126"/>
      <c r="G39" s="127" t="s">
        <v>46</v>
      </c>
      <c r="H39" s="128" t="s">
        <v>47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50"/>
      <c r="D50" s="131" t="s">
        <v>48</v>
      </c>
      <c r="E50" s="132"/>
      <c r="F50" s="132"/>
      <c r="G50" s="131" t="s">
        <v>49</v>
      </c>
      <c r="H50" s="132"/>
      <c r="I50" s="132"/>
      <c r="J50" s="132"/>
      <c r="K50" s="132"/>
      <c r="L50" s="50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8"/>
      <c r="C61" s="33"/>
      <c r="D61" s="133" t="s">
        <v>50</v>
      </c>
      <c r="E61" s="134"/>
      <c r="F61" s="135" t="s">
        <v>51</v>
      </c>
      <c r="G61" s="133" t="s">
        <v>50</v>
      </c>
      <c r="H61" s="134"/>
      <c r="I61" s="134"/>
      <c r="J61" s="136" t="s">
        <v>51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8"/>
      <c r="C65" s="33"/>
      <c r="D65" s="131" t="s">
        <v>52</v>
      </c>
      <c r="E65" s="137"/>
      <c r="F65" s="137"/>
      <c r="G65" s="131" t="s">
        <v>53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8"/>
      <c r="C76" s="33"/>
      <c r="D76" s="133" t="s">
        <v>50</v>
      </c>
      <c r="E76" s="134"/>
      <c r="F76" s="135" t="s">
        <v>51</v>
      </c>
      <c r="G76" s="133" t="s">
        <v>50</v>
      </c>
      <c r="H76" s="134"/>
      <c r="I76" s="134"/>
      <c r="J76" s="136" t="s">
        <v>51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96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5"/>
      <c r="D85" s="35"/>
      <c r="E85" s="289" t="str">
        <f>E7</f>
        <v>Čerpací stanoviště požární vody</v>
      </c>
      <c r="F85" s="290"/>
      <c r="G85" s="290"/>
      <c r="H85" s="290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93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5"/>
      <c r="D87" s="35"/>
      <c r="E87" s="260" t="str">
        <f>E9</f>
        <v>02 - Studna na požární vodu</v>
      </c>
      <c r="F87" s="291"/>
      <c r="G87" s="291"/>
      <c r="H87" s="291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5"/>
      <c r="E89" s="35"/>
      <c r="F89" s="26" t="str">
        <f>F12</f>
        <v xml:space="preserve"> </v>
      </c>
      <c r="G89" s="35"/>
      <c r="H89" s="35"/>
      <c r="I89" s="28" t="s">
        <v>22</v>
      </c>
      <c r="J89" s="65" t="str">
        <f>IF(J12="","",J12)</f>
        <v>Vyplň údaj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5"/>
      <c r="E91" s="35"/>
      <c r="F91" s="26" t="str">
        <f>E15</f>
        <v xml:space="preserve"> </v>
      </c>
      <c r="G91" s="35"/>
      <c r="H91" s="35"/>
      <c r="I91" s="28" t="s">
        <v>29</v>
      </c>
      <c r="J91" s="31" t="str">
        <f>E21</f>
        <v xml:space="preserve"> 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5"/>
      <c r="E92" s="35"/>
      <c r="F92" s="26" t="str">
        <f>IF(E18="","",E18)</f>
        <v>Vyplň údaj</v>
      </c>
      <c r="G92" s="35"/>
      <c r="H92" s="35"/>
      <c r="I92" s="28" t="s">
        <v>32</v>
      </c>
      <c r="J92" s="31" t="str">
        <f>E24</f>
        <v xml:space="preserve"> 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42" t="s">
        <v>97</v>
      </c>
      <c r="D94" s="143"/>
      <c r="E94" s="143"/>
      <c r="F94" s="143"/>
      <c r="G94" s="143"/>
      <c r="H94" s="143"/>
      <c r="I94" s="143"/>
      <c r="J94" s="144" t="s">
        <v>98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45" t="s">
        <v>99</v>
      </c>
      <c r="D96" s="35"/>
      <c r="E96" s="35"/>
      <c r="F96" s="35"/>
      <c r="G96" s="35"/>
      <c r="H96" s="35"/>
      <c r="I96" s="35"/>
      <c r="J96" s="83">
        <f>J124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100</v>
      </c>
    </row>
    <row r="97" spans="1:31" s="9" customFormat="1" ht="24.95" customHeight="1">
      <c r="B97" s="146"/>
      <c r="C97" s="147"/>
      <c r="D97" s="148" t="s">
        <v>188</v>
      </c>
      <c r="E97" s="149"/>
      <c r="F97" s="149"/>
      <c r="G97" s="149"/>
      <c r="H97" s="149"/>
      <c r="I97" s="149"/>
      <c r="J97" s="150">
        <f>J125</f>
        <v>0</v>
      </c>
      <c r="K97" s="147"/>
      <c r="L97" s="151"/>
    </row>
    <row r="98" spans="1:31" s="9" customFormat="1" ht="24.95" customHeight="1">
      <c r="B98" s="146"/>
      <c r="C98" s="147"/>
      <c r="D98" s="148" t="s">
        <v>189</v>
      </c>
      <c r="E98" s="149"/>
      <c r="F98" s="149"/>
      <c r="G98" s="149"/>
      <c r="H98" s="149"/>
      <c r="I98" s="149"/>
      <c r="J98" s="150">
        <f>J138</f>
        <v>0</v>
      </c>
      <c r="K98" s="147"/>
      <c r="L98" s="151"/>
    </row>
    <row r="99" spans="1:31" s="10" customFormat="1" ht="19.899999999999999" customHeight="1">
      <c r="B99" s="152"/>
      <c r="C99" s="153"/>
      <c r="D99" s="154" t="s">
        <v>102</v>
      </c>
      <c r="E99" s="155"/>
      <c r="F99" s="155"/>
      <c r="G99" s="155"/>
      <c r="H99" s="155"/>
      <c r="I99" s="155"/>
      <c r="J99" s="156">
        <f>J147</f>
        <v>0</v>
      </c>
      <c r="K99" s="153"/>
      <c r="L99" s="157"/>
    </row>
    <row r="100" spans="1:31" s="10" customFormat="1" ht="19.899999999999999" customHeight="1">
      <c r="B100" s="152"/>
      <c r="C100" s="153"/>
      <c r="D100" s="154" t="s">
        <v>190</v>
      </c>
      <c r="E100" s="155"/>
      <c r="F100" s="155"/>
      <c r="G100" s="155"/>
      <c r="H100" s="155"/>
      <c r="I100" s="155"/>
      <c r="J100" s="156">
        <f>J178</f>
        <v>0</v>
      </c>
      <c r="K100" s="153"/>
      <c r="L100" s="157"/>
    </row>
    <row r="101" spans="1:31" s="10" customFormat="1" ht="19.899999999999999" customHeight="1">
      <c r="B101" s="152"/>
      <c r="C101" s="153"/>
      <c r="D101" s="154" t="s">
        <v>191</v>
      </c>
      <c r="E101" s="155"/>
      <c r="F101" s="155"/>
      <c r="G101" s="155"/>
      <c r="H101" s="155"/>
      <c r="I101" s="155"/>
      <c r="J101" s="156">
        <f>J183</f>
        <v>0</v>
      </c>
      <c r="K101" s="153"/>
      <c r="L101" s="157"/>
    </row>
    <row r="102" spans="1:31" s="10" customFormat="1" ht="19.899999999999999" customHeight="1">
      <c r="B102" s="152"/>
      <c r="C102" s="153"/>
      <c r="D102" s="154" t="s">
        <v>192</v>
      </c>
      <c r="E102" s="155"/>
      <c r="F102" s="155"/>
      <c r="G102" s="155"/>
      <c r="H102" s="155"/>
      <c r="I102" s="155"/>
      <c r="J102" s="156">
        <f>J194</f>
        <v>0</v>
      </c>
      <c r="K102" s="153"/>
      <c r="L102" s="157"/>
    </row>
    <row r="103" spans="1:31" s="10" customFormat="1" ht="19.899999999999999" customHeight="1">
      <c r="B103" s="152"/>
      <c r="C103" s="153"/>
      <c r="D103" s="154" t="s">
        <v>193</v>
      </c>
      <c r="E103" s="155"/>
      <c r="F103" s="155"/>
      <c r="G103" s="155"/>
      <c r="H103" s="155"/>
      <c r="I103" s="155"/>
      <c r="J103" s="156">
        <f>J239</f>
        <v>0</v>
      </c>
      <c r="K103" s="153"/>
      <c r="L103" s="157"/>
    </row>
    <row r="104" spans="1:31" s="10" customFormat="1" ht="14.85" customHeight="1">
      <c r="B104" s="152"/>
      <c r="C104" s="153"/>
      <c r="D104" s="154" t="s">
        <v>194</v>
      </c>
      <c r="E104" s="155"/>
      <c r="F104" s="155"/>
      <c r="G104" s="155"/>
      <c r="H104" s="155"/>
      <c r="I104" s="155"/>
      <c r="J104" s="156">
        <f>J240</f>
        <v>0</v>
      </c>
      <c r="K104" s="153"/>
      <c r="L104" s="157"/>
    </row>
    <row r="105" spans="1:31" s="2" customFormat="1" ht="21.75" customHeight="1">
      <c r="A105" s="33"/>
      <c r="B105" s="34"/>
      <c r="C105" s="35"/>
      <c r="D105" s="35"/>
      <c r="E105" s="35"/>
      <c r="F105" s="35"/>
      <c r="G105" s="35"/>
      <c r="H105" s="35"/>
      <c r="I105" s="35"/>
      <c r="J105" s="35"/>
      <c r="K105" s="35"/>
      <c r="L105" s="50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>
      <c r="A106" s="33"/>
      <c r="B106" s="53"/>
      <c r="C106" s="54"/>
      <c r="D106" s="54"/>
      <c r="E106" s="54"/>
      <c r="F106" s="54"/>
      <c r="G106" s="54"/>
      <c r="H106" s="54"/>
      <c r="I106" s="54"/>
      <c r="J106" s="54"/>
      <c r="K106" s="54"/>
      <c r="L106" s="50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31" s="2" customFormat="1" ht="6.95" customHeight="1">
      <c r="A110" s="33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24.95" customHeight="1">
      <c r="A111" s="33"/>
      <c r="B111" s="34"/>
      <c r="C111" s="22" t="s">
        <v>105</v>
      </c>
      <c r="D111" s="35"/>
      <c r="E111" s="35"/>
      <c r="F111" s="35"/>
      <c r="G111" s="35"/>
      <c r="H111" s="35"/>
      <c r="I111" s="35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16</v>
      </c>
      <c r="D113" s="35"/>
      <c r="E113" s="35"/>
      <c r="F113" s="35"/>
      <c r="G113" s="35"/>
      <c r="H113" s="35"/>
      <c r="I113" s="35"/>
      <c r="J113" s="35"/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>
      <c r="A114" s="33"/>
      <c r="B114" s="34"/>
      <c r="C114" s="35"/>
      <c r="D114" s="35"/>
      <c r="E114" s="289" t="str">
        <f>E7</f>
        <v>Čerpací stanoviště požární vody</v>
      </c>
      <c r="F114" s="290"/>
      <c r="G114" s="290"/>
      <c r="H114" s="290"/>
      <c r="I114" s="35"/>
      <c r="J114" s="35"/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93</v>
      </c>
      <c r="D115" s="35"/>
      <c r="E115" s="35"/>
      <c r="F115" s="35"/>
      <c r="G115" s="35"/>
      <c r="H115" s="35"/>
      <c r="I115" s="35"/>
      <c r="J115" s="35"/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6.5" customHeight="1">
      <c r="A116" s="33"/>
      <c r="B116" s="34"/>
      <c r="C116" s="35"/>
      <c r="D116" s="35"/>
      <c r="E116" s="260" t="str">
        <f>E9</f>
        <v>02 - Studna na požární vodu</v>
      </c>
      <c r="F116" s="291"/>
      <c r="G116" s="291"/>
      <c r="H116" s="291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5" customHeight="1">
      <c r="A117" s="33"/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2" customHeight="1">
      <c r="A118" s="33"/>
      <c r="B118" s="34"/>
      <c r="C118" s="28" t="s">
        <v>20</v>
      </c>
      <c r="D118" s="35"/>
      <c r="E118" s="35"/>
      <c r="F118" s="26" t="str">
        <f>F12</f>
        <v xml:space="preserve"> </v>
      </c>
      <c r="G118" s="35"/>
      <c r="H118" s="35"/>
      <c r="I118" s="28" t="s">
        <v>22</v>
      </c>
      <c r="J118" s="65" t="str">
        <f>IF(J12="","",J12)</f>
        <v>Vyplň údaj</v>
      </c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6.95" customHeight="1">
      <c r="A119" s="33"/>
      <c r="B119" s="34"/>
      <c r="C119" s="35"/>
      <c r="D119" s="35"/>
      <c r="E119" s="35"/>
      <c r="F119" s="35"/>
      <c r="G119" s="35"/>
      <c r="H119" s="35"/>
      <c r="I119" s="35"/>
      <c r="J119" s="35"/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>
      <c r="A120" s="33"/>
      <c r="B120" s="34"/>
      <c r="C120" s="28" t="s">
        <v>23</v>
      </c>
      <c r="D120" s="35"/>
      <c r="E120" s="35"/>
      <c r="F120" s="26" t="str">
        <f>E15</f>
        <v xml:space="preserve"> </v>
      </c>
      <c r="G120" s="35"/>
      <c r="H120" s="35"/>
      <c r="I120" s="28" t="s">
        <v>29</v>
      </c>
      <c r="J120" s="31" t="str">
        <f>E21</f>
        <v xml:space="preserve"> </v>
      </c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2" customHeight="1">
      <c r="A121" s="33"/>
      <c r="B121" s="34"/>
      <c r="C121" s="28" t="s">
        <v>27</v>
      </c>
      <c r="D121" s="35"/>
      <c r="E121" s="35"/>
      <c r="F121" s="26" t="str">
        <f>IF(E18="","",E18)</f>
        <v>Vyplň údaj</v>
      </c>
      <c r="G121" s="35"/>
      <c r="H121" s="35"/>
      <c r="I121" s="28" t="s">
        <v>32</v>
      </c>
      <c r="J121" s="31" t="str">
        <f>E24</f>
        <v xml:space="preserve"> </v>
      </c>
      <c r="K121" s="35"/>
      <c r="L121" s="50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0.35" customHeight="1">
      <c r="A122" s="33"/>
      <c r="B122" s="34"/>
      <c r="C122" s="35"/>
      <c r="D122" s="35"/>
      <c r="E122" s="35"/>
      <c r="F122" s="35"/>
      <c r="G122" s="35"/>
      <c r="H122" s="35"/>
      <c r="I122" s="35"/>
      <c r="J122" s="35"/>
      <c r="K122" s="35"/>
      <c r="L122" s="50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1" customFormat="1" ht="29.25" customHeight="1">
      <c r="A123" s="158"/>
      <c r="B123" s="159"/>
      <c r="C123" s="160" t="s">
        <v>106</v>
      </c>
      <c r="D123" s="161" t="s">
        <v>60</v>
      </c>
      <c r="E123" s="161" t="s">
        <v>56</v>
      </c>
      <c r="F123" s="161" t="s">
        <v>57</v>
      </c>
      <c r="G123" s="161" t="s">
        <v>107</v>
      </c>
      <c r="H123" s="161" t="s">
        <v>108</v>
      </c>
      <c r="I123" s="161" t="s">
        <v>109</v>
      </c>
      <c r="J123" s="162" t="s">
        <v>98</v>
      </c>
      <c r="K123" s="163" t="s">
        <v>110</v>
      </c>
      <c r="L123" s="164"/>
      <c r="M123" s="74" t="s">
        <v>1</v>
      </c>
      <c r="N123" s="75" t="s">
        <v>39</v>
      </c>
      <c r="O123" s="75" t="s">
        <v>111</v>
      </c>
      <c r="P123" s="75" t="s">
        <v>112</v>
      </c>
      <c r="Q123" s="75" t="s">
        <v>113</v>
      </c>
      <c r="R123" s="75" t="s">
        <v>114</v>
      </c>
      <c r="S123" s="75" t="s">
        <v>115</v>
      </c>
      <c r="T123" s="76" t="s">
        <v>116</v>
      </c>
      <c r="U123" s="158"/>
      <c r="V123" s="158"/>
      <c r="W123" s="158"/>
      <c r="X123" s="158"/>
      <c r="Y123" s="158"/>
      <c r="Z123" s="158"/>
      <c r="AA123" s="158"/>
      <c r="AB123" s="158"/>
      <c r="AC123" s="158"/>
      <c r="AD123" s="158"/>
      <c r="AE123" s="158"/>
    </row>
    <row r="124" spans="1:65" s="2" customFormat="1" ht="22.9" customHeight="1">
      <c r="A124" s="33"/>
      <c r="B124" s="34"/>
      <c r="C124" s="81" t="s">
        <v>117</v>
      </c>
      <c r="D124" s="35"/>
      <c r="E124" s="35"/>
      <c r="F124" s="35"/>
      <c r="G124" s="35"/>
      <c r="H124" s="35"/>
      <c r="I124" s="35"/>
      <c r="J124" s="165">
        <f>BK124</f>
        <v>0</v>
      </c>
      <c r="K124" s="35"/>
      <c r="L124" s="38"/>
      <c r="M124" s="77"/>
      <c r="N124" s="166"/>
      <c r="O124" s="78"/>
      <c r="P124" s="167">
        <f>P125+P138</f>
        <v>0</v>
      </c>
      <c r="Q124" s="78"/>
      <c r="R124" s="167">
        <f>R125+R138</f>
        <v>16.87847489</v>
      </c>
      <c r="S124" s="78"/>
      <c r="T124" s="168">
        <f>T125+T138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6" t="s">
        <v>74</v>
      </c>
      <c r="AU124" s="16" t="s">
        <v>100</v>
      </c>
      <c r="BK124" s="169">
        <f>BK125+BK138</f>
        <v>0</v>
      </c>
    </row>
    <row r="125" spans="1:65" s="12" customFormat="1" ht="25.9" customHeight="1">
      <c r="B125" s="170"/>
      <c r="C125" s="171"/>
      <c r="D125" s="172" t="s">
        <v>74</v>
      </c>
      <c r="E125" s="173" t="s">
        <v>195</v>
      </c>
      <c r="F125" s="173" t="s">
        <v>121</v>
      </c>
      <c r="G125" s="171"/>
      <c r="H125" s="171"/>
      <c r="I125" s="174"/>
      <c r="J125" s="175">
        <f>BK125</f>
        <v>0</v>
      </c>
      <c r="K125" s="171"/>
      <c r="L125" s="176"/>
      <c r="M125" s="177"/>
      <c r="N125" s="178"/>
      <c r="O125" s="178"/>
      <c r="P125" s="179">
        <f>SUM(P126:P137)</f>
        <v>0</v>
      </c>
      <c r="Q125" s="178"/>
      <c r="R125" s="179">
        <f>SUM(R126:R137)</f>
        <v>5.7857562000000007</v>
      </c>
      <c r="S125" s="178"/>
      <c r="T125" s="180">
        <f>SUM(T126:T137)</f>
        <v>0</v>
      </c>
      <c r="AR125" s="181" t="s">
        <v>83</v>
      </c>
      <c r="AT125" s="182" t="s">
        <v>74</v>
      </c>
      <c r="AU125" s="182" t="s">
        <v>75</v>
      </c>
      <c r="AY125" s="181" t="s">
        <v>120</v>
      </c>
      <c r="BK125" s="183">
        <f>SUM(BK126:BK137)</f>
        <v>0</v>
      </c>
    </row>
    <row r="126" spans="1:65" s="2" customFormat="1" ht="26.45" customHeight="1">
      <c r="A126" s="33"/>
      <c r="B126" s="34"/>
      <c r="C126" s="186" t="s">
        <v>83</v>
      </c>
      <c r="D126" s="186" t="s">
        <v>122</v>
      </c>
      <c r="E126" s="187" t="s">
        <v>196</v>
      </c>
      <c r="F126" s="188" t="s">
        <v>197</v>
      </c>
      <c r="G126" s="189" t="s">
        <v>198</v>
      </c>
      <c r="H126" s="190">
        <v>6.12</v>
      </c>
      <c r="I126" s="191"/>
      <c r="J126" s="192">
        <f>ROUND(I126*H126,2)</f>
        <v>0</v>
      </c>
      <c r="K126" s="193"/>
      <c r="L126" s="38"/>
      <c r="M126" s="194" t="s">
        <v>1</v>
      </c>
      <c r="N126" s="195" t="s">
        <v>40</v>
      </c>
      <c r="O126" s="70"/>
      <c r="P126" s="196">
        <f>O126*H126</f>
        <v>0</v>
      </c>
      <c r="Q126" s="196">
        <v>0</v>
      </c>
      <c r="R126" s="196">
        <f>Q126*H126</f>
        <v>0</v>
      </c>
      <c r="S126" s="196">
        <v>0</v>
      </c>
      <c r="T126" s="197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98" t="s">
        <v>126</v>
      </c>
      <c r="AT126" s="198" t="s">
        <v>122</v>
      </c>
      <c r="AU126" s="198" t="s">
        <v>83</v>
      </c>
      <c r="AY126" s="16" t="s">
        <v>120</v>
      </c>
      <c r="BE126" s="199">
        <f>IF(N126="základní",J126,0)</f>
        <v>0</v>
      </c>
      <c r="BF126" s="199">
        <f>IF(N126="snížená",J126,0)</f>
        <v>0</v>
      </c>
      <c r="BG126" s="199">
        <f>IF(N126="zákl. přenesená",J126,0)</f>
        <v>0</v>
      </c>
      <c r="BH126" s="199">
        <f>IF(N126="sníž. přenesená",J126,0)</f>
        <v>0</v>
      </c>
      <c r="BI126" s="199">
        <f>IF(N126="nulová",J126,0)</f>
        <v>0</v>
      </c>
      <c r="BJ126" s="16" t="s">
        <v>83</v>
      </c>
      <c r="BK126" s="199">
        <f>ROUND(I126*H126,2)</f>
        <v>0</v>
      </c>
      <c r="BL126" s="16" t="s">
        <v>126</v>
      </c>
      <c r="BM126" s="198" t="s">
        <v>199</v>
      </c>
    </row>
    <row r="127" spans="1:65" s="2" customFormat="1" ht="19.5">
      <c r="A127" s="33"/>
      <c r="B127" s="34"/>
      <c r="C127" s="35"/>
      <c r="D127" s="200" t="s">
        <v>128</v>
      </c>
      <c r="E127" s="35"/>
      <c r="F127" s="201" t="s">
        <v>197</v>
      </c>
      <c r="G127" s="35"/>
      <c r="H127" s="35"/>
      <c r="I127" s="202"/>
      <c r="J127" s="35"/>
      <c r="K127" s="35"/>
      <c r="L127" s="38"/>
      <c r="M127" s="203"/>
      <c r="N127" s="204"/>
      <c r="O127" s="70"/>
      <c r="P127" s="70"/>
      <c r="Q127" s="70"/>
      <c r="R127" s="70"/>
      <c r="S127" s="70"/>
      <c r="T127" s="71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6" t="s">
        <v>128</v>
      </c>
      <c r="AU127" s="16" t="s">
        <v>83</v>
      </c>
    </row>
    <row r="128" spans="1:65" s="14" customFormat="1" ht="11.25">
      <c r="B128" s="216"/>
      <c r="C128" s="217"/>
      <c r="D128" s="200" t="s">
        <v>129</v>
      </c>
      <c r="E128" s="218" t="s">
        <v>1</v>
      </c>
      <c r="F128" s="219" t="s">
        <v>200</v>
      </c>
      <c r="G128" s="217"/>
      <c r="H128" s="218" t="s">
        <v>1</v>
      </c>
      <c r="I128" s="220"/>
      <c r="J128" s="217"/>
      <c r="K128" s="217"/>
      <c r="L128" s="221"/>
      <c r="M128" s="222"/>
      <c r="N128" s="223"/>
      <c r="O128" s="223"/>
      <c r="P128" s="223"/>
      <c r="Q128" s="223"/>
      <c r="R128" s="223"/>
      <c r="S128" s="223"/>
      <c r="T128" s="224"/>
      <c r="AT128" s="225" t="s">
        <v>129</v>
      </c>
      <c r="AU128" s="225" t="s">
        <v>83</v>
      </c>
      <c r="AV128" s="14" t="s">
        <v>83</v>
      </c>
      <c r="AW128" s="14" t="s">
        <v>31</v>
      </c>
      <c r="AX128" s="14" t="s">
        <v>75</v>
      </c>
      <c r="AY128" s="225" t="s">
        <v>120</v>
      </c>
    </row>
    <row r="129" spans="1:65" s="13" customFormat="1" ht="11.25">
      <c r="B129" s="205"/>
      <c r="C129" s="206"/>
      <c r="D129" s="200" t="s">
        <v>129</v>
      </c>
      <c r="E129" s="207" t="s">
        <v>1</v>
      </c>
      <c r="F129" s="208" t="s">
        <v>201</v>
      </c>
      <c r="G129" s="206"/>
      <c r="H129" s="209">
        <v>6.12</v>
      </c>
      <c r="I129" s="210"/>
      <c r="J129" s="206"/>
      <c r="K129" s="206"/>
      <c r="L129" s="211"/>
      <c r="M129" s="212"/>
      <c r="N129" s="213"/>
      <c r="O129" s="213"/>
      <c r="P129" s="213"/>
      <c r="Q129" s="213"/>
      <c r="R129" s="213"/>
      <c r="S129" s="213"/>
      <c r="T129" s="214"/>
      <c r="AT129" s="215" t="s">
        <v>129</v>
      </c>
      <c r="AU129" s="215" t="s">
        <v>83</v>
      </c>
      <c r="AV129" s="13" t="s">
        <v>85</v>
      </c>
      <c r="AW129" s="13" t="s">
        <v>31</v>
      </c>
      <c r="AX129" s="13" t="s">
        <v>83</v>
      </c>
      <c r="AY129" s="215" t="s">
        <v>120</v>
      </c>
    </row>
    <row r="130" spans="1:65" s="2" customFormat="1" ht="26.45" customHeight="1">
      <c r="A130" s="33"/>
      <c r="B130" s="34"/>
      <c r="C130" s="186" t="s">
        <v>85</v>
      </c>
      <c r="D130" s="186" t="s">
        <v>122</v>
      </c>
      <c r="E130" s="187" t="s">
        <v>202</v>
      </c>
      <c r="F130" s="188" t="s">
        <v>203</v>
      </c>
      <c r="G130" s="189" t="s">
        <v>198</v>
      </c>
      <c r="H130" s="190">
        <v>3.06</v>
      </c>
      <c r="I130" s="191"/>
      <c r="J130" s="192">
        <f>ROUND(I130*H130,2)</f>
        <v>0</v>
      </c>
      <c r="K130" s="193"/>
      <c r="L130" s="38"/>
      <c r="M130" s="194" t="s">
        <v>1</v>
      </c>
      <c r="N130" s="195" t="s">
        <v>40</v>
      </c>
      <c r="O130" s="70"/>
      <c r="P130" s="196">
        <f>O130*H130</f>
        <v>0</v>
      </c>
      <c r="Q130" s="196">
        <v>1.8907700000000001</v>
      </c>
      <c r="R130" s="196">
        <f>Q130*H130</f>
        <v>5.7857562000000007</v>
      </c>
      <c r="S130" s="196">
        <v>0</v>
      </c>
      <c r="T130" s="197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98" t="s">
        <v>126</v>
      </c>
      <c r="AT130" s="198" t="s">
        <v>122</v>
      </c>
      <c r="AU130" s="198" t="s">
        <v>83</v>
      </c>
      <c r="AY130" s="16" t="s">
        <v>120</v>
      </c>
      <c r="BE130" s="199">
        <f>IF(N130="základní",J130,0)</f>
        <v>0</v>
      </c>
      <c r="BF130" s="199">
        <f>IF(N130="snížená",J130,0)</f>
        <v>0</v>
      </c>
      <c r="BG130" s="199">
        <f>IF(N130="zákl. přenesená",J130,0)</f>
        <v>0</v>
      </c>
      <c r="BH130" s="199">
        <f>IF(N130="sníž. přenesená",J130,0)</f>
        <v>0</v>
      </c>
      <c r="BI130" s="199">
        <f>IF(N130="nulová",J130,0)</f>
        <v>0</v>
      </c>
      <c r="BJ130" s="16" t="s">
        <v>83</v>
      </c>
      <c r="BK130" s="199">
        <f>ROUND(I130*H130,2)</f>
        <v>0</v>
      </c>
      <c r="BL130" s="16" t="s">
        <v>126</v>
      </c>
      <c r="BM130" s="198" t="s">
        <v>204</v>
      </c>
    </row>
    <row r="131" spans="1:65" s="2" customFormat="1" ht="19.5">
      <c r="A131" s="33"/>
      <c r="B131" s="34"/>
      <c r="C131" s="35"/>
      <c r="D131" s="200" t="s">
        <v>128</v>
      </c>
      <c r="E131" s="35"/>
      <c r="F131" s="201" t="s">
        <v>203</v>
      </c>
      <c r="G131" s="35"/>
      <c r="H131" s="35"/>
      <c r="I131" s="202"/>
      <c r="J131" s="35"/>
      <c r="K131" s="35"/>
      <c r="L131" s="38"/>
      <c r="M131" s="203"/>
      <c r="N131" s="204"/>
      <c r="O131" s="70"/>
      <c r="P131" s="70"/>
      <c r="Q131" s="70"/>
      <c r="R131" s="70"/>
      <c r="S131" s="70"/>
      <c r="T131" s="71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6" t="s">
        <v>128</v>
      </c>
      <c r="AU131" s="16" t="s">
        <v>83</v>
      </c>
    </row>
    <row r="132" spans="1:65" s="13" customFormat="1" ht="11.25">
      <c r="B132" s="205"/>
      <c r="C132" s="206"/>
      <c r="D132" s="200" t="s">
        <v>129</v>
      </c>
      <c r="E132" s="207" t="s">
        <v>1</v>
      </c>
      <c r="F132" s="208" t="s">
        <v>205</v>
      </c>
      <c r="G132" s="206"/>
      <c r="H132" s="209">
        <v>3.06</v>
      </c>
      <c r="I132" s="210"/>
      <c r="J132" s="206"/>
      <c r="K132" s="206"/>
      <c r="L132" s="211"/>
      <c r="M132" s="212"/>
      <c r="N132" s="213"/>
      <c r="O132" s="213"/>
      <c r="P132" s="213"/>
      <c r="Q132" s="213"/>
      <c r="R132" s="213"/>
      <c r="S132" s="213"/>
      <c r="T132" s="214"/>
      <c r="AT132" s="215" t="s">
        <v>129</v>
      </c>
      <c r="AU132" s="215" t="s">
        <v>83</v>
      </c>
      <c r="AV132" s="13" t="s">
        <v>85</v>
      </c>
      <c r="AW132" s="13" t="s">
        <v>31</v>
      </c>
      <c r="AX132" s="13" t="s">
        <v>83</v>
      </c>
      <c r="AY132" s="215" t="s">
        <v>120</v>
      </c>
    </row>
    <row r="133" spans="1:65" s="14" customFormat="1" ht="11.25">
      <c r="B133" s="216"/>
      <c r="C133" s="217"/>
      <c r="D133" s="200" t="s">
        <v>129</v>
      </c>
      <c r="E133" s="218" t="s">
        <v>1</v>
      </c>
      <c r="F133" s="219" t="s">
        <v>206</v>
      </c>
      <c r="G133" s="217"/>
      <c r="H133" s="218" t="s">
        <v>1</v>
      </c>
      <c r="I133" s="220"/>
      <c r="J133" s="217"/>
      <c r="K133" s="217"/>
      <c r="L133" s="221"/>
      <c r="M133" s="222"/>
      <c r="N133" s="223"/>
      <c r="O133" s="223"/>
      <c r="P133" s="223"/>
      <c r="Q133" s="223"/>
      <c r="R133" s="223"/>
      <c r="S133" s="223"/>
      <c r="T133" s="224"/>
      <c r="AT133" s="225" t="s">
        <v>129</v>
      </c>
      <c r="AU133" s="225" t="s">
        <v>83</v>
      </c>
      <c r="AV133" s="14" t="s">
        <v>83</v>
      </c>
      <c r="AW133" s="14" t="s">
        <v>31</v>
      </c>
      <c r="AX133" s="14" t="s">
        <v>75</v>
      </c>
      <c r="AY133" s="225" t="s">
        <v>120</v>
      </c>
    </row>
    <row r="134" spans="1:65" s="2" customFormat="1" ht="16.5" customHeight="1">
      <c r="A134" s="33"/>
      <c r="B134" s="34"/>
      <c r="C134" s="230" t="s">
        <v>137</v>
      </c>
      <c r="D134" s="230" t="s">
        <v>207</v>
      </c>
      <c r="E134" s="231" t="s">
        <v>208</v>
      </c>
      <c r="F134" s="232" t="s">
        <v>209</v>
      </c>
      <c r="G134" s="233" t="s">
        <v>198</v>
      </c>
      <c r="H134" s="234">
        <v>9.18</v>
      </c>
      <c r="I134" s="235"/>
      <c r="J134" s="236">
        <f>ROUND(I134*H134,2)</f>
        <v>0</v>
      </c>
      <c r="K134" s="237"/>
      <c r="L134" s="238"/>
      <c r="M134" s="239" t="s">
        <v>1</v>
      </c>
      <c r="N134" s="240" t="s">
        <v>40</v>
      </c>
      <c r="O134" s="70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98" t="s">
        <v>165</v>
      </c>
      <c r="AT134" s="198" t="s">
        <v>207</v>
      </c>
      <c r="AU134" s="198" t="s">
        <v>83</v>
      </c>
      <c r="AY134" s="16" t="s">
        <v>120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6" t="s">
        <v>83</v>
      </c>
      <c r="BK134" s="199">
        <f>ROUND(I134*H134,2)</f>
        <v>0</v>
      </c>
      <c r="BL134" s="16" t="s">
        <v>126</v>
      </c>
      <c r="BM134" s="198" t="s">
        <v>210</v>
      </c>
    </row>
    <row r="135" spans="1:65" s="2" customFormat="1" ht="11.25">
      <c r="A135" s="33"/>
      <c r="B135" s="34"/>
      <c r="C135" s="35"/>
      <c r="D135" s="200" t="s">
        <v>128</v>
      </c>
      <c r="E135" s="35"/>
      <c r="F135" s="201" t="s">
        <v>209</v>
      </c>
      <c r="G135" s="35"/>
      <c r="H135" s="35"/>
      <c r="I135" s="202"/>
      <c r="J135" s="35"/>
      <c r="K135" s="35"/>
      <c r="L135" s="38"/>
      <c r="M135" s="203"/>
      <c r="N135" s="204"/>
      <c r="O135" s="70"/>
      <c r="P135" s="70"/>
      <c r="Q135" s="70"/>
      <c r="R135" s="70"/>
      <c r="S135" s="70"/>
      <c r="T135" s="71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T135" s="16" t="s">
        <v>128</v>
      </c>
      <c r="AU135" s="16" t="s">
        <v>83</v>
      </c>
    </row>
    <row r="136" spans="1:65" s="13" customFormat="1" ht="11.25">
      <c r="B136" s="205"/>
      <c r="C136" s="206"/>
      <c r="D136" s="200" t="s">
        <v>129</v>
      </c>
      <c r="E136" s="207" t="s">
        <v>1</v>
      </c>
      <c r="F136" s="208" t="s">
        <v>211</v>
      </c>
      <c r="G136" s="206"/>
      <c r="H136" s="209">
        <v>9.18</v>
      </c>
      <c r="I136" s="210"/>
      <c r="J136" s="206"/>
      <c r="K136" s="206"/>
      <c r="L136" s="211"/>
      <c r="M136" s="212"/>
      <c r="N136" s="213"/>
      <c r="O136" s="213"/>
      <c r="P136" s="213"/>
      <c r="Q136" s="213"/>
      <c r="R136" s="213"/>
      <c r="S136" s="213"/>
      <c r="T136" s="214"/>
      <c r="AT136" s="215" t="s">
        <v>129</v>
      </c>
      <c r="AU136" s="215" t="s">
        <v>83</v>
      </c>
      <c r="AV136" s="13" t="s">
        <v>85</v>
      </c>
      <c r="AW136" s="13" t="s">
        <v>31</v>
      </c>
      <c r="AX136" s="13" t="s">
        <v>83</v>
      </c>
      <c r="AY136" s="215" t="s">
        <v>120</v>
      </c>
    </row>
    <row r="137" spans="1:65" s="14" customFormat="1" ht="11.25">
      <c r="B137" s="216"/>
      <c r="C137" s="217"/>
      <c r="D137" s="200" t="s">
        <v>129</v>
      </c>
      <c r="E137" s="218" t="s">
        <v>1</v>
      </c>
      <c r="F137" s="219" t="s">
        <v>212</v>
      </c>
      <c r="G137" s="217"/>
      <c r="H137" s="218" t="s">
        <v>1</v>
      </c>
      <c r="I137" s="220"/>
      <c r="J137" s="217"/>
      <c r="K137" s="217"/>
      <c r="L137" s="221"/>
      <c r="M137" s="222"/>
      <c r="N137" s="223"/>
      <c r="O137" s="223"/>
      <c r="P137" s="223"/>
      <c r="Q137" s="223"/>
      <c r="R137" s="223"/>
      <c r="S137" s="223"/>
      <c r="T137" s="224"/>
      <c r="AT137" s="225" t="s">
        <v>129</v>
      </c>
      <c r="AU137" s="225" t="s">
        <v>83</v>
      </c>
      <c r="AV137" s="14" t="s">
        <v>83</v>
      </c>
      <c r="AW137" s="14" t="s">
        <v>31</v>
      </c>
      <c r="AX137" s="14" t="s">
        <v>75</v>
      </c>
      <c r="AY137" s="225" t="s">
        <v>120</v>
      </c>
    </row>
    <row r="138" spans="1:65" s="12" customFormat="1" ht="25.9" customHeight="1">
      <c r="B138" s="170"/>
      <c r="C138" s="171"/>
      <c r="D138" s="172" t="s">
        <v>74</v>
      </c>
      <c r="E138" s="173" t="s">
        <v>118</v>
      </c>
      <c r="F138" s="173" t="s">
        <v>213</v>
      </c>
      <c r="G138" s="171"/>
      <c r="H138" s="171"/>
      <c r="I138" s="174"/>
      <c r="J138" s="175">
        <f>BK138</f>
        <v>0</v>
      </c>
      <c r="K138" s="171"/>
      <c r="L138" s="176"/>
      <c r="M138" s="177"/>
      <c r="N138" s="178"/>
      <c r="O138" s="178"/>
      <c r="P138" s="179">
        <f>P139+SUM(P140:P147)+P178+P183+P194+P239</f>
        <v>0</v>
      </c>
      <c r="Q138" s="178"/>
      <c r="R138" s="179">
        <f>R139+SUM(R140:R147)+R178+R183+R194+R239</f>
        <v>11.09271869</v>
      </c>
      <c r="S138" s="178"/>
      <c r="T138" s="180">
        <f>T139+SUM(T140:T147)+T178+T183+T194+T239</f>
        <v>0</v>
      </c>
      <c r="AR138" s="181" t="s">
        <v>83</v>
      </c>
      <c r="AT138" s="182" t="s">
        <v>74</v>
      </c>
      <c r="AU138" s="182" t="s">
        <v>75</v>
      </c>
      <c r="AY138" s="181" t="s">
        <v>120</v>
      </c>
      <c r="BK138" s="183">
        <f>BK139+SUM(BK140:BK147)+BK178+BK183+BK194+BK239</f>
        <v>0</v>
      </c>
    </row>
    <row r="139" spans="1:65" s="2" customFormat="1" ht="26.45" customHeight="1">
      <c r="A139" s="33"/>
      <c r="B139" s="34"/>
      <c r="C139" s="186" t="s">
        <v>126</v>
      </c>
      <c r="D139" s="186" t="s">
        <v>122</v>
      </c>
      <c r="E139" s="187" t="s">
        <v>214</v>
      </c>
      <c r="F139" s="188" t="s">
        <v>215</v>
      </c>
      <c r="G139" s="189" t="s">
        <v>216</v>
      </c>
      <c r="H139" s="190">
        <v>2</v>
      </c>
      <c r="I139" s="191"/>
      <c r="J139" s="192">
        <f>ROUND(I139*H139,2)</f>
        <v>0</v>
      </c>
      <c r="K139" s="193"/>
      <c r="L139" s="38"/>
      <c r="M139" s="194" t="s">
        <v>1</v>
      </c>
      <c r="N139" s="195" t="s">
        <v>40</v>
      </c>
      <c r="O139" s="70"/>
      <c r="P139" s="196">
        <f>O139*H139</f>
        <v>0</v>
      </c>
      <c r="Q139" s="196">
        <v>7.0200000000000002E-3</v>
      </c>
      <c r="R139" s="196">
        <f>Q139*H139</f>
        <v>1.404E-2</v>
      </c>
      <c r="S139" s="196">
        <v>0</v>
      </c>
      <c r="T139" s="197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98" t="s">
        <v>126</v>
      </c>
      <c r="AT139" s="198" t="s">
        <v>122</v>
      </c>
      <c r="AU139" s="198" t="s">
        <v>83</v>
      </c>
      <c r="AY139" s="16" t="s">
        <v>120</v>
      </c>
      <c r="BE139" s="199">
        <f>IF(N139="základní",J139,0)</f>
        <v>0</v>
      </c>
      <c r="BF139" s="199">
        <f>IF(N139="snížená",J139,0)</f>
        <v>0</v>
      </c>
      <c r="BG139" s="199">
        <f>IF(N139="zákl. přenesená",J139,0)</f>
        <v>0</v>
      </c>
      <c r="BH139" s="199">
        <f>IF(N139="sníž. přenesená",J139,0)</f>
        <v>0</v>
      </c>
      <c r="BI139" s="199">
        <f>IF(N139="nulová",J139,0)</f>
        <v>0</v>
      </c>
      <c r="BJ139" s="16" t="s">
        <v>83</v>
      </c>
      <c r="BK139" s="199">
        <f>ROUND(I139*H139,2)</f>
        <v>0</v>
      </c>
      <c r="BL139" s="16" t="s">
        <v>126</v>
      </c>
      <c r="BM139" s="198" t="s">
        <v>217</v>
      </c>
    </row>
    <row r="140" spans="1:65" s="2" customFormat="1" ht="19.5">
      <c r="A140" s="33"/>
      <c r="B140" s="34"/>
      <c r="C140" s="35"/>
      <c r="D140" s="200" t="s">
        <v>128</v>
      </c>
      <c r="E140" s="35"/>
      <c r="F140" s="201" t="s">
        <v>215</v>
      </c>
      <c r="G140" s="35"/>
      <c r="H140" s="35"/>
      <c r="I140" s="202"/>
      <c r="J140" s="35"/>
      <c r="K140" s="35"/>
      <c r="L140" s="38"/>
      <c r="M140" s="203"/>
      <c r="N140" s="204"/>
      <c r="O140" s="70"/>
      <c r="P140" s="70"/>
      <c r="Q140" s="70"/>
      <c r="R140" s="70"/>
      <c r="S140" s="70"/>
      <c r="T140" s="71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T140" s="16" t="s">
        <v>128</v>
      </c>
      <c r="AU140" s="16" t="s">
        <v>83</v>
      </c>
    </row>
    <row r="141" spans="1:65" s="14" customFormat="1" ht="11.25">
      <c r="B141" s="216"/>
      <c r="C141" s="217"/>
      <c r="D141" s="200" t="s">
        <v>129</v>
      </c>
      <c r="E141" s="218" t="s">
        <v>1</v>
      </c>
      <c r="F141" s="219" t="s">
        <v>218</v>
      </c>
      <c r="G141" s="217"/>
      <c r="H141" s="218" t="s">
        <v>1</v>
      </c>
      <c r="I141" s="220"/>
      <c r="J141" s="217"/>
      <c r="K141" s="217"/>
      <c r="L141" s="221"/>
      <c r="M141" s="222"/>
      <c r="N141" s="223"/>
      <c r="O141" s="223"/>
      <c r="P141" s="223"/>
      <c r="Q141" s="223"/>
      <c r="R141" s="223"/>
      <c r="S141" s="223"/>
      <c r="T141" s="224"/>
      <c r="AT141" s="225" t="s">
        <v>129</v>
      </c>
      <c r="AU141" s="225" t="s">
        <v>83</v>
      </c>
      <c r="AV141" s="14" t="s">
        <v>83</v>
      </c>
      <c r="AW141" s="14" t="s">
        <v>31</v>
      </c>
      <c r="AX141" s="14" t="s">
        <v>75</v>
      </c>
      <c r="AY141" s="225" t="s">
        <v>120</v>
      </c>
    </row>
    <row r="142" spans="1:65" s="13" customFormat="1" ht="11.25">
      <c r="B142" s="205"/>
      <c r="C142" s="206"/>
      <c r="D142" s="200" t="s">
        <v>129</v>
      </c>
      <c r="E142" s="207" t="s">
        <v>1</v>
      </c>
      <c r="F142" s="208" t="s">
        <v>85</v>
      </c>
      <c r="G142" s="206"/>
      <c r="H142" s="209">
        <v>2</v>
      </c>
      <c r="I142" s="210"/>
      <c r="J142" s="206"/>
      <c r="K142" s="206"/>
      <c r="L142" s="211"/>
      <c r="M142" s="212"/>
      <c r="N142" s="213"/>
      <c r="O142" s="213"/>
      <c r="P142" s="213"/>
      <c r="Q142" s="213"/>
      <c r="R142" s="213"/>
      <c r="S142" s="213"/>
      <c r="T142" s="214"/>
      <c r="AT142" s="215" t="s">
        <v>129</v>
      </c>
      <c r="AU142" s="215" t="s">
        <v>83</v>
      </c>
      <c r="AV142" s="13" t="s">
        <v>85</v>
      </c>
      <c r="AW142" s="13" t="s">
        <v>31</v>
      </c>
      <c r="AX142" s="13" t="s">
        <v>83</v>
      </c>
      <c r="AY142" s="215" t="s">
        <v>120</v>
      </c>
    </row>
    <row r="143" spans="1:65" s="2" customFormat="1" ht="26.45" customHeight="1">
      <c r="A143" s="33"/>
      <c r="B143" s="34"/>
      <c r="C143" s="230" t="s">
        <v>148</v>
      </c>
      <c r="D143" s="230" t="s">
        <v>207</v>
      </c>
      <c r="E143" s="231" t="s">
        <v>219</v>
      </c>
      <c r="F143" s="232" t="s">
        <v>220</v>
      </c>
      <c r="G143" s="233" t="s">
        <v>216</v>
      </c>
      <c r="H143" s="234">
        <v>2</v>
      </c>
      <c r="I143" s="235"/>
      <c r="J143" s="236">
        <f>ROUND(I143*H143,2)</f>
        <v>0</v>
      </c>
      <c r="K143" s="237"/>
      <c r="L143" s="238"/>
      <c r="M143" s="239" t="s">
        <v>1</v>
      </c>
      <c r="N143" s="240" t="s">
        <v>40</v>
      </c>
      <c r="O143" s="70"/>
      <c r="P143" s="196">
        <f>O143*H143</f>
        <v>0</v>
      </c>
      <c r="Q143" s="196">
        <v>5.6000000000000001E-2</v>
      </c>
      <c r="R143" s="196">
        <f>Q143*H143</f>
        <v>0.112</v>
      </c>
      <c r="S143" s="196">
        <v>0</v>
      </c>
      <c r="T143" s="197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98" t="s">
        <v>165</v>
      </c>
      <c r="AT143" s="198" t="s">
        <v>207</v>
      </c>
      <c r="AU143" s="198" t="s">
        <v>83</v>
      </c>
      <c r="AY143" s="16" t="s">
        <v>120</v>
      </c>
      <c r="BE143" s="199">
        <f>IF(N143="základní",J143,0)</f>
        <v>0</v>
      </c>
      <c r="BF143" s="199">
        <f>IF(N143="snížená",J143,0)</f>
        <v>0</v>
      </c>
      <c r="BG143" s="199">
        <f>IF(N143="zákl. přenesená",J143,0)</f>
        <v>0</v>
      </c>
      <c r="BH143" s="199">
        <f>IF(N143="sníž. přenesená",J143,0)</f>
        <v>0</v>
      </c>
      <c r="BI143" s="199">
        <f>IF(N143="nulová",J143,0)</f>
        <v>0</v>
      </c>
      <c r="BJ143" s="16" t="s">
        <v>83</v>
      </c>
      <c r="BK143" s="199">
        <f>ROUND(I143*H143,2)</f>
        <v>0</v>
      </c>
      <c r="BL143" s="16" t="s">
        <v>126</v>
      </c>
      <c r="BM143" s="198" t="s">
        <v>221</v>
      </c>
    </row>
    <row r="144" spans="1:65" s="2" customFormat="1" ht="19.5">
      <c r="A144" s="33"/>
      <c r="B144" s="34"/>
      <c r="C144" s="35"/>
      <c r="D144" s="200" t="s">
        <v>128</v>
      </c>
      <c r="E144" s="35"/>
      <c r="F144" s="201" t="s">
        <v>220</v>
      </c>
      <c r="G144" s="35"/>
      <c r="H144" s="35"/>
      <c r="I144" s="202"/>
      <c r="J144" s="35"/>
      <c r="K144" s="35"/>
      <c r="L144" s="38"/>
      <c r="M144" s="203"/>
      <c r="N144" s="204"/>
      <c r="O144" s="70"/>
      <c r="P144" s="70"/>
      <c r="Q144" s="70"/>
      <c r="R144" s="70"/>
      <c r="S144" s="70"/>
      <c r="T144" s="71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T144" s="16" t="s">
        <v>128</v>
      </c>
      <c r="AU144" s="16" t="s">
        <v>83</v>
      </c>
    </row>
    <row r="145" spans="1:65" s="13" customFormat="1" ht="11.25">
      <c r="B145" s="205"/>
      <c r="C145" s="206"/>
      <c r="D145" s="200" t="s">
        <v>129</v>
      </c>
      <c r="E145" s="207" t="s">
        <v>1</v>
      </c>
      <c r="F145" s="208" t="s">
        <v>85</v>
      </c>
      <c r="G145" s="206"/>
      <c r="H145" s="209">
        <v>2</v>
      </c>
      <c r="I145" s="210"/>
      <c r="J145" s="206"/>
      <c r="K145" s="206"/>
      <c r="L145" s="211"/>
      <c r="M145" s="212"/>
      <c r="N145" s="213"/>
      <c r="O145" s="213"/>
      <c r="P145" s="213"/>
      <c r="Q145" s="213"/>
      <c r="R145" s="213"/>
      <c r="S145" s="213"/>
      <c r="T145" s="214"/>
      <c r="AT145" s="215" t="s">
        <v>129</v>
      </c>
      <c r="AU145" s="215" t="s">
        <v>83</v>
      </c>
      <c r="AV145" s="13" t="s">
        <v>85</v>
      </c>
      <c r="AW145" s="13" t="s">
        <v>31</v>
      </c>
      <c r="AX145" s="13" t="s">
        <v>83</v>
      </c>
      <c r="AY145" s="215" t="s">
        <v>120</v>
      </c>
    </row>
    <row r="146" spans="1:65" s="14" customFormat="1" ht="11.25">
      <c r="B146" s="216"/>
      <c r="C146" s="217"/>
      <c r="D146" s="200" t="s">
        <v>129</v>
      </c>
      <c r="E146" s="218" t="s">
        <v>1</v>
      </c>
      <c r="F146" s="219" t="s">
        <v>222</v>
      </c>
      <c r="G146" s="217"/>
      <c r="H146" s="218" t="s">
        <v>1</v>
      </c>
      <c r="I146" s="220"/>
      <c r="J146" s="217"/>
      <c r="K146" s="217"/>
      <c r="L146" s="221"/>
      <c r="M146" s="222"/>
      <c r="N146" s="223"/>
      <c r="O146" s="223"/>
      <c r="P146" s="223"/>
      <c r="Q146" s="223"/>
      <c r="R146" s="223"/>
      <c r="S146" s="223"/>
      <c r="T146" s="224"/>
      <c r="AT146" s="225" t="s">
        <v>129</v>
      </c>
      <c r="AU146" s="225" t="s">
        <v>83</v>
      </c>
      <c r="AV146" s="14" t="s">
        <v>83</v>
      </c>
      <c r="AW146" s="14" t="s">
        <v>31</v>
      </c>
      <c r="AX146" s="14" t="s">
        <v>75</v>
      </c>
      <c r="AY146" s="225" t="s">
        <v>120</v>
      </c>
    </row>
    <row r="147" spans="1:65" s="12" customFormat="1" ht="22.9" customHeight="1">
      <c r="B147" s="170"/>
      <c r="C147" s="171"/>
      <c r="D147" s="172" t="s">
        <v>74</v>
      </c>
      <c r="E147" s="184" t="s">
        <v>83</v>
      </c>
      <c r="F147" s="184" t="s">
        <v>121</v>
      </c>
      <c r="G147" s="171"/>
      <c r="H147" s="171"/>
      <c r="I147" s="174"/>
      <c r="J147" s="185">
        <f>BK147</f>
        <v>0</v>
      </c>
      <c r="K147" s="171"/>
      <c r="L147" s="176"/>
      <c r="M147" s="177"/>
      <c r="N147" s="178"/>
      <c r="O147" s="178"/>
      <c r="P147" s="179">
        <f>SUM(P148:P177)</f>
        <v>0</v>
      </c>
      <c r="Q147" s="178"/>
      <c r="R147" s="179">
        <f>SUM(R148:R177)</f>
        <v>0.10584</v>
      </c>
      <c r="S147" s="178"/>
      <c r="T147" s="180">
        <f>SUM(T148:T177)</f>
        <v>0</v>
      </c>
      <c r="AR147" s="181" t="s">
        <v>83</v>
      </c>
      <c r="AT147" s="182" t="s">
        <v>74</v>
      </c>
      <c r="AU147" s="182" t="s">
        <v>83</v>
      </c>
      <c r="AY147" s="181" t="s">
        <v>120</v>
      </c>
      <c r="BK147" s="183">
        <f>SUM(BK148:BK177)</f>
        <v>0</v>
      </c>
    </row>
    <row r="148" spans="1:65" s="2" customFormat="1" ht="24" customHeight="1">
      <c r="A148" s="33"/>
      <c r="B148" s="34"/>
      <c r="C148" s="186" t="s">
        <v>155</v>
      </c>
      <c r="D148" s="186" t="s">
        <v>122</v>
      </c>
      <c r="E148" s="187" t="s">
        <v>223</v>
      </c>
      <c r="F148" s="188" t="s">
        <v>224</v>
      </c>
      <c r="G148" s="189" t="s">
        <v>125</v>
      </c>
      <c r="H148" s="190">
        <v>18.899999999999999</v>
      </c>
      <c r="I148" s="191"/>
      <c r="J148" s="192">
        <f>ROUND(I148*H148,2)</f>
        <v>0</v>
      </c>
      <c r="K148" s="193"/>
      <c r="L148" s="38"/>
      <c r="M148" s="194" t="s">
        <v>1</v>
      </c>
      <c r="N148" s="195" t="s">
        <v>40</v>
      </c>
      <c r="O148" s="70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98" t="s">
        <v>126</v>
      </c>
      <c r="AT148" s="198" t="s">
        <v>122</v>
      </c>
      <c r="AU148" s="198" t="s">
        <v>85</v>
      </c>
      <c r="AY148" s="16" t="s">
        <v>120</v>
      </c>
      <c r="BE148" s="199">
        <f>IF(N148="základní",J148,0)</f>
        <v>0</v>
      </c>
      <c r="BF148" s="199">
        <f>IF(N148="snížená",J148,0)</f>
        <v>0</v>
      </c>
      <c r="BG148" s="199">
        <f>IF(N148="zákl. přenesená",J148,0)</f>
        <v>0</v>
      </c>
      <c r="BH148" s="199">
        <f>IF(N148="sníž. přenesená",J148,0)</f>
        <v>0</v>
      </c>
      <c r="BI148" s="199">
        <f>IF(N148="nulová",J148,0)</f>
        <v>0</v>
      </c>
      <c r="BJ148" s="16" t="s">
        <v>83</v>
      </c>
      <c r="BK148" s="199">
        <f>ROUND(I148*H148,2)</f>
        <v>0</v>
      </c>
      <c r="BL148" s="16" t="s">
        <v>126</v>
      </c>
      <c r="BM148" s="198" t="s">
        <v>225</v>
      </c>
    </row>
    <row r="149" spans="1:65" s="2" customFormat="1" ht="11.25">
      <c r="A149" s="33"/>
      <c r="B149" s="34"/>
      <c r="C149" s="35"/>
      <c r="D149" s="200" t="s">
        <v>128</v>
      </c>
      <c r="E149" s="35"/>
      <c r="F149" s="201" t="s">
        <v>224</v>
      </c>
      <c r="G149" s="35"/>
      <c r="H149" s="35"/>
      <c r="I149" s="202"/>
      <c r="J149" s="35"/>
      <c r="K149" s="35"/>
      <c r="L149" s="38"/>
      <c r="M149" s="203"/>
      <c r="N149" s="204"/>
      <c r="O149" s="70"/>
      <c r="P149" s="70"/>
      <c r="Q149" s="70"/>
      <c r="R149" s="70"/>
      <c r="S149" s="70"/>
      <c r="T149" s="71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T149" s="16" t="s">
        <v>128</v>
      </c>
      <c r="AU149" s="16" t="s">
        <v>85</v>
      </c>
    </row>
    <row r="150" spans="1:65" s="13" customFormat="1" ht="11.25">
      <c r="B150" s="205"/>
      <c r="C150" s="206"/>
      <c r="D150" s="200" t="s">
        <v>129</v>
      </c>
      <c r="E150" s="207" t="s">
        <v>1</v>
      </c>
      <c r="F150" s="208" t="s">
        <v>226</v>
      </c>
      <c r="G150" s="206"/>
      <c r="H150" s="209">
        <v>18.899999999999999</v>
      </c>
      <c r="I150" s="210"/>
      <c r="J150" s="206"/>
      <c r="K150" s="206"/>
      <c r="L150" s="211"/>
      <c r="M150" s="212"/>
      <c r="N150" s="213"/>
      <c r="O150" s="213"/>
      <c r="P150" s="213"/>
      <c r="Q150" s="213"/>
      <c r="R150" s="213"/>
      <c r="S150" s="213"/>
      <c r="T150" s="214"/>
      <c r="AT150" s="215" t="s">
        <v>129</v>
      </c>
      <c r="AU150" s="215" t="s">
        <v>85</v>
      </c>
      <c r="AV150" s="13" t="s">
        <v>85</v>
      </c>
      <c r="AW150" s="13" t="s">
        <v>31</v>
      </c>
      <c r="AX150" s="13" t="s">
        <v>83</v>
      </c>
      <c r="AY150" s="215" t="s">
        <v>120</v>
      </c>
    </row>
    <row r="151" spans="1:65" s="14" customFormat="1" ht="11.25">
      <c r="B151" s="216"/>
      <c r="C151" s="217"/>
      <c r="D151" s="200" t="s">
        <v>129</v>
      </c>
      <c r="E151" s="218" t="s">
        <v>1</v>
      </c>
      <c r="F151" s="219" t="s">
        <v>227</v>
      </c>
      <c r="G151" s="217"/>
      <c r="H151" s="218" t="s">
        <v>1</v>
      </c>
      <c r="I151" s="220"/>
      <c r="J151" s="217"/>
      <c r="K151" s="217"/>
      <c r="L151" s="221"/>
      <c r="M151" s="222"/>
      <c r="N151" s="223"/>
      <c r="O151" s="223"/>
      <c r="P151" s="223"/>
      <c r="Q151" s="223"/>
      <c r="R151" s="223"/>
      <c r="S151" s="223"/>
      <c r="T151" s="224"/>
      <c r="AT151" s="225" t="s">
        <v>129</v>
      </c>
      <c r="AU151" s="225" t="s">
        <v>85</v>
      </c>
      <c r="AV151" s="14" t="s">
        <v>83</v>
      </c>
      <c r="AW151" s="14" t="s">
        <v>31</v>
      </c>
      <c r="AX151" s="14" t="s">
        <v>75</v>
      </c>
      <c r="AY151" s="225" t="s">
        <v>120</v>
      </c>
    </row>
    <row r="152" spans="1:65" s="2" customFormat="1" ht="36" customHeight="1">
      <c r="A152" s="33"/>
      <c r="B152" s="34"/>
      <c r="C152" s="186" t="s">
        <v>160</v>
      </c>
      <c r="D152" s="186" t="s">
        <v>122</v>
      </c>
      <c r="E152" s="187" t="s">
        <v>228</v>
      </c>
      <c r="F152" s="188" t="s">
        <v>229</v>
      </c>
      <c r="G152" s="189" t="s">
        <v>125</v>
      </c>
      <c r="H152" s="190">
        <v>37.799999999999997</v>
      </c>
      <c r="I152" s="191"/>
      <c r="J152" s="192">
        <f>ROUND(I152*H152,2)</f>
        <v>0</v>
      </c>
      <c r="K152" s="193"/>
      <c r="L152" s="38"/>
      <c r="M152" s="194" t="s">
        <v>1</v>
      </c>
      <c r="N152" s="195" t="s">
        <v>40</v>
      </c>
      <c r="O152" s="70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98" t="s">
        <v>126</v>
      </c>
      <c r="AT152" s="198" t="s">
        <v>122</v>
      </c>
      <c r="AU152" s="198" t="s">
        <v>85</v>
      </c>
      <c r="AY152" s="16" t="s">
        <v>120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6" t="s">
        <v>83</v>
      </c>
      <c r="BK152" s="199">
        <f>ROUND(I152*H152,2)</f>
        <v>0</v>
      </c>
      <c r="BL152" s="16" t="s">
        <v>126</v>
      </c>
      <c r="BM152" s="198" t="s">
        <v>230</v>
      </c>
    </row>
    <row r="153" spans="1:65" s="2" customFormat="1" ht="19.5">
      <c r="A153" s="33"/>
      <c r="B153" s="34"/>
      <c r="C153" s="35"/>
      <c r="D153" s="200" t="s">
        <v>128</v>
      </c>
      <c r="E153" s="35"/>
      <c r="F153" s="201" t="s">
        <v>229</v>
      </c>
      <c r="G153" s="35"/>
      <c r="H153" s="35"/>
      <c r="I153" s="202"/>
      <c r="J153" s="35"/>
      <c r="K153" s="35"/>
      <c r="L153" s="38"/>
      <c r="M153" s="203"/>
      <c r="N153" s="204"/>
      <c r="O153" s="70"/>
      <c r="P153" s="70"/>
      <c r="Q153" s="70"/>
      <c r="R153" s="70"/>
      <c r="S153" s="70"/>
      <c r="T153" s="71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T153" s="16" t="s">
        <v>128</v>
      </c>
      <c r="AU153" s="16" t="s">
        <v>85</v>
      </c>
    </row>
    <row r="154" spans="1:65" s="13" customFormat="1" ht="11.25">
      <c r="B154" s="205"/>
      <c r="C154" s="206"/>
      <c r="D154" s="200" t="s">
        <v>129</v>
      </c>
      <c r="E154" s="207" t="s">
        <v>1</v>
      </c>
      <c r="F154" s="208" t="s">
        <v>231</v>
      </c>
      <c r="G154" s="206"/>
      <c r="H154" s="209">
        <v>37.799999999999997</v>
      </c>
      <c r="I154" s="210"/>
      <c r="J154" s="206"/>
      <c r="K154" s="206"/>
      <c r="L154" s="211"/>
      <c r="M154" s="212"/>
      <c r="N154" s="213"/>
      <c r="O154" s="213"/>
      <c r="P154" s="213"/>
      <c r="Q154" s="213"/>
      <c r="R154" s="213"/>
      <c r="S154" s="213"/>
      <c r="T154" s="214"/>
      <c r="AT154" s="215" t="s">
        <v>129</v>
      </c>
      <c r="AU154" s="215" t="s">
        <v>85</v>
      </c>
      <c r="AV154" s="13" t="s">
        <v>85</v>
      </c>
      <c r="AW154" s="13" t="s">
        <v>31</v>
      </c>
      <c r="AX154" s="13" t="s">
        <v>83</v>
      </c>
      <c r="AY154" s="215" t="s">
        <v>120</v>
      </c>
    </row>
    <row r="155" spans="1:65" s="2" customFormat="1" ht="24" customHeight="1">
      <c r="A155" s="33"/>
      <c r="B155" s="34"/>
      <c r="C155" s="186" t="s">
        <v>165</v>
      </c>
      <c r="D155" s="186" t="s">
        <v>122</v>
      </c>
      <c r="E155" s="187" t="s">
        <v>232</v>
      </c>
      <c r="F155" s="188" t="s">
        <v>233</v>
      </c>
      <c r="G155" s="189" t="s">
        <v>144</v>
      </c>
      <c r="H155" s="190">
        <v>126</v>
      </c>
      <c r="I155" s="191"/>
      <c r="J155" s="192">
        <f>ROUND(I155*H155,2)</f>
        <v>0</v>
      </c>
      <c r="K155" s="193"/>
      <c r="L155" s="38"/>
      <c r="M155" s="194" t="s">
        <v>1</v>
      </c>
      <c r="N155" s="195" t="s">
        <v>40</v>
      </c>
      <c r="O155" s="70"/>
      <c r="P155" s="196">
        <f>O155*H155</f>
        <v>0</v>
      </c>
      <c r="Q155" s="196">
        <v>8.4000000000000003E-4</v>
      </c>
      <c r="R155" s="196">
        <f>Q155*H155</f>
        <v>0.10584</v>
      </c>
      <c r="S155" s="196">
        <v>0</v>
      </c>
      <c r="T155" s="197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98" t="s">
        <v>126</v>
      </c>
      <c r="AT155" s="198" t="s">
        <v>122</v>
      </c>
      <c r="AU155" s="198" t="s">
        <v>85</v>
      </c>
      <c r="AY155" s="16" t="s">
        <v>120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6" t="s">
        <v>83</v>
      </c>
      <c r="BK155" s="199">
        <f>ROUND(I155*H155,2)</f>
        <v>0</v>
      </c>
      <c r="BL155" s="16" t="s">
        <v>126</v>
      </c>
      <c r="BM155" s="198" t="s">
        <v>234</v>
      </c>
    </row>
    <row r="156" spans="1:65" s="2" customFormat="1" ht="11.25">
      <c r="A156" s="33"/>
      <c r="B156" s="34"/>
      <c r="C156" s="35"/>
      <c r="D156" s="200" t="s">
        <v>128</v>
      </c>
      <c r="E156" s="35"/>
      <c r="F156" s="201" t="s">
        <v>233</v>
      </c>
      <c r="G156" s="35"/>
      <c r="H156" s="35"/>
      <c r="I156" s="202"/>
      <c r="J156" s="35"/>
      <c r="K156" s="35"/>
      <c r="L156" s="38"/>
      <c r="M156" s="203"/>
      <c r="N156" s="204"/>
      <c r="O156" s="70"/>
      <c r="P156" s="70"/>
      <c r="Q156" s="70"/>
      <c r="R156" s="70"/>
      <c r="S156" s="70"/>
      <c r="T156" s="71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T156" s="16" t="s">
        <v>128</v>
      </c>
      <c r="AU156" s="16" t="s">
        <v>85</v>
      </c>
    </row>
    <row r="157" spans="1:65" s="14" customFormat="1" ht="11.25">
      <c r="B157" s="216"/>
      <c r="C157" s="217"/>
      <c r="D157" s="200" t="s">
        <v>129</v>
      </c>
      <c r="E157" s="218" t="s">
        <v>1</v>
      </c>
      <c r="F157" s="219" t="s">
        <v>235</v>
      </c>
      <c r="G157" s="217"/>
      <c r="H157" s="218" t="s">
        <v>1</v>
      </c>
      <c r="I157" s="220"/>
      <c r="J157" s="217"/>
      <c r="K157" s="217"/>
      <c r="L157" s="221"/>
      <c r="M157" s="222"/>
      <c r="N157" s="223"/>
      <c r="O157" s="223"/>
      <c r="P157" s="223"/>
      <c r="Q157" s="223"/>
      <c r="R157" s="223"/>
      <c r="S157" s="223"/>
      <c r="T157" s="224"/>
      <c r="AT157" s="225" t="s">
        <v>129</v>
      </c>
      <c r="AU157" s="225" t="s">
        <v>85</v>
      </c>
      <c r="AV157" s="14" t="s">
        <v>83</v>
      </c>
      <c r="AW157" s="14" t="s">
        <v>31</v>
      </c>
      <c r="AX157" s="14" t="s">
        <v>75</v>
      </c>
      <c r="AY157" s="225" t="s">
        <v>120</v>
      </c>
    </row>
    <row r="158" spans="1:65" s="13" customFormat="1" ht="11.25">
      <c r="B158" s="205"/>
      <c r="C158" s="206"/>
      <c r="D158" s="200" t="s">
        <v>129</v>
      </c>
      <c r="E158" s="207" t="s">
        <v>1</v>
      </c>
      <c r="F158" s="208" t="s">
        <v>236</v>
      </c>
      <c r="G158" s="206"/>
      <c r="H158" s="209">
        <v>126</v>
      </c>
      <c r="I158" s="210"/>
      <c r="J158" s="206"/>
      <c r="K158" s="206"/>
      <c r="L158" s="211"/>
      <c r="M158" s="212"/>
      <c r="N158" s="213"/>
      <c r="O158" s="213"/>
      <c r="P158" s="213"/>
      <c r="Q158" s="213"/>
      <c r="R158" s="213"/>
      <c r="S158" s="213"/>
      <c r="T158" s="214"/>
      <c r="AT158" s="215" t="s">
        <v>129</v>
      </c>
      <c r="AU158" s="215" t="s">
        <v>85</v>
      </c>
      <c r="AV158" s="13" t="s">
        <v>85</v>
      </c>
      <c r="AW158" s="13" t="s">
        <v>31</v>
      </c>
      <c r="AX158" s="13" t="s">
        <v>83</v>
      </c>
      <c r="AY158" s="215" t="s">
        <v>120</v>
      </c>
    </row>
    <row r="159" spans="1:65" s="2" customFormat="1" ht="26.45" customHeight="1">
      <c r="A159" s="33"/>
      <c r="B159" s="34"/>
      <c r="C159" s="186" t="s">
        <v>170</v>
      </c>
      <c r="D159" s="186" t="s">
        <v>122</v>
      </c>
      <c r="E159" s="187" t="s">
        <v>237</v>
      </c>
      <c r="F159" s="188" t="s">
        <v>238</v>
      </c>
      <c r="G159" s="189" t="s">
        <v>144</v>
      </c>
      <c r="H159" s="190">
        <v>126</v>
      </c>
      <c r="I159" s="191"/>
      <c r="J159" s="192">
        <f>ROUND(I159*H159,2)</f>
        <v>0</v>
      </c>
      <c r="K159" s="193"/>
      <c r="L159" s="38"/>
      <c r="M159" s="194" t="s">
        <v>1</v>
      </c>
      <c r="N159" s="195" t="s">
        <v>40</v>
      </c>
      <c r="O159" s="70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98" t="s">
        <v>126</v>
      </c>
      <c r="AT159" s="198" t="s">
        <v>122</v>
      </c>
      <c r="AU159" s="198" t="s">
        <v>85</v>
      </c>
      <c r="AY159" s="16" t="s">
        <v>120</v>
      </c>
      <c r="BE159" s="199">
        <f>IF(N159="základní",J159,0)</f>
        <v>0</v>
      </c>
      <c r="BF159" s="199">
        <f>IF(N159="snížená",J159,0)</f>
        <v>0</v>
      </c>
      <c r="BG159" s="199">
        <f>IF(N159="zákl. přenesená",J159,0)</f>
        <v>0</v>
      </c>
      <c r="BH159" s="199">
        <f>IF(N159="sníž. přenesená",J159,0)</f>
        <v>0</v>
      </c>
      <c r="BI159" s="199">
        <f>IF(N159="nulová",J159,0)</f>
        <v>0</v>
      </c>
      <c r="BJ159" s="16" t="s">
        <v>83</v>
      </c>
      <c r="BK159" s="199">
        <f>ROUND(I159*H159,2)</f>
        <v>0</v>
      </c>
      <c r="BL159" s="16" t="s">
        <v>126</v>
      </c>
      <c r="BM159" s="198" t="s">
        <v>239</v>
      </c>
    </row>
    <row r="160" spans="1:65" s="2" customFormat="1" ht="11.25">
      <c r="A160" s="33"/>
      <c r="B160" s="34"/>
      <c r="C160" s="35"/>
      <c r="D160" s="200" t="s">
        <v>128</v>
      </c>
      <c r="E160" s="35"/>
      <c r="F160" s="201" t="s">
        <v>238</v>
      </c>
      <c r="G160" s="35"/>
      <c r="H160" s="35"/>
      <c r="I160" s="202"/>
      <c r="J160" s="35"/>
      <c r="K160" s="35"/>
      <c r="L160" s="38"/>
      <c r="M160" s="203"/>
      <c r="N160" s="204"/>
      <c r="O160" s="70"/>
      <c r="P160" s="70"/>
      <c r="Q160" s="70"/>
      <c r="R160" s="70"/>
      <c r="S160" s="70"/>
      <c r="T160" s="71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T160" s="16" t="s">
        <v>128</v>
      </c>
      <c r="AU160" s="16" t="s">
        <v>85</v>
      </c>
    </row>
    <row r="161" spans="1:65" s="14" customFormat="1" ht="11.25">
      <c r="B161" s="216"/>
      <c r="C161" s="217"/>
      <c r="D161" s="200" t="s">
        <v>129</v>
      </c>
      <c r="E161" s="218" t="s">
        <v>1</v>
      </c>
      <c r="F161" s="219" t="s">
        <v>240</v>
      </c>
      <c r="G161" s="217"/>
      <c r="H161" s="218" t="s">
        <v>1</v>
      </c>
      <c r="I161" s="220"/>
      <c r="J161" s="217"/>
      <c r="K161" s="217"/>
      <c r="L161" s="221"/>
      <c r="M161" s="222"/>
      <c r="N161" s="223"/>
      <c r="O161" s="223"/>
      <c r="P161" s="223"/>
      <c r="Q161" s="223"/>
      <c r="R161" s="223"/>
      <c r="S161" s="223"/>
      <c r="T161" s="224"/>
      <c r="AT161" s="225" t="s">
        <v>129</v>
      </c>
      <c r="AU161" s="225" t="s">
        <v>85</v>
      </c>
      <c r="AV161" s="14" t="s">
        <v>83</v>
      </c>
      <c r="AW161" s="14" t="s">
        <v>31</v>
      </c>
      <c r="AX161" s="14" t="s">
        <v>75</v>
      </c>
      <c r="AY161" s="225" t="s">
        <v>120</v>
      </c>
    </row>
    <row r="162" spans="1:65" s="13" customFormat="1" ht="11.25">
      <c r="B162" s="205"/>
      <c r="C162" s="206"/>
      <c r="D162" s="200" t="s">
        <v>129</v>
      </c>
      <c r="E162" s="207" t="s">
        <v>1</v>
      </c>
      <c r="F162" s="208" t="s">
        <v>236</v>
      </c>
      <c r="G162" s="206"/>
      <c r="H162" s="209">
        <v>126</v>
      </c>
      <c r="I162" s="210"/>
      <c r="J162" s="206"/>
      <c r="K162" s="206"/>
      <c r="L162" s="211"/>
      <c r="M162" s="212"/>
      <c r="N162" s="213"/>
      <c r="O162" s="213"/>
      <c r="P162" s="213"/>
      <c r="Q162" s="213"/>
      <c r="R162" s="213"/>
      <c r="S162" s="213"/>
      <c r="T162" s="214"/>
      <c r="AT162" s="215" t="s">
        <v>129</v>
      </c>
      <c r="AU162" s="215" t="s">
        <v>85</v>
      </c>
      <c r="AV162" s="13" t="s">
        <v>85</v>
      </c>
      <c r="AW162" s="13" t="s">
        <v>31</v>
      </c>
      <c r="AX162" s="13" t="s">
        <v>83</v>
      </c>
      <c r="AY162" s="215" t="s">
        <v>120</v>
      </c>
    </row>
    <row r="163" spans="1:65" s="2" customFormat="1" ht="26.45" customHeight="1">
      <c r="A163" s="33"/>
      <c r="B163" s="34"/>
      <c r="C163" s="186" t="s">
        <v>174</v>
      </c>
      <c r="D163" s="186" t="s">
        <v>122</v>
      </c>
      <c r="E163" s="187" t="s">
        <v>241</v>
      </c>
      <c r="F163" s="188" t="s">
        <v>242</v>
      </c>
      <c r="G163" s="189" t="s">
        <v>144</v>
      </c>
      <c r="H163" s="190">
        <v>37.799999999999997</v>
      </c>
      <c r="I163" s="191"/>
      <c r="J163" s="192">
        <f>ROUND(I163*H163,2)</f>
        <v>0</v>
      </c>
      <c r="K163" s="193"/>
      <c r="L163" s="38"/>
      <c r="M163" s="194" t="s">
        <v>1</v>
      </c>
      <c r="N163" s="195" t="s">
        <v>40</v>
      </c>
      <c r="O163" s="70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98" t="s">
        <v>126</v>
      </c>
      <c r="AT163" s="198" t="s">
        <v>122</v>
      </c>
      <c r="AU163" s="198" t="s">
        <v>85</v>
      </c>
      <c r="AY163" s="16" t="s">
        <v>120</v>
      </c>
      <c r="BE163" s="199">
        <f>IF(N163="základní",J163,0)</f>
        <v>0</v>
      </c>
      <c r="BF163" s="199">
        <f>IF(N163="snížená",J163,0)</f>
        <v>0</v>
      </c>
      <c r="BG163" s="199">
        <f>IF(N163="zákl. přenesená",J163,0)</f>
        <v>0</v>
      </c>
      <c r="BH163" s="199">
        <f>IF(N163="sníž. přenesená",J163,0)</f>
        <v>0</v>
      </c>
      <c r="BI163" s="199">
        <f>IF(N163="nulová",J163,0)</f>
        <v>0</v>
      </c>
      <c r="BJ163" s="16" t="s">
        <v>83</v>
      </c>
      <c r="BK163" s="199">
        <f>ROUND(I163*H163,2)</f>
        <v>0</v>
      </c>
      <c r="BL163" s="16" t="s">
        <v>126</v>
      </c>
      <c r="BM163" s="198" t="s">
        <v>243</v>
      </c>
    </row>
    <row r="164" spans="1:65" s="2" customFormat="1" ht="19.5">
      <c r="A164" s="33"/>
      <c r="B164" s="34"/>
      <c r="C164" s="35"/>
      <c r="D164" s="200" t="s">
        <v>128</v>
      </c>
      <c r="E164" s="35"/>
      <c r="F164" s="201" t="s">
        <v>242</v>
      </c>
      <c r="G164" s="35"/>
      <c r="H164" s="35"/>
      <c r="I164" s="202"/>
      <c r="J164" s="35"/>
      <c r="K164" s="35"/>
      <c r="L164" s="38"/>
      <c r="M164" s="203"/>
      <c r="N164" s="204"/>
      <c r="O164" s="70"/>
      <c r="P164" s="70"/>
      <c r="Q164" s="70"/>
      <c r="R164" s="70"/>
      <c r="S164" s="70"/>
      <c r="T164" s="71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T164" s="16" t="s">
        <v>128</v>
      </c>
      <c r="AU164" s="16" t="s">
        <v>85</v>
      </c>
    </row>
    <row r="165" spans="1:65" s="13" customFormat="1" ht="11.25">
      <c r="B165" s="205"/>
      <c r="C165" s="206"/>
      <c r="D165" s="200" t="s">
        <v>129</v>
      </c>
      <c r="E165" s="207" t="s">
        <v>1</v>
      </c>
      <c r="F165" s="208" t="s">
        <v>231</v>
      </c>
      <c r="G165" s="206"/>
      <c r="H165" s="209">
        <v>37.799999999999997</v>
      </c>
      <c r="I165" s="210"/>
      <c r="J165" s="206"/>
      <c r="K165" s="206"/>
      <c r="L165" s="211"/>
      <c r="M165" s="212"/>
      <c r="N165" s="213"/>
      <c r="O165" s="213"/>
      <c r="P165" s="213"/>
      <c r="Q165" s="213"/>
      <c r="R165" s="213"/>
      <c r="S165" s="213"/>
      <c r="T165" s="214"/>
      <c r="AT165" s="215" t="s">
        <v>129</v>
      </c>
      <c r="AU165" s="215" t="s">
        <v>85</v>
      </c>
      <c r="AV165" s="13" t="s">
        <v>85</v>
      </c>
      <c r="AW165" s="13" t="s">
        <v>31</v>
      </c>
      <c r="AX165" s="13" t="s">
        <v>83</v>
      </c>
      <c r="AY165" s="215" t="s">
        <v>120</v>
      </c>
    </row>
    <row r="166" spans="1:65" s="14" customFormat="1" ht="11.25">
      <c r="B166" s="216"/>
      <c r="C166" s="217"/>
      <c r="D166" s="200" t="s">
        <v>129</v>
      </c>
      <c r="E166" s="218" t="s">
        <v>1</v>
      </c>
      <c r="F166" s="219" t="s">
        <v>244</v>
      </c>
      <c r="G166" s="217"/>
      <c r="H166" s="218" t="s">
        <v>1</v>
      </c>
      <c r="I166" s="220"/>
      <c r="J166" s="217"/>
      <c r="K166" s="217"/>
      <c r="L166" s="221"/>
      <c r="M166" s="222"/>
      <c r="N166" s="223"/>
      <c r="O166" s="223"/>
      <c r="P166" s="223"/>
      <c r="Q166" s="223"/>
      <c r="R166" s="223"/>
      <c r="S166" s="223"/>
      <c r="T166" s="224"/>
      <c r="AT166" s="225" t="s">
        <v>129</v>
      </c>
      <c r="AU166" s="225" t="s">
        <v>85</v>
      </c>
      <c r="AV166" s="14" t="s">
        <v>83</v>
      </c>
      <c r="AW166" s="14" t="s">
        <v>31</v>
      </c>
      <c r="AX166" s="14" t="s">
        <v>75</v>
      </c>
      <c r="AY166" s="225" t="s">
        <v>120</v>
      </c>
    </row>
    <row r="167" spans="1:65" s="2" customFormat="1" ht="26.45" customHeight="1">
      <c r="A167" s="33"/>
      <c r="B167" s="34"/>
      <c r="C167" s="186" t="s">
        <v>182</v>
      </c>
      <c r="D167" s="186" t="s">
        <v>122</v>
      </c>
      <c r="E167" s="187" t="s">
        <v>245</v>
      </c>
      <c r="F167" s="188" t="s">
        <v>246</v>
      </c>
      <c r="G167" s="189" t="s">
        <v>125</v>
      </c>
      <c r="H167" s="190">
        <v>37.799999999999997</v>
      </c>
      <c r="I167" s="191"/>
      <c r="J167" s="192">
        <f>ROUND(I167*H167,2)</f>
        <v>0</v>
      </c>
      <c r="K167" s="193"/>
      <c r="L167" s="38"/>
      <c r="M167" s="194" t="s">
        <v>1</v>
      </c>
      <c r="N167" s="195" t="s">
        <v>40</v>
      </c>
      <c r="O167" s="70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98" t="s">
        <v>126</v>
      </c>
      <c r="AT167" s="198" t="s">
        <v>122</v>
      </c>
      <c r="AU167" s="198" t="s">
        <v>85</v>
      </c>
      <c r="AY167" s="16" t="s">
        <v>120</v>
      </c>
      <c r="BE167" s="199">
        <f>IF(N167="základní",J167,0)</f>
        <v>0</v>
      </c>
      <c r="BF167" s="199">
        <f>IF(N167="snížená",J167,0)</f>
        <v>0</v>
      </c>
      <c r="BG167" s="199">
        <f>IF(N167="zákl. přenesená",J167,0)</f>
        <v>0</v>
      </c>
      <c r="BH167" s="199">
        <f>IF(N167="sníž. přenesená",J167,0)</f>
        <v>0</v>
      </c>
      <c r="BI167" s="199">
        <f>IF(N167="nulová",J167,0)</f>
        <v>0</v>
      </c>
      <c r="BJ167" s="16" t="s">
        <v>83</v>
      </c>
      <c r="BK167" s="199">
        <f>ROUND(I167*H167,2)</f>
        <v>0</v>
      </c>
      <c r="BL167" s="16" t="s">
        <v>126</v>
      </c>
      <c r="BM167" s="198" t="s">
        <v>247</v>
      </c>
    </row>
    <row r="168" spans="1:65" s="2" customFormat="1" ht="19.5">
      <c r="A168" s="33"/>
      <c r="B168" s="34"/>
      <c r="C168" s="35"/>
      <c r="D168" s="200" t="s">
        <v>128</v>
      </c>
      <c r="E168" s="35"/>
      <c r="F168" s="201" t="s">
        <v>246</v>
      </c>
      <c r="G168" s="35"/>
      <c r="H168" s="35"/>
      <c r="I168" s="202"/>
      <c r="J168" s="35"/>
      <c r="K168" s="35"/>
      <c r="L168" s="38"/>
      <c r="M168" s="203"/>
      <c r="N168" s="204"/>
      <c r="O168" s="70"/>
      <c r="P168" s="70"/>
      <c r="Q168" s="70"/>
      <c r="R168" s="70"/>
      <c r="S168" s="70"/>
      <c r="T168" s="71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T168" s="16" t="s">
        <v>128</v>
      </c>
      <c r="AU168" s="16" t="s">
        <v>85</v>
      </c>
    </row>
    <row r="169" spans="1:65" s="13" customFormat="1" ht="11.25">
      <c r="B169" s="205"/>
      <c r="C169" s="206"/>
      <c r="D169" s="200" t="s">
        <v>129</v>
      </c>
      <c r="E169" s="207" t="s">
        <v>1</v>
      </c>
      <c r="F169" s="208" t="s">
        <v>231</v>
      </c>
      <c r="G169" s="206"/>
      <c r="H169" s="209">
        <v>37.799999999999997</v>
      </c>
      <c r="I169" s="210"/>
      <c r="J169" s="206"/>
      <c r="K169" s="206"/>
      <c r="L169" s="211"/>
      <c r="M169" s="212"/>
      <c r="N169" s="213"/>
      <c r="O169" s="213"/>
      <c r="P169" s="213"/>
      <c r="Q169" s="213"/>
      <c r="R169" s="213"/>
      <c r="S169" s="213"/>
      <c r="T169" s="214"/>
      <c r="AT169" s="215" t="s">
        <v>129</v>
      </c>
      <c r="AU169" s="215" t="s">
        <v>85</v>
      </c>
      <c r="AV169" s="13" t="s">
        <v>85</v>
      </c>
      <c r="AW169" s="13" t="s">
        <v>31</v>
      </c>
      <c r="AX169" s="13" t="s">
        <v>83</v>
      </c>
      <c r="AY169" s="215" t="s">
        <v>120</v>
      </c>
    </row>
    <row r="170" spans="1:65" s="2" customFormat="1" ht="16.5" customHeight="1">
      <c r="A170" s="33"/>
      <c r="B170" s="34"/>
      <c r="C170" s="186" t="s">
        <v>8</v>
      </c>
      <c r="D170" s="186" t="s">
        <v>122</v>
      </c>
      <c r="E170" s="187" t="s">
        <v>248</v>
      </c>
      <c r="F170" s="188" t="s">
        <v>249</v>
      </c>
      <c r="G170" s="189" t="s">
        <v>198</v>
      </c>
      <c r="H170" s="190">
        <v>37.799999999999997</v>
      </c>
      <c r="I170" s="191"/>
      <c r="J170" s="192">
        <f>ROUND(I170*H170,2)</f>
        <v>0</v>
      </c>
      <c r="K170" s="193"/>
      <c r="L170" s="38"/>
      <c r="M170" s="194" t="s">
        <v>1</v>
      </c>
      <c r="N170" s="195" t="s">
        <v>40</v>
      </c>
      <c r="O170" s="70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98" t="s">
        <v>126</v>
      </c>
      <c r="AT170" s="198" t="s">
        <v>122</v>
      </c>
      <c r="AU170" s="198" t="s">
        <v>85</v>
      </c>
      <c r="AY170" s="16" t="s">
        <v>120</v>
      </c>
      <c r="BE170" s="199">
        <f>IF(N170="základní",J170,0)</f>
        <v>0</v>
      </c>
      <c r="BF170" s="199">
        <f>IF(N170="snížená",J170,0)</f>
        <v>0</v>
      </c>
      <c r="BG170" s="199">
        <f>IF(N170="zákl. přenesená",J170,0)</f>
        <v>0</v>
      </c>
      <c r="BH170" s="199">
        <f>IF(N170="sníž. přenesená",J170,0)</f>
        <v>0</v>
      </c>
      <c r="BI170" s="199">
        <f>IF(N170="nulová",J170,0)</f>
        <v>0</v>
      </c>
      <c r="BJ170" s="16" t="s">
        <v>83</v>
      </c>
      <c r="BK170" s="199">
        <f>ROUND(I170*H170,2)</f>
        <v>0</v>
      </c>
      <c r="BL170" s="16" t="s">
        <v>126</v>
      </c>
      <c r="BM170" s="198" t="s">
        <v>250</v>
      </c>
    </row>
    <row r="171" spans="1:65" s="2" customFormat="1" ht="11.25">
      <c r="A171" s="33"/>
      <c r="B171" s="34"/>
      <c r="C171" s="35"/>
      <c r="D171" s="200" t="s">
        <v>128</v>
      </c>
      <c r="E171" s="35"/>
      <c r="F171" s="201" t="s">
        <v>249</v>
      </c>
      <c r="G171" s="35"/>
      <c r="H171" s="35"/>
      <c r="I171" s="202"/>
      <c r="J171" s="35"/>
      <c r="K171" s="35"/>
      <c r="L171" s="38"/>
      <c r="M171" s="203"/>
      <c r="N171" s="204"/>
      <c r="O171" s="70"/>
      <c r="P171" s="70"/>
      <c r="Q171" s="70"/>
      <c r="R171" s="70"/>
      <c r="S171" s="70"/>
      <c r="T171" s="71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T171" s="16" t="s">
        <v>128</v>
      </c>
      <c r="AU171" s="16" t="s">
        <v>85</v>
      </c>
    </row>
    <row r="172" spans="1:65" s="13" customFormat="1" ht="11.25">
      <c r="B172" s="205"/>
      <c r="C172" s="206"/>
      <c r="D172" s="200" t="s">
        <v>129</v>
      </c>
      <c r="E172" s="207" t="s">
        <v>1</v>
      </c>
      <c r="F172" s="208" t="s">
        <v>231</v>
      </c>
      <c r="G172" s="206"/>
      <c r="H172" s="209">
        <v>37.799999999999997</v>
      </c>
      <c r="I172" s="210"/>
      <c r="J172" s="206"/>
      <c r="K172" s="206"/>
      <c r="L172" s="211"/>
      <c r="M172" s="212"/>
      <c r="N172" s="213"/>
      <c r="O172" s="213"/>
      <c r="P172" s="213"/>
      <c r="Q172" s="213"/>
      <c r="R172" s="213"/>
      <c r="S172" s="213"/>
      <c r="T172" s="214"/>
      <c r="AT172" s="215" t="s">
        <v>129</v>
      </c>
      <c r="AU172" s="215" t="s">
        <v>85</v>
      </c>
      <c r="AV172" s="13" t="s">
        <v>85</v>
      </c>
      <c r="AW172" s="13" t="s">
        <v>31</v>
      </c>
      <c r="AX172" s="13" t="s">
        <v>83</v>
      </c>
      <c r="AY172" s="215" t="s">
        <v>120</v>
      </c>
    </row>
    <row r="173" spans="1:65" s="14" customFormat="1" ht="11.25">
      <c r="B173" s="216"/>
      <c r="C173" s="217"/>
      <c r="D173" s="200" t="s">
        <v>129</v>
      </c>
      <c r="E173" s="218" t="s">
        <v>1</v>
      </c>
      <c r="F173" s="219" t="s">
        <v>251</v>
      </c>
      <c r="G173" s="217"/>
      <c r="H173" s="218" t="s">
        <v>1</v>
      </c>
      <c r="I173" s="220"/>
      <c r="J173" s="217"/>
      <c r="K173" s="217"/>
      <c r="L173" s="221"/>
      <c r="M173" s="222"/>
      <c r="N173" s="223"/>
      <c r="O173" s="223"/>
      <c r="P173" s="223"/>
      <c r="Q173" s="223"/>
      <c r="R173" s="223"/>
      <c r="S173" s="223"/>
      <c r="T173" s="224"/>
      <c r="AT173" s="225" t="s">
        <v>129</v>
      </c>
      <c r="AU173" s="225" t="s">
        <v>85</v>
      </c>
      <c r="AV173" s="14" t="s">
        <v>83</v>
      </c>
      <c r="AW173" s="14" t="s">
        <v>31</v>
      </c>
      <c r="AX173" s="14" t="s">
        <v>75</v>
      </c>
      <c r="AY173" s="225" t="s">
        <v>120</v>
      </c>
    </row>
    <row r="174" spans="1:65" s="2" customFormat="1" ht="26.45" customHeight="1">
      <c r="A174" s="33"/>
      <c r="B174" s="34"/>
      <c r="C174" s="186" t="s">
        <v>252</v>
      </c>
      <c r="D174" s="186" t="s">
        <v>122</v>
      </c>
      <c r="E174" s="187" t="s">
        <v>253</v>
      </c>
      <c r="F174" s="188" t="s">
        <v>254</v>
      </c>
      <c r="G174" s="189" t="s">
        <v>125</v>
      </c>
      <c r="H174" s="190">
        <v>37.799999999999997</v>
      </c>
      <c r="I174" s="191"/>
      <c r="J174" s="192">
        <f>ROUND(I174*H174,2)</f>
        <v>0</v>
      </c>
      <c r="K174" s="193"/>
      <c r="L174" s="38"/>
      <c r="M174" s="194" t="s">
        <v>1</v>
      </c>
      <c r="N174" s="195" t="s">
        <v>40</v>
      </c>
      <c r="O174" s="70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98" t="s">
        <v>126</v>
      </c>
      <c r="AT174" s="198" t="s">
        <v>122</v>
      </c>
      <c r="AU174" s="198" t="s">
        <v>85</v>
      </c>
      <c r="AY174" s="16" t="s">
        <v>120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6" t="s">
        <v>83</v>
      </c>
      <c r="BK174" s="199">
        <f>ROUND(I174*H174,2)</f>
        <v>0</v>
      </c>
      <c r="BL174" s="16" t="s">
        <v>126</v>
      </c>
      <c r="BM174" s="198" t="s">
        <v>255</v>
      </c>
    </row>
    <row r="175" spans="1:65" s="2" customFormat="1" ht="11.25">
      <c r="A175" s="33"/>
      <c r="B175" s="34"/>
      <c r="C175" s="35"/>
      <c r="D175" s="200" t="s">
        <v>128</v>
      </c>
      <c r="E175" s="35"/>
      <c r="F175" s="201" t="s">
        <v>254</v>
      </c>
      <c r="G175" s="35"/>
      <c r="H175" s="35"/>
      <c r="I175" s="202"/>
      <c r="J175" s="35"/>
      <c r="K175" s="35"/>
      <c r="L175" s="38"/>
      <c r="M175" s="203"/>
      <c r="N175" s="204"/>
      <c r="O175" s="70"/>
      <c r="P175" s="70"/>
      <c r="Q175" s="70"/>
      <c r="R175" s="70"/>
      <c r="S175" s="70"/>
      <c r="T175" s="71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T175" s="16" t="s">
        <v>128</v>
      </c>
      <c r="AU175" s="16" t="s">
        <v>85</v>
      </c>
    </row>
    <row r="176" spans="1:65" s="13" customFormat="1" ht="11.25">
      <c r="B176" s="205"/>
      <c r="C176" s="206"/>
      <c r="D176" s="200" t="s">
        <v>129</v>
      </c>
      <c r="E176" s="207" t="s">
        <v>1</v>
      </c>
      <c r="F176" s="208" t="s">
        <v>231</v>
      </c>
      <c r="G176" s="206"/>
      <c r="H176" s="209">
        <v>37.799999999999997</v>
      </c>
      <c r="I176" s="210"/>
      <c r="J176" s="206"/>
      <c r="K176" s="206"/>
      <c r="L176" s="211"/>
      <c r="M176" s="212"/>
      <c r="N176" s="213"/>
      <c r="O176" s="213"/>
      <c r="P176" s="213"/>
      <c r="Q176" s="213"/>
      <c r="R176" s="213"/>
      <c r="S176" s="213"/>
      <c r="T176" s="214"/>
      <c r="AT176" s="215" t="s">
        <v>129</v>
      </c>
      <c r="AU176" s="215" t="s">
        <v>85</v>
      </c>
      <c r="AV176" s="13" t="s">
        <v>85</v>
      </c>
      <c r="AW176" s="13" t="s">
        <v>31</v>
      </c>
      <c r="AX176" s="13" t="s">
        <v>83</v>
      </c>
      <c r="AY176" s="215" t="s">
        <v>120</v>
      </c>
    </row>
    <row r="177" spans="1:65" s="14" customFormat="1" ht="11.25">
      <c r="B177" s="216"/>
      <c r="C177" s="217"/>
      <c r="D177" s="200" t="s">
        <v>129</v>
      </c>
      <c r="E177" s="218" t="s">
        <v>1</v>
      </c>
      <c r="F177" s="219" t="s">
        <v>256</v>
      </c>
      <c r="G177" s="217"/>
      <c r="H177" s="218" t="s">
        <v>1</v>
      </c>
      <c r="I177" s="220"/>
      <c r="J177" s="217"/>
      <c r="K177" s="217"/>
      <c r="L177" s="221"/>
      <c r="M177" s="222"/>
      <c r="N177" s="223"/>
      <c r="O177" s="223"/>
      <c r="P177" s="223"/>
      <c r="Q177" s="223"/>
      <c r="R177" s="223"/>
      <c r="S177" s="223"/>
      <c r="T177" s="224"/>
      <c r="AT177" s="225" t="s">
        <v>129</v>
      </c>
      <c r="AU177" s="225" t="s">
        <v>85</v>
      </c>
      <c r="AV177" s="14" t="s">
        <v>83</v>
      </c>
      <c r="AW177" s="14" t="s">
        <v>31</v>
      </c>
      <c r="AX177" s="14" t="s">
        <v>75</v>
      </c>
      <c r="AY177" s="225" t="s">
        <v>120</v>
      </c>
    </row>
    <row r="178" spans="1:65" s="12" customFormat="1" ht="22.9" customHeight="1">
      <c r="B178" s="170"/>
      <c r="C178" s="171"/>
      <c r="D178" s="172" t="s">
        <v>74</v>
      </c>
      <c r="E178" s="184" t="s">
        <v>85</v>
      </c>
      <c r="F178" s="184" t="s">
        <v>257</v>
      </c>
      <c r="G178" s="171"/>
      <c r="H178" s="171"/>
      <c r="I178" s="174"/>
      <c r="J178" s="185">
        <f>BK178</f>
        <v>0</v>
      </c>
      <c r="K178" s="171"/>
      <c r="L178" s="176"/>
      <c r="M178" s="177"/>
      <c r="N178" s="178"/>
      <c r="O178" s="178"/>
      <c r="P178" s="179">
        <f>SUM(P179:P182)</f>
        <v>0</v>
      </c>
      <c r="Q178" s="178"/>
      <c r="R178" s="179">
        <f>SUM(R179:R182)</f>
        <v>1.5936911899999999</v>
      </c>
      <c r="S178" s="178"/>
      <c r="T178" s="180">
        <f>SUM(T179:T182)</f>
        <v>0</v>
      </c>
      <c r="AR178" s="181" t="s">
        <v>83</v>
      </c>
      <c r="AT178" s="182" t="s">
        <v>74</v>
      </c>
      <c r="AU178" s="182" t="s">
        <v>83</v>
      </c>
      <c r="AY178" s="181" t="s">
        <v>120</v>
      </c>
      <c r="BK178" s="183">
        <f>SUM(BK179:BK182)</f>
        <v>0</v>
      </c>
    </row>
    <row r="179" spans="1:65" s="2" customFormat="1" ht="26.45" customHeight="1">
      <c r="A179" s="33"/>
      <c r="B179" s="34"/>
      <c r="C179" s="186" t="s">
        <v>258</v>
      </c>
      <c r="D179" s="186" t="s">
        <v>122</v>
      </c>
      <c r="E179" s="187" t="s">
        <v>259</v>
      </c>
      <c r="F179" s="188" t="s">
        <v>260</v>
      </c>
      <c r="G179" s="189" t="s">
        <v>125</v>
      </c>
      <c r="H179" s="190">
        <v>0.63700000000000001</v>
      </c>
      <c r="I179" s="191"/>
      <c r="J179" s="192">
        <f>ROUND(I179*H179,2)</f>
        <v>0</v>
      </c>
      <c r="K179" s="193"/>
      <c r="L179" s="38"/>
      <c r="M179" s="194" t="s">
        <v>1</v>
      </c>
      <c r="N179" s="195" t="s">
        <v>40</v>
      </c>
      <c r="O179" s="70"/>
      <c r="P179" s="196">
        <f>O179*H179</f>
        <v>0</v>
      </c>
      <c r="Q179" s="196">
        <v>2.5018699999999998</v>
      </c>
      <c r="R179" s="196">
        <f>Q179*H179</f>
        <v>1.5936911899999999</v>
      </c>
      <c r="S179" s="196">
        <v>0</v>
      </c>
      <c r="T179" s="197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98" t="s">
        <v>126</v>
      </c>
      <c r="AT179" s="198" t="s">
        <v>122</v>
      </c>
      <c r="AU179" s="198" t="s">
        <v>85</v>
      </c>
      <c r="AY179" s="16" t="s">
        <v>120</v>
      </c>
      <c r="BE179" s="199">
        <f>IF(N179="základní",J179,0)</f>
        <v>0</v>
      </c>
      <c r="BF179" s="199">
        <f>IF(N179="snížená",J179,0)</f>
        <v>0</v>
      </c>
      <c r="BG179" s="199">
        <f>IF(N179="zákl. přenesená",J179,0)</f>
        <v>0</v>
      </c>
      <c r="BH179" s="199">
        <f>IF(N179="sníž. přenesená",J179,0)</f>
        <v>0</v>
      </c>
      <c r="BI179" s="199">
        <f>IF(N179="nulová",J179,0)</f>
        <v>0</v>
      </c>
      <c r="BJ179" s="16" t="s">
        <v>83</v>
      </c>
      <c r="BK179" s="199">
        <f>ROUND(I179*H179,2)</f>
        <v>0</v>
      </c>
      <c r="BL179" s="16" t="s">
        <v>126</v>
      </c>
      <c r="BM179" s="198" t="s">
        <v>261</v>
      </c>
    </row>
    <row r="180" spans="1:65" s="2" customFormat="1" ht="19.5">
      <c r="A180" s="33"/>
      <c r="B180" s="34"/>
      <c r="C180" s="35"/>
      <c r="D180" s="200" t="s">
        <v>128</v>
      </c>
      <c r="E180" s="35"/>
      <c r="F180" s="201" t="s">
        <v>260</v>
      </c>
      <c r="G180" s="35"/>
      <c r="H180" s="35"/>
      <c r="I180" s="202"/>
      <c r="J180" s="35"/>
      <c r="K180" s="35"/>
      <c r="L180" s="38"/>
      <c r="M180" s="203"/>
      <c r="N180" s="204"/>
      <c r="O180" s="70"/>
      <c r="P180" s="70"/>
      <c r="Q180" s="70"/>
      <c r="R180" s="70"/>
      <c r="S180" s="70"/>
      <c r="T180" s="71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T180" s="16" t="s">
        <v>128</v>
      </c>
      <c r="AU180" s="16" t="s">
        <v>85</v>
      </c>
    </row>
    <row r="181" spans="1:65" s="13" customFormat="1" ht="11.25">
      <c r="B181" s="205"/>
      <c r="C181" s="206"/>
      <c r="D181" s="200" t="s">
        <v>129</v>
      </c>
      <c r="E181" s="207" t="s">
        <v>1</v>
      </c>
      <c r="F181" s="208" t="s">
        <v>262</v>
      </c>
      <c r="G181" s="206"/>
      <c r="H181" s="209">
        <v>0.63700000000000001</v>
      </c>
      <c r="I181" s="210"/>
      <c r="J181" s="206"/>
      <c r="K181" s="206"/>
      <c r="L181" s="211"/>
      <c r="M181" s="212"/>
      <c r="N181" s="213"/>
      <c r="O181" s="213"/>
      <c r="P181" s="213"/>
      <c r="Q181" s="213"/>
      <c r="R181" s="213"/>
      <c r="S181" s="213"/>
      <c r="T181" s="214"/>
      <c r="AT181" s="215" t="s">
        <v>129</v>
      </c>
      <c r="AU181" s="215" t="s">
        <v>85</v>
      </c>
      <c r="AV181" s="13" t="s">
        <v>85</v>
      </c>
      <c r="AW181" s="13" t="s">
        <v>31</v>
      </c>
      <c r="AX181" s="13" t="s">
        <v>83</v>
      </c>
      <c r="AY181" s="215" t="s">
        <v>120</v>
      </c>
    </row>
    <row r="182" spans="1:65" s="14" customFormat="1" ht="11.25">
      <c r="B182" s="216"/>
      <c r="C182" s="217"/>
      <c r="D182" s="200" t="s">
        <v>129</v>
      </c>
      <c r="E182" s="218" t="s">
        <v>1</v>
      </c>
      <c r="F182" s="219" t="s">
        <v>263</v>
      </c>
      <c r="G182" s="217"/>
      <c r="H182" s="218" t="s">
        <v>1</v>
      </c>
      <c r="I182" s="220"/>
      <c r="J182" s="217"/>
      <c r="K182" s="217"/>
      <c r="L182" s="221"/>
      <c r="M182" s="222"/>
      <c r="N182" s="223"/>
      <c r="O182" s="223"/>
      <c r="P182" s="223"/>
      <c r="Q182" s="223"/>
      <c r="R182" s="223"/>
      <c r="S182" s="223"/>
      <c r="T182" s="224"/>
      <c r="AT182" s="225" t="s">
        <v>129</v>
      </c>
      <c r="AU182" s="225" t="s">
        <v>85</v>
      </c>
      <c r="AV182" s="14" t="s">
        <v>83</v>
      </c>
      <c r="AW182" s="14" t="s">
        <v>31</v>
      </c>
      <c r="AX182" s="14" t="s">
        <v>75</v>
      </c>
      <c r="AY182" s="225" t="s">
        <v>120</v>
      </c>
    </row>
    <row r="183" spans="1:65" s="12" customFormat="1" ht="22.9" customHeight="1">
      <c r="B183" s="170"/>
      <c r="C183" s="171"/>
      <c r="D183" s="172" t="s">
        <v>74</v>
      </c>
      <c r="E183" s="184" t="s">
        <v>137</v>
      </c>
      <c r="F183" s="184" t="s">
        <v>264</v>
      </c>
      <c r="G183" s="171"/>
      <c r="H183" s="171"/>
      <c r="I183" s="174"/>
      <c r="J183" s="185">
        <f>BK183</f>
        <v>0</v>
      </c>
      <c r="K183" s="171"/>
      <c r="L183" s="176"/>
      <c r="M183" s="177"/>
      <c r="N183" s="178"/>
      <c r="O183" s="178"/>
      <c r="P183" s="179">
        <f>SUM(P184:P193)</f>
        <v>0</v>
      </c>
      <c r="Q183" s="178"/>
      <c r="R183" s="179">
        <f>SUM(R184:R193)</f>
        <v>3.6593000000000001E-2</v>
      </c>
      <c r="S183" s="178"/>
      <c r="T183" s="180">
        <f>SUM(T184:T193)</f>
        <v>0</v>
      </c>
      <c r="AR183" s="181" t="s">
        <v>83</v>
      </c>
      <c r="AT183" s="182" t="s">
        <v>74</v>
      </c>
      <c r="AU183" s="182" t="s">
        <v>83</v>
      </c>
      <c r="AY183" s="181" t="s">
        <v>120</v>
      </c>
      <c r="BK183" s="183">
        <f>SUM(BK184:BK193)</f>
        <v>0</v>
      </c>
    </row>
    <row r="184" spans="1:65" s="2" customFormat="1" ht="26.45" customHeight="1">
      <c r="A184" s="33"/>
      <c r="B184" s="34"/>
      <c r="C184" s="186" t="s">
        <v>265</v>
      </c>
      <c r="D184" s="186" t="s">
        <v>122</v>
      </c>
      <c r="E184" s="187" t="s">
        <v>266</v>
      </c>
      <c r="F184" s="188" t="s">
        <v>267</v>
      </c>
      <c r="G184" s="189" t="s">
        <v>125</v>
      </c>
      <c r="H184" s="190">
        <v>0.46</v>
      </c>
      <c r="I184" s="191"/>
      <c r="J184" s="192">
        <f>ROUND(I184*H184,2)</f>
        <v>0</v>
      </c>
      <c r="K184" s="193"/>
      <c r="L184" s="38"/>
      <c r="M184" s="194" t="s">
        <v>1</v>
      </c>
      <c r="N184" s="195" t="s">
        <v>40</v>
      </c>
      <c r="O184" s="70"/>
      <c r="P184" s="196">
        <f>O184*H184</f>
        <v>0</v>
      </c>
      <c r="Q184" s="196">
        <v>7.9549999999999996E-2</v>
      </c>
      <c r="R184" s="196">
        <f>Q184*H184</f>
        <v>3.6593000000000001E-2</v>
      </c>
      <c r="S184" s="196">
        <v>0</v>
      </c>
      <c r="T184" s="197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98" t="s">
        <v>126</v>
      </c>
      <c r="AT184" s="198" t="s">
        <v>122</v>
      </c>
      <c r="AU184" s="198" t="s">
        <v>85</v>
      </c>
      <c r="AY184" s="16" t="s">
        <v>120</v>
      </c>
      <c r="BE184" s="199">
        <f>IF(N184="základní",J184,0)</f>
        <v>0</v>
      </c>
      <c r="BF184" s="199">
        <f>IF(N184="snížená",J184,0)</f>
        <v>0</v>
      </c>
      <c r="BG184" s="199">
        <f>IF(N184="zákl. přenesená",J184,0)</f>
        <v>0</v>
      </c>
      <c r="BH184" s="199">
        <f>IF(N184="sníž. přenesená",J184,0)</f>
        <v>0</v>
      </c>
      <c r="BI184" s="199">
        <f>IF(N184="nulová",J184,0)</f>
        <v>0</v>
      </c>
      <c r="BJ184" s="16" t="s">
        <v>83</v>
      </c>
      <c r="BK184" s="199">
        <f>ROUND(I184*H184,2)</f>
        <v>0</v>
      </c>
      <c r="BL184" s="16" t="s">
        <v>126</v>
      </c>
      <c r="BM184" s="198" t="s">
        <v>268</v>
      </c>
    </row>
    <row r="185" spans="1:65" s="2" customFormat="1" ht="19.5">
      <c r="A185" s="33"/>
      <c r="B185" s="34"/>
      <c r="C185" s="35"/>
      <c r="D185" s="200" t="s">
        <v>128</v>
      </c>
      <c r="E185" s="35"/>
      <c r="F185" s="201" t="s">
        <v>267</v>
      </c>
      <c r="G185" s="35"/>
      <c r="H185" s="35"/>
      <c r="I185" s="202"/>
      <c r="J185" s="35"/>
      <c r="K185" s="35"/>
      <c r="L185" s="38"/>
      <c r="M185" s="203"/>
      <c r="N185" s="204"/>
      <c r="O185" s="70"/>
      <c r="P185" s="70"/>
      <c r="Q185" s="70"/>
      <c r="R185" s="70"/>
      <c r="S185" s="70"/>
      <c r="T185" s="71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T185" s="16" t="s">
        <v>128</v>
      </c>
      <c r="AU185" s="16" t="s">
        <v>85</v>
      </c>
    </row>
    <row r="186" spans="1:65" s="13" customFormat="1" ht="11.25">
      <c r="B186" s="205"/>
      <c r="C186" s="206"/>
      <c r="D186" s="200" t="s">
        <v>129</v>
      </c>
      <c r="E186" s="207" t="s">
        <v>1</v>
      </c>
      <c r="F186" s="208" t="s">
        <v>269</v>
      </c>
      <c r="G186" s="206"/>
      <c r="H186" s="209">
        <v>0.46</v>
      </c>
      <c r="I186" s="210"/>
      <c r="J186" s="206"/>
      <c r="K186" s="206"/>
      <c r="L186" s="211"/>
      <c r="M186" s="212"/>
      <c r="N186" s="213"/>
      <c r="O186" s="213"/>
      <c r="P186" s="213"/>
      <c r="Q186" s="213"/>
      <c r="R186" s="213"/>
      <c r="S186" s="213"/>
      <c r="T186" s="214"/>
      <c r="AT186" s="215" t="s">
        <v>129</v>
      </c>
      <c r="AU186" s="215" t="s">
        <v>85</v>
      </c>
      <c r="AV186" s="13" t="s">
        <v>85</v>
      </c>
      <c r="AW186" s="13" t="s">
        <v>31</v>
      </c>
      <c r="AX186" s="13" t="s">
        <v>83</v>
      </c>
      <c r="AY186" s="215" t="s">
        <v>120</v>
      </c>
    </row>
    <row r="187" spans="1:65" s="14" customFormat="1" ht="11.25">
      <c r="B187" s="216"/>
      <c r="C187" s="217"/>
      <c r="D187" s="200" t="s">
        <v>129</v>
      </c>
      <c r="E187" s="218" t="s">
        <v>1</v>
      </c>
      <c r="F187" s="219" t="s">
        <v>270</v>
      </c>
      <c r="G187" s="217"/>
      <c r="H187" s="218" t="s">
        <v>1</v>
      </c>
      <c r="I187" s="220"/>
      <c r="J187" s="217"/>
      <c r="K187" s="217"/>
      <c r="L187" s="221"/>
      <c r="M187" s="222"/>
      <c r="N187" s="223"/>
      <c r="O187" s="223"/>
      <c r="P187" s="223"/>
      <c r="Q187" s="223"/>
      <c r="R187" s="223"/>
      <c r="S187" s="223"/>
      <c r="T187" s="224"/>
      <c r="AT187" s="225" t="s">
        <v>129</v>
      </c>
      <c r="AU187" s="225" t="s">
        <v>85</v>
      </c>
      <c r="AV187" s="14" t="s">
        <v>83</v>
      </c>
      <c r="AW187" s="14" t="s">
        <v>31</v>
      </c>
      <c r="AX187" s="14" t="s">
        <v>75</v>
      </c>
      <c r="AY187" s="225" t="s">
        <v>120</v>
      </c>
    </row>
    <row r="188" spans="1:65" s="2" customFormat="1" ht="16.5" customHeight="1">
      <c r="A188" s="33"/>
      <c r="B188" s="34"/>
      <c r="C188" s="186" t="s">
        <v>271</v>
      </c>
      <c r="D188" s="186" t="s">
        <v>122</v>
      </c>
      <c r="E188" s="187" t="s">
        <v>160</v>
      </c>
      <c r="F188" s="188" t="s">
        <v>272</v>
      </c>
      <c r="G188" s="189" t="s">
        <v>177</v>
      </c>
      <c r="H188" s="190">
        <v>2.2999999999999998</v>
      </c>
      <c r="I188" s="191"/>
      <c r="J188" s="192">
        <f>ROUND(I188*H188,2)</f>
        <v>0</v>
      </c>
      <c r="K188" s="193"/>
      <c r="L188" s="38"/>
      <c r="M188" s="194" t="s">
        <v>1</v>
      </c>
      <c r="N188" s="195" t="s">
        <v>40</v>
      </c>
      <c r="O188" s="70"/>
      <c r="P188" s="196">
        <f>O188*H188</f>
        <v>0</v>
      </c>
      <c r="Q188" s="196">
        <v>0</v>
      </c>
      <c r="R188" s="196">
        <f>Q188*H188</f>
        <v>0</v>
      </c>
      <c r="S188" s="196">
        <v>0</v>
      </c>
      <c r="T188" s="197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98" t="s">
        <v>126</v>
      </c>
      <c r="AT188" s="198" t="s">
        <v>122</v>
      </c>
      <c r="AU188" s="198" t="s">
        <v>85</v>
      </c>
      <c r="AY188" s="16" t="s">
        <v>120</v>
      </c>
      <c r="BE188" s="199">
        <f>IF(N188="základní",J188,0)</f>
        <v>0</v>
      </c>
      <c r="BF188" s="199">
        <f>IF(N188="snížená",J188,0)</f>
        <v>0</v>
      </c>
      <c r="BG188" s="199">
        <f>IF(N188="zákl. přenesená",J188,0)</f>
        <v>0</v>
      </c>
      <c r="BH188" s="199">
        <f>IF(N188="sníž. přenesená",J188,0)</f>
        <v>0</v>
      </c>
      <c r="BI188" s="199">
        <f>IF(N188="nulová",J188,0)</f>
        <v>0</v>
      </c>
      <c r="BJ188" s="16" t="s">
        <v>83</v>
      </c>
      <c r="BK188" s="199">
        <f>ROUND(I188*H188,2)</f>
        <v>0</v>
      </c>
      <c r="BL188" s="16" t="s">
        <v>126</v>
      </c>
      <c r="BM188" s="198" t="s">
        <v>273</v>
      </c>
    </row>
    <row r="189" spans="1:65" s="2" customFormat="1" ht="11.25">
      <c r="A189" s="33"/>
      <c r="B189" s="34"/>
      <c r="C189" s="35"/>
      <c r="D189" s="200" t="s">
        <v>128</v>
      </c>
      <c r="E189" s="35"/>
      <c r="F189" s="201" t="s">
        <v>272</v>
      </c>
      <c r="G189" s="35"/>
      <c r="H189" s="35"/>
      <c r="I189" s="202"/>
      <c r="J189" s="35"/>
      <c r="K189" s="35"/>
      <c r="L189" s="38"/>
      <c r="M189" s="203"/>
      <c r="N189" s="204"/>
      <c r="O189" s="70"/>
      <c r="P189" s="70"/>
      <c r="Q189" s="70"/>
      <c r="R189" s="70"/>
      <c r="S189" s="70"/>
      <c r="T189" s="71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T189" s="16" t="s">
        <v>128</v>
      </c>
      <c r="AU189" s="16" t="s">
        <v>85</v>
      </c>
    </row>
    <row r="190" spans="1:65" s="13" customFormat="1" ht="11.25">
      <c r="B190" s="205"/>
      <c r="C190" s="206"/>
      <c r="D190" s="200" t="s">
        <v>129</v>
      </c>
      <c r="E190" s="207" t="s">
        <v>1</v>
      </c>
      <c r="F190" s="208" t="s">
        <v>274</v>
      </c>
      <c r="G190" s="206"/>
      <c r="H190" s="209">
        <v>2.2999999999999998</v>
      </c>
      <c r="I190" s="210"/>
      <c r="J190" s="206"/>
      <c r="K190" s="206"/>
      <c r="L190" s="211"/>
      <c r="M190" s="212"/>
      <c r="N190" s="213"/>
      <c r="O190" s="213"/>
      <c r="P190" s="213"/>
      <c r="Q190" s="213"/>
      <c r="R190" s="213"/>
      <c r="S190" s="213"/>
      <c r="T190" s="214"/>
      <c r="AT190" s="215" t="s">
        <v>129</v>
      </c>
      <c r="AU190" s="215" t="s">
        <v>85</v>
      </c>
      <c r="AV190" s="13" t="s">
        <v>85</v>
      </c>
      <c r="AW190" s="13" t="s">
        <v>31</v>
      </c>
      <c r="AX190" s="13" t="s">
        <v>83</v>
      </c>
      <c r="AY190" s="215" t="s">
        <v>120</v>
      </c>
    </row>
    <row r="191" spans="1:65" s="2" customFormat="1" ht="24" customHeight="1">
      <c r="A191" s="33"/>
      <c r="B191" s="34"/>
      <c r="C191" s="230" t="s">
        <v>275</v>
      </c>
      <c r="D191" s="230" t="s">
        <v>207</v>
      </c>
      <c r="E191" s="231" t="s">
        <v>83</v>
      </c>
      <c r="F191" s="232" t="s">
        <v>276</v>
      </c>
      <c r="G191" s="233" t="s">
        <v>177</v>
      </c>
      <c r="H191" s="234">
        <v>1.8</v>
      </c>
      <c r="I191" s="235"/>
      <c r="J191" s="236">
        <f>ROUND(I191*H191,2)</f>
        <v>0</v>
      </c>
      <c r="K191" s="237"/>
      <c r="L191" s="238"/>
      <c r="M191" s="239" t="s">
        <v>1</v>
      </c>
      <c r="N191" s="240" t="s">
        <v>40</v>
      </c>
      <c r="O191" s="70"/>
      <c r="P191" s="196">
        <f>O191*H191</f>
        <v>0</v>
      </c>
      <c r="Q191" s="196">
        <v>0</v>
      </c>
      <c r="R191" s="196">
        <f>Q191*H191</f>
        <v>0</v>
      </c>
      <c r="S191" s="196">
        <v>0</v>
      </c>
      <c r="T191" s="197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98" t="s">
        <v>165</v>
      </c>
      <c r="AT191" s="198" t="s">
        <v>207</v>
      </c>
      <c r="AU191" s="198" t="s">
        <v>85</v>
      </c>
      <c r="AY191" s="16" t="s">
        <v>120</v>
      </c>
      <c r="BE191" s="199">
        <f>IF(N191="základní",J191,0)</f>
        <v>0</v>
      </c>
      <c r="BF191" s="199">
        <f>IF(N191="snížená",J191,0)</f>
        <v>0</v>
      </c>
      <c r="BG191" s="199">
        <f>IF(N191="zákl. přenesená",J191,0)</f>
        <v>0</v>
      </c>
      <c r="BH191" s="199">
        <f>IF(N191="sníž. přenesená",J191,0)</f>
        <v>0</v>
      </c>
      <c r="BI191" s="199">
        <f>IF(N191="nulová",J191,0)</f>
        <v>0</v>
      </c>
      <c r="BJ191" s="16" t="s">
        <v>83</v>
      </c>
      <c r="BK191" s="199">
        <f>ROUND(I191*H191,2)</f>
        <v>0</v>
      </c>
      <c r="BL191" s="16" t="s">
        <v>126</v>
      </c>
      <c r="BM191" s="198" t="s">
        <v>277</v>
      </c>
    </row>
    <row r="192" spans="1:65" s="2" customFormat="1" ht="11.25">
      <c r="A192" s="33"/>
      <c r="B192" s="34"/>
      <c r="C192" s="35"/>
      <c r="D192" s="200" t="s">
        <v>128</v>
      </c>
      <c r="E192" s="35"/>
      <c r="F192" s="201" t="s">
        <v>276</v>
      </c>
      <c r="G192" s="35"/>
      <c r="H192" s="35"/>
      <c r="I192" s="202"/>
      <c r="J192" s="35"/>
      <c r="K192" s="35"/>
      <c r="L192" s="38"/>
      <c r="M192" s="203"/>
      <c r="N192" s="204"/>
      <c r="O192" s="70"/>
      <c r="P192" s="70"/>
      <c r="Q192" s="70"/>
      <c r="R192" s="70"/>
      <c r="S192" s="70"/>
      <c r="T192" s="71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T192" s="16" t="s">
        <v>128</v>
      </c>
      <c r="AU192" s="16" t="s">
        <v>85</v>
      </c>
    </row>
    <row r="193" spans="1:65" s="13" customFormat="1" ht="11.25">
      <c r="B193" s="205"/>
      <c r="C193" s="206"/>
      <c r="D193" s="200" t="s">
        <v>129</v>
      </c>
      <c r="E193" s="207" t="s">
        <v>1</v>
      </c>
      <c r="F193" s="208" t="s">
        <v>278</v>
      </c>
      <c r="G193" s="206"/>
      <c r="H193" s="209">
        <v>1.8</v>
      </c>
      <c r="I193" s="210"/>
      <c r="J193" s="206"/>
      <c r="K193" s="206"/>
      <c r="L193" s="211"/>
      <c r="M193" s="212"/>
      <c r="N193" s="213"/>
      <c r="O193" s="213"/>
      <c r="P193" s="213"/>
      <c r="Q193" s="213"/>
      <c r="R193" s="213"/>
      <c r="S193" s="213"/>
      <c r="T193" s="214"/>
      <c r="AT193" s="215" t="s">
        <v>129</v>
      </c>
      <c r="AU193" s="215" t="s">
        <v>85</v>
      </c>
      <c r="AV193" s="13" t="s">
        <v>85</v>
      </c>
      <c r="AW193" s="13" t="s">
        <v>31</v>
      </c>
      <c r="AX193" s="13" t="s">
        <v>83</v>
      </c>
      <c r="AY193" s="215" t="s">
        <v>120</v>
      </c>
    </row>
    <row r="194" spans="1:65" s="12" customFormat="1" ht="22.9" customHeight="1">
      <c r="B194" s="170"/>
      <c r="C194" s="171"/>
      <c r="D194" s="172" t="s">
        <v>74</v>
      </c>
      <c r="E194" s="184" t="s">
        <v>165</v>
      </c>
      <c r="F194" s="184" t="s">
        <v>279</v>
      </c>
      <c r="G194" s="171"/>
      <c r="H194" s="171"/>
      <c r="I194" s="174"/>
      <c r="J194" s="185">
        <f>BK194</f>
        <v>0</v>
      </c>
      <c r="K194" s="171"/>
      <c r="L194" s="176"/>
      <c r="M194" s="177"/>
      <c r="N194" s="178"/>
      <c r="O194" s="178"/>
      <c r="P194" s="179">
        <f>SUM(P195:P238)</f>
        <v>0</v>
      </c>
      <c r="Q194" s="178"/>
      <c r="R194" s="179">
        <f>SUM(R195:R238)</f>
        <v>9.2305545000000002</v>
      </c>
      <c r="S194" s="178"/>
      <c r="T194" s="180">
        <f>SUM(T195:T238)</f>
        <v>0</v>
      </c>
      <c r="AR194" s="181" t="s">
        <v>83</v>
      </c>
      <c r="AT194" s="182" t="s">
        <v>74</v>
      </c>
      <c r="AU194" s="182" t="s">
        <v>83</v>
      </c>
      <c r="AY194" s="181" t="s">
        <v>120</v>
      </c>
      <c r="BK194" s="183">
        <f>SUM(BK195:BK238)</f>
        <v>0</v>
      </c>
    </row>
    <row r="195" spans="1:65" s="2" customFormat="1" ht="26.45" customHeight="1">
      <c r="A195" s="33"/>
      <c r="B195" s="34"/>
      <c r="C195" s="230" t="s">
        <v>280</v>
      </c>
      <c r="D195" s="230" t="s">
        <v>207</v>
      </c>
      <c r="E195" s="231" t="s">
        <v>281</v>
      </c>
      <c r="F195" s="232" t="s">
        <v>282</v>
      </c>
      <c r="G195" s="233" t="s">
        <v>216</v>
      </c>
      <c r="H195" s="234">
        <v>1</v>
      </c>
      <c r="I195" s="235"/>
      <c r="J195" s="236">
        <f>ROUND(I195*H195,2)</f>
        <v>0</v>
      </c>
      <c r="K195" s="237"/>
      <c r="L195" s="238"/>
      <c r="M195" s="239" t="s">
        <v>1</v>
      </c>
      <c r="N195" s="240" t="s">
        <v>40</v>
      </c>
      <c r="O195" s="70"/>
      <c r="P195" s="196">
        <f>O195*H195</f>
        <v>0</v>
      </c>
      <c r="Q195" s="196">
        <v>6.8000000000000005E-2</v>
      </c>
      <c r="R195" s="196">
        <f>Q195*H195</f>
        <v>6.8000000000000005E-2</v>
      </c>
      <c r="S195" s="196">
        <v>0</v>
      </c>
      <c r="T195" s="197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98" t="s">
        <v>165</v>
      </c>
      <c r="AT195" s="198" t="s">
        <v>207</v>
      </c>
      <c r="AU195" s="198" t="s">
        <v>85</v>
      </c>
      <c r="AY195" s="16" t="s">
        <v>120</v>
      </c>
      <c r="BE195" s="199">
        <f>IF(N195="základní",J195,0)</f>
        <v>0</v>
      </c>
      <c r="BF195" s="199">
        <f>IF(N195="snížená",J195,0)</f>
        <v>0</v>
      </c>
      <c r="BG195" s="199">
        <f>IF(N195="zákl. přenesená",J195,0)</f>
        <v>0</v>
      </c>
      <c r="BH195" s="199">
        <f>IF(N195="sníž. přenesená",J195,0)</f>
        <v>0</v>
      </c>
      <c r="BI195" s="199">
        <f>IF(N195="nulová",J195,0)</f>
        <v>0</v>
      </c>
      <c r="BJ195" s="16" t="s">
        <v>83</v>
      </c>
      <c r="BK195" s="199">
        <f>ROUND(I195*H195,2)</f>
        <v>0</v>
      </c>
      <c r="BL195" s="16" t="s">
        <v>126</v>
      </c>
      <c r="BM195" s="198" t="s">
        <v>283</v>
      </c>
    </row>
    <row r="196" spans="1:65" s="2" customFormat="1" ht="11.25">
      <c r="A196" s="33"/>
      <c r="B196" s="34"/>
      <c r="C196" s="35"/>
      <c r="D196" s="200" t="s">
        <v>128</v>
      </c>
      <c r="E196" s="35"/>
      <c r="F196" s="201" t="s">
        <v>282</v>
      </c>
      <c r="G196" s="35"/>
      <c r="H196" s="35"/>
      <c r="I196" s="202"/>
      <c r="J196" s="35"/>
      <c r="K196" s="35"/>
      <c r="L196" s="38"/>
      <c r="M196" s="203"/>
      <c r="N196" s="204"/>
      <c r="O196" s="70"/>
      <c r="P196" s="70"/>
      <c r="Q196" s="70"/>
      <c r="R196" s="70"/>
      <c r="S196" s="70"/>
      <c r="T196" s="71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T196" s="16" t="s">
        <v>128</v>
      </c>
      <c r="AU196" s="16" t="s">
        <v>85</v>
      </c>
    </row>
    <row r="197" spans="1:65" s="13" customFormat="1" ht="11.25">
      <c r="B197" s="205"/>
      <c r="C197" s="206"/>
      <c r="D197" s="200" t="s">
        <v>129</v>
      </c>
      <c r="E197" s="207" t="s">
        <v>1</v>
      </c>
      <c r="F197" s="208" t="s">
        <v>83</v>
      </c>
      <c r="G197" s="206"/>
      <c r="H197" s="209">
        <v>1</v>
      </c>
      <c r="I197" s="210"/>
      <c r="J197" s="206"/>
      <c r="K197" s="206"/>
      <c r="L197" s="211"/>
      <c r="M197" s="212"/>
      <c r="N197" s="213"/>
      <c r="O197" s="213"/>
      <c r="P197" s="213"/>
      <c r="Q197" s="213"/>
      <c r="R197" s="213"/>
      <c r="S197" s="213"/>
      <c r="T197" s="214"/>
      <c r="AT197" s="215" t="s">
        <v>129</v>
      </c>
      <c r="AU197" s="215" t="s">
        <v>85</v>
      </c>
      <c r="AV197" s="13" t="s">
        <v>85</v>
      </c>
      <c r="AW197" s="13" t="s">
        <v>31</v>
      </c>
      <c r="AX197" s="13" t="s">
        <v>83</v>
      </c>
      <c r="AY197" s="215" t="s">
        <v>120</v>
      </c>
    </row>
    <row r="198" spans="1:65" s="2" customFormat="1" ht="26.45" customHeight="1">
      <c r="A198" s="33"/>
      <c r="B198" s="34"/>
      <c r="C198" s="230" t="s">
        <v>284</v>
      </c>
      <c r="D198" s="230" t="s">
        <v>207</v>
      </c>
      <c r="E198" s="231" t="s">
        <v>285</v>
      </c>
      <c r="F198" s="232" t="s">
        <v>286</v>
      </c>
      <c r="G198" s="233" t="s">
        <v>216</v>
      </c>
      <c r="H198" s="234">
        <v>3</v>
      </c>
      <c r="I198" s="235"/>
      <c r="J198" s="236">
        <f>ROUND(I198*H198,2)</f>
        <v>0</v>
      </c>
      <c r="K198" s="237"/>
      <c r="L198" s="238"/>
      <c r="M198" s="239" t="s">
        <v>1</v>
      </c>
      <c r="N198" s="240" t="s">
        <v>40</v>
      </c>
      <c r="O198" s="70"/>
      <c r="P198" s="196">
        <f>O198*H198</f>
        <v>0</v>
      </c>
      <c r="Q198" s="196">
        <v>2E-3</v>
      </c>
      <c r="R198" s="196">
        <f>Q198*H198</f>
        <v>6.0000000000000001E-3</v>
      </c>
      <c r="S198" s="196">
        <v>0</v>
      </c>
      <c r="T198" s="197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98" t="s">
        <v>165</v>
      </c>
      <c r="AT198" s="198" t="s">
        <v>207</v>
      </c>
      <c r="AU198" s="198" t="s">
        <v>85</v>
      </c>
      <c r="AY198" s="16" t="s">
        <v>120</v>
      </c>
      <c r="BE198" s="199">
        <f>IF(N198="základní",J198,0)</f>
        <v>0</v>
      </c>
      <c r="BF198" s="199">
        <f>IF(N198="snížená",J198,0)</f>
        <v>0</v>
      </c>
      <c r="BG198" s="199">
        <f>IF(N198="zákl. přenesená",J198,0)</f>
        <v>0</v>
      </c>
      <c r="BH198" s="199">
        <f>IF(N198="sníž. přenesená",J198,0)</f>
        <v>0</v>
      </c>
      <c r="BI198" s="199">
        <f>IF(N198="nulová",J198,0)</f>
        <v>0</v>
      </c>
      <c r="BJ198" s="16" t="s">
        <v>83</v>
      </c>
      <c r="BK198" s="199">
        <f>ROUND(I198*H198,2)</f>
        <v>0</v>
      </c>
      <c r="BL198" s="16" t="s">
        <v>126</v>
      </c>
      <c r="BM198" s="198" t="s">
        <v>287</v>
      </c>
    </row>
    <row r="199" spans="1:65" s="2" customFormat="1" ht="11.25">
      <c r="A199" s="33"/>
      <c r="B199" s="34"/>
      <c r="C199" s="35"/>
      <c r="D199" s="200" t="s">
        <v>128</v>
      </c>
      <c r="E199" s="35"/>
      <c r="F199" s="201" t="s">
        <v>286</v>
      </c>
      <c r="G199" s="35"/>
      <c r="H199" s="35"/>
      <c r="I199" s="202"/>
      <c r="J199" s="35"/>
      <c r="K199" s="35"/>
      <c r="L199" s="38"/>
      <c r="M199" s="203"/>
      <c r="N199" s="204"/>
      <c r="O199" s="70"/>
      <c r="P199" s="70"/>
      <c r="Q199" s="70"/>
      <c r="R199" s="70"/>
      <c r="S199" s="70"/>
      <c r="T199" s="71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T199" s="16" t="s">
        <v>128</v>
      </c>
      <c r="AU199" s="16" t="s">
        <v>85</v>
      </c>
    </row>
    <row r="200" spans="1:65" s="13" customFormat="1" ht="11.25">
      <c r="B200" s="205"/>
      <c r="C200" s="206"/>
      <c r="D200" s="200" t="s">
        <v>129</v>
      </c>
      <c r="E200" s="207" t="s">
        <v>1</v>
      </c>
      <c r="F200" s="208" t="s">
        <v>137</v>
      </c>
      <c r="G200" s="206"/>
      <c r="H200" s="209">
        <v>3</v>
      </c>
      <c r="I200" s="210"/>
      <c r="J200" s="206"/>
      <c r="K200" s="206"/>
      <c r="L200" s="211"/>
      <c r="M200" s="212"/>
      <c r="N200" s="213"/>
      <c r="O200" s="213"/>
      <c r="P200" s="213"/>
      <c r="Q200" s="213"/>
      <c r="R200" s="213"/>
      <c r="S200" s="213"/>
      <c r="T200" s="214"/>
      <c r="AT200" s="215" t="s">
        <v>129</v>
      </c>
      <c r="AU200" s="215" t="s">
        <v>85</v>
      </c>
      <c r="AV200" s="13" t="s">
        <v>85</v>
      </c>
      <c r="AW200" s="13" t="s">
        <v>31</v>
      </c>
      <c r="AX200" s="13" t="s">
        <v>83</v>
      </c>
      <c r="AY200" s="215" t="s">
        <v>120</v>
      </c>
    </row>
    <row r="201" spans="1:65" s="2" customFormat="1" ht="26.45" customHeight="1">
      <c r="A201" s="33"/>
      <c r="B201" s="34"/>
      <c r="C201" s="186" t="s">
        <v>288</v>
      </c>
      <c r="D201" s="186" t="s">
        <v>122</v>
      </c>
      <c r="E201" s="187" t="s">
        <v>289</v>
      </c>
      <c r="F201" s="188" t="s">
        <v>290</v>
      </c>
      <c r="G201" s="189" t="s">
        <v>177</v>
      </c>
      <c r="H201" s="190">
        <v>42</v>
      </c>
      <c r="I201" s="191"/>
      <c r="J201" s="192">
        <f>ROUND(I201*H201,2)</f>
        <v>0</v>
      </c>
      <c r="K201" s="193"/>
      <c r="L201" s="38"/>
      <c r="M201" s="194" t="s">
        <v>1</v>
      </c>
      <c r="N201" s="195" t="s">
        <v>40</v>
      </c>
      <c r="O201" s="70"/>
      <c r="P201" s="196">
        <f>O201*H201</f>
        <v>0</v>
      </c>
      <c r="Q201" s="196">
        <v>2.0000000000000002E-5</v>
      </c>
      <c r="R201" s="196">
        <f>Q201*H201</f>
        <v>8.4000000000000003E-4</v>
      </c>
      <c r="S201" s="196">
        <v>0</v>
      </c>
      <c r="T201" s="197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98" t="s">
        <v>126</v>
      </c>
      <c r="AT201" s="198" t="s">
        <v>122</v>
      </c>
      <c r="AU201" s="198" t="s">
        <v>85</v>
      </c>
      <c r="AY201" s="16" t="s">
        <v>120</v>
      </c>
      <c r="BE201" s="199">
        <f>IF(N201="základní",J201,0)</f>
        <v>0</v>
      </c>
      <c r="BF201" s="199">
        <f>IF(N201="snížená",J201,0)</f>
        <v>0</v>
      </c>
      <c r="BG201" s="199">
        <f>IF(N201="zákl. přenesená",J201,0)</f>
        <v>0</v>
      </c>
      <c r="BH201" s="199">
        <f>IF(N201="sníž. přenesená",J201,0)</f>
        <v>0</v>
      </c>
      <c r="BI201" s="199">
        <f>IF(N201="nulová",J201,0)</f>
        <v>0</v>
      </c>
      <c r="BJ201" s="16" t="s">
        <v>83</v>
      </c>
      <c r="BK201" s="199">
        <f>ROUND(I201*H201,2)</f>
        <v>0</v>
      </c>
      <c r="BL201" s="16" t="s">
        <v>126</v>
      </c>
      <c r="BM201" s="198" t="s">
        <v>291</v>
      </c>
    </row>
    <row r="202" spans="1:65" s="2" customFormat="1" ht="19.5">
      <c r="A202" s="33"/>
      <c r="B202" s="34"/>
      <c r="C202" s="35"/>
      <c r="D202" s="200" t="s">
        <v>128</v>
      </c>
      <c r="E202" s="35"/>
      <c r="F202" s="201" t="s">
        <v>292</v>
      </c>
      <c r="G202" s="35"/>
      <c r="H202" s="35"/>
      <c r="I202" s="202"/>
      <c r="J202" s="35"/>
      <c r="K202" s="35"/>
      <c r="L202" s="38"/>
      <c r="M202" s="203"/>
      <c r="N202" s="204"/>
      <c r="O202" s="70"/>
      <c r="P202" s="70"/>
      <c r="Q202" s="70"/>
      <c r="R202" s="70"/>
      <c r="S202" s="70"/>
      <c r="T202" s="71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T202" s="16" t="s">
        <v>128</v>
      </c>
      <c r="AU202" s="16" t="s">
        <v>85</v>
      </c>
    </row>
    <row r="203" spans="1:65" s="13" customFormat="1" ht="11.25">
      <c r="B203" s="205"/>
      <c r="C203" s="206"/>
      <c r="D203" s="200" t="s">
        <v>129</v>
      </c>
      <c r="E203" s="207" t="s">
        <v>1</v>
      </c>
      <c r="F203" s="208" t="s">
        <v>293</v>
      </c>
      <c r="G203" s="206"/>
      <c r="H203" s="209">
        <v>42</v>
      </c>
      <c r="I203" s="210"/>
      <c r="J203" s="206"/>
      <c r="K203" s="206"/>
      <c r="L203" s="211"/>
      <c r="M203" s="212"/>
      <c r="N203" s="213"/>
      <c r="O203" s="213"/>
      <c r="P203" s="213"/>
      <c r="Q203" s="213"/>
      <c r="R203" s="213"/>
      <c r="S203" s="213"/>
      <c r="T203" s="214"/>
      <c r="AT203" s="215" t="s">
        <v>129</v>
      </c>
      <c r="AU203" s="215" t="s">
        <v>85</v>
      </c>
      <c r="AV203" s="13" t="s">
        <v>85</v>
      </c>
      <c r="AW203" s="13" t="s">
        <v>31</v>
      </c>
      <c r="AX203" s="13" t="s">
        <v>83</v>
      </c>
      <c r="AY203" s="215" t="s">
        <v>120</v>
      </c>
    </row>
    <row r="204" spans="1:65" s="2" customFormat="1" ht="26.45" customHeight="1">
      <c r="A204" s="33"/>
      <c r="B204" s="34"/>
      <c r="C204" s="230" t="s">
        <v>7</v>
      </c>
      <c r="D204" s="230" t="s">
        <v>207</v>
      </c>
      <c r="E204" s="231" t="s">
        <v>294</v>
      </c>
      <c r="F204" s="232" t="s">
        <v>295</v>
      </c>
      <c r="G204" s="233" t="s">
        <v>177</v>
      </c>
      <c r="H204" s="234">
        <v>42.63</v>
      </c>
      <c r="I204" s="235"/>
      <c r="J204" s="236">
        <f>ROUND(I204*H204,2)</f>
        <v>0</v>
      </c>
      <c r="K204" s="237"/>
      <c r="L204" s="238"/>
      <c r="M204" s="239" t="s">
        <v>1</v>
      </c>
      <c r="N204" s="240" t="s">
        <v>40</v>
      </c>
      <c r="O204" s="70"/>
      <c r="P204" s="196">
        <f>O204*H204</f>
        <v>0</v>
      </c>
      <c r="Q204" s="196">
        <v>1.14E-2</v>
      </c>
      <c r="R204" s="196">
        <f>Q204*H204</f>
        <v>0.48598200000000003</v>
      </c>
      <c r="S204" s="196">
        <v>0</v>
      </c>
      <c r="T204" s="197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98" t="s">
        <v>165</v>
      </c>
      <c r="AT204" s="198" t="s">
        <v>207</v>
      </c>
      <c r="AU204" s="198" t="s">
        <v>85</v>
      </c>
      <c r="AY204" s="16" t="s">
        <v>120</v>
      </c>
      <c r="BE204" s="199">
        <f>IF(N204="základní",J204,0)</f>
        <v>0</v>
      </c>
      <c r="BF204" s="199">
        <f>IF(N204="snížená",J204,0)</f>
        <v>0</v>
      </c>
      <c r="BG204" s="199">
        <f>IF(N204="zákl. přenesená",J204,0)</f>
        <v>0</v>
      </c>
      <c r="BH204" s="199">
        <f>IF(N204="sníž. přenesená",J204,0)</f>
        <v>0</v>
      </c>
      <c r="BI204" s="199">
        <f>IF(N204="nulová",J204,0)</f>
        <v>0</v>
      </c>
      <c r="BJ204" s="16" t="s">
        <v>83</v>
      </c>
      <c r="BK204" s="199">
        <f>ROUND(I204*H204,2)</f>
        <v>0</v>
      </c>
      <c r="BL204" s="16" t="s">
        <v>126</v>
      </c>
      <c r="BM204" s="198" t="s">
        <v>296</v>
      </c>
    </row>
    <row r="205" spans="1:65" s="2" customFormat="1" ht="11.25">
      <c r="A205" s="33"/>
      <c r="B205" s="34"/>
      <c r="C205" s="35"/>
      <c r="D205" s="200" t="s">
        <v>128</v>
      </c>
      <c r="E205" s="35"/>
      <c r="F205" s="201" t="s">
        <v>295</v>
      </c>
      <c r="G205" s="35"/>
      <c r="H205" s="35"/>
      <c r="I205" s="202"/>
      <c r="J205" s="35"/>
      <c r="K205" s="35"/>
      <c r="L205" s="38"/>
      <c r="M205" s="203"/>
      <c r="N205" s="204"/>
      <c r="O205" s="70"/>
      <c r="P205" s="70"/>
      <c r="Q205" s="70"/>
      <c r="R205" s="70"/>
      <c r="S205" s="70"/>
      <c r="T205" s="71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T205" s="16" t="s">
        <v>128</v>
      </c>
      <c r="AU205" s="16" t="s">
        <v>85</v>
      </c>
    </row>
    <row r="206" spans="1:65" s="13" customFormat="1" ht="11.25">
      <c r="B206" s="205"/>
      <c r="C206" s="206"/>
      <c r="D206" s="200" t="s">
        <v>129</v>
      </c>
      <c r="E206" s="206"/>
      <c r="F206" s="208" t="s">
        <v>297</v>
      </c>
      <c r="G206" s="206"/>
      <c r="H206" s="209">
        <v>42.63</v>
      </c>
      <c r="I206" s="210"/>
      <c r="J206" s="206"/>
      <c r="K206" s="206"/>
      <c r="L206" s="211"/>
      <c r="M206" s="212"/>
      <c r="N206" s="213"/>
      <c r="O206" s="213"/>
      <c r="P206" s="213"/>
      <c r="Q206" s="213"/>
      <c r="R206" s="213"/>
      <c r="S206" s="213"/>
      <c r="T206" s="214"/>
      <c r="AT206" s="215" t="s">
        <v>129</v>
      </c>
      <c r="AU206" s="215" t="s">
        <v>85</v>
      </c>
      <c r="AV206" s="13" t="s">
        <v>85</v>
      </c>
      <c r="AW206" s="13" t="s">
        <v>4</v>
      </c>
      <c r="AX206" s="13" t="s">
        <v>83</v>
      </c>
      <c r="AY206" s="215" t="s">
        <v>120</v>
      </c>
    </row>
    <row r="207" spans="1:65" s="2" customFormat="1" ht="26.45" customHeight="1">
      <c r="A207" s="33"/>
      <c r="B207" s="34"/>
      <c r="C207" s="230" t="s">
        <v>298</v>
      </c>
      <c r="D207" s="230" t="s">
        <v>207</v>
      </c>
      <c r="E207" s="231" t="s">
        <v>299</v>
      </c>
      <c r="F207" s="232" t="s">
        <v>300</v>
      </c>
      <c r="G207" s="233" t="s">
        <v>216</v>
      </c>
      <c r="H207" s="234">
        <v>2</v>
      </c>
      <c r="I207" s="235"/>
      <c r="J207" s="236">
        <f>ROUND(I207*H207,2)</f>
        <v>0</v>
      </c>
      <c r="K207" s="237"/>
      <c r="L207" s="238"/>
      <c r="M207" s="239" t="s">
        <v>1</v>
      </c>
      <c r="N207" s="240" t="s">
        <v>40</v>
      </c>
      <c r="O207" s="70"/>
      <c r="P207" s="196">
        <f>O207*H207</f>
        <v>0</v>
      </c>
      <c r="Q207" s="196">
        <v>2.1</v>
      </c>
      <c r="R207" s="196">
        <f>Q207*H207</f>
        <v>4.2</v>
      </c>
      <c r="S207" s="196">
        <v>0</v>
      </c>
      <c r="T207" s="197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98" t="s">
        <v>165</v>
      </c>
      <c r="AT207" s="198" t="s">
        <v>207</v>
      </c>
      <c r="AU207" s="198" t="s">
        <v>85</v>
      </c>
      <c r="AY207" s="16" t="s">
        <v>120</v>
      </c>
      <c r="BE207" s="199">
        <f>IF(N207="základní",J207,0)</f>
        <v>0</v>
      </c>
      <c r="BF207" s="199">
        <f>IF(N207="snížená",J207,0)</f>
        <v>0</v>
      </c>
      <c r="BG207" s="199">
        <f>IF(N207="zákl. přenesená",J207,0)</f>
        <v>0</v>
      </c>
      <c r="BH207" s="199">
        <f>IF(N207="sníž. přenesená",J207,0)</f>
        <v>0</v>
      </c>
      <c r="BI207" s="199">
        <f>IF(N207="nulová",J207,0)</f>
        <v>0</v>
      </c>
      <c r="BJ207" s="16" t="s">
        <v>83</v>
      </c>
      <c r="BK207" s="199">
        <f>ROUND(I207*H207,2)</f>
        <v>0</v>
      </c>
      <c r="BL207" s="16" t="s">
        <v>126</v>
      </c>
      <c r="BM207" s="198" t="s">
        <v>301</v>
      </c>
    </row>
    <row r="208" spans="1:65" s="2" customFormat="1" ht="11.25">
      <c r="A208" s="33"/>
      <c r="B208" s="34"/>
      <c r="C208" s="35"/>
      <c r="D208" s="200" t="s">
        <v>128</v>
      </c>
      <c r="E208" s="35"/>
      <c r="F208" s="201" t="s">
        <v>300</v>
      </c>
      <c r="G208" s="35"/>
      <c r="H208" s="35"/>
      <c r="I208" s="202"/>
      <c r="J208" s="35"/>
      <c r="K208" s="35"/>
      <c r="L208" s="38"/>
      <c r="M208" s="203"/>
      <c r="N208" s="204"/>
      <c r="O208" s="70"/>
      <c r="P208" s="70"/>
      <c r="Q208" s="70"/>
      <c r="R208" s="70"/>
      <c r="S208" s="70"/>
      <c r="T208" s="71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T208" s="16" t="s">
        <v>128</v>
      </c>
      <c r="AU208" s="16" t="s">
        <v>85</v>
      </c>
    </row>
    <row r="209" spans="1:65" s="13" customFormat="1" ht="11.25">
      <c r="B209" s="205"/>
      <c r="C209" s="206"/>
      <c r="D209" s="200" t="s">
        <v>129</v>
      </c>
      <c r="E209" s="207" t="s">
        <v>1</v>
      </c>
      <c r="F209" s="208" t="s">
        <v>85</v>
      </c>
      <c r="G209" s="206"/>
      <c r="H209" s="209">
        <v>2</v>
      </c>
      <c r="I209" s="210"/>
      <c r="J209" s="206"/>
      <c r="K209" s="206"/>
      <c r="L209" s="211"/>
      <c r="M209" s="212"/>
      <c r="N209" s="213"/>
      <c r="O209" s="213"/>
      <c r="P209" s="213"/>
      <c r="Q209" s="213"/>
      <c r="R209" s="213"/>
      <c r="S209" s="213"/>
      <c r="T209" s="214"/>
      <c r="AT209" s="215" t="s">
        <v>129</v>
      </c>
      <c r="AU209" s="215" t="s">
        <v>85</v>
      </c>
      <c r="AV209" s="13" t="s">
        <v>85</v>
      </c>
      <c r="AW209" s="13" t="s">
        <v>31</v>
      </c>
      <c r="AX209" s="13" t="s">
        <v>83</v>
      </c>
      <c r="AY209" s="215" t="s">
        <v>120</v>
      </c>
    </row>
    <row r="210" spans="1:65" s="14" customFormat="1" ht="11.25">
      <c r="B210" s="216"/>
      <c r="C210" s="217"/>
      <c r="D210" s="200" t="s">
        <v>129</v>
      </c>
      <c r="E210" s="218" t="s">
        <v>1</v>
      </c>
      <c r="F210" s="219" t="s">
        <v>302</v>
      </c>
      <c r="G210" s="217"/>
      <c r="H210" s="218" t="s">
        <v>1</v>
      </c>
      <c r="I210" s="220"/>
      <c r="J210" s="217"/>
      <c r="K210" s="217"/>
      <c r="L210" s="221"/>
      <c r="M210" s="222"/>
      <c r="N210" s="223"/>
      <c r="O210" s="223"/>
      <c r="P210" s="223"/>
      <c r="Q210" s="223"/>
      <c r="R210" s="223"/>
      <c r="S210" s="223"/>
      <c r="T210" s="224"/>
      <c r="AT210" s="225" t="s">
        <v>129</v>
      </c>
      <c r="AU210" s="225" t="s">
        <v>85</v>
      </c>
      <c r="AV210" s="14" t="s">
        <v>83</v>
      </c>
      <c r="AW210" s="14" t="s">
        <v>31</v>
      </c>
      <c r="AX210" s="14" t="s">
        <v>75</v>
      </c>
      <c r="AY210" s="225" t="s">
        <v>120</v>
      </c>
    </row>
    <row r="211" spans="1:65" s="2" customFormat="1" ht="26.45" customHeight="1">
      <c r="A211" s="33"/>
      <c r="B211" s="34"/>
      <c r="C211" s="186" t="s">
        <v>303</v>
      </c>
      <c r="D211" s="186" t="s">
        <v>122</v>
      </c>
      <c r="E211" s="187" t="s">
        <v>304</v>
      </c>
      <c r="F211" s="188" t="s">
        <v>305</v>
      </c>
      <c r="G211" s="189" t="s">
        <v>216</v>
      </c>
      <c r="H211" s="190">
        <v>2</v>
      </c>
      <c r="I211" s="191"/>
      <c r="J211" s="192">
        <f>ROUND(I211*H211,2)</f>
        <v>0</v>
      </c>
      <c r="K211" s="193"/>
      <c r="L211" s="38"/>
      <c r="M211" s="194" t="s">
        <v>1</v>
      </c>
      <c r="N211" s="195" t="s">
        <v>40</v>
      </c>
      <c r="O211" s="70"/>
      <c r="P211" s="196">
        <f>O211*H211</f>
        <v>0</v>
      </c>
      <c r="Q211" s="196">
        <v>0.41948000000000002</v>
      </c>
      <c r="R211" s="196">
        <f>Q211*H211</f>
        <v>0.83896000000000004</v>
      </c>
      <c r="S211" s="196">
        <v>0</v>
      </c>
      <c r="T211" s="197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98" t="s">
        <v>126</v>
      </c>
      <c r="AT211" s="198" t="s">
        <v>122</v>
      </c>
      <c r="AU211" s="198" t="s">
        <v>85</v>
      </c>
      <c r="AY211" s="16" t="s">
        <v>120</v>
      </c>
      <c r="BE211" s="199">
        <f>IF(N211="základní",J211,0)</f>
        <v>0</v>
      </c>
      <c r="BF211" s="199">
        <f>IF(N211="snížená",J211,0)</f>
        <v>0</v>
      </c>
      <c r="BG211" s="199">
        <f>IF(N211="zákl. přenesená",J211,0)</f>
        <v>0</v>
      </c>
      <c r="BH211" s="199">
        <f>IF(N211="sníž. přenesená",J211,0)</f>
        <v>0</v>
      </c>
      <c r="BI211" s="199">
        <f>IF(N211="nulová",J211,0)</f>
        <v>0</v>
      </c>
      <c r="BJ211" s="16" t="s">
        <v>83</v>
      </c>
      <c r="BK211" s="199">
        <f>ROUND(I211*H211,2)</f>
        <v>0</v>
      </c>
      <c r="BL211" s="16" t="s">
        <v>126</v>
      </c>
      <c r="BM211" s="198" t="s">
        <v>306</v>
      </c>
    </row>
    <row r="212" spans="1:65" s="2" customFormat="1" ht="19.5">
      <c r="A212" s="33"/>
      <c r="B212" s="34"/>
      <c r="C212" s="35"/>
      <c r="D212" s="200" t="s">
        <v>128</v>
      </c>
      <c r="E212" s="35"/>
      <c r="F212" s="201" t="s">
        <v>307</v>
      </c>
      <c r="G212" s="35"/>
      <c r="H212" s="35"/>
      <c r="I212" s="202"/>
      <c r="J212" s="35"/>
      <c r="K212" s="35"/>
      <c r="L212" s="38"/>
      <c r="M212" s="203"/>
      <c r="N212" s="204"/>
      <c r="O212" s="70"/>
      <c r="P212" s="70"/>
      <c r="Q212" s="70"/>
      <c r="R212" s="70"/>
      <c r="S212" s="70"/>
      <c r="T212" s="71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T212" s="16" t="s">
        <v>128</v>
      </c>
      <c r="AU212" s="16" t="s">
        <v>85</v>
      </c>
    </row>
    <row r="213" spans="1:65" s="2" customFormat="1" ht="26.45" customHeight="1">
      <c r="A213" s="33"/>
      <c r="B213" s="34"/>
      <c r="C213" s="186" t="s">
        <v>308</v>
      </c>
      <c r="D213" s="186" t="s">
        <v>122</v>
      </c>
      <c r="E213" s="187" t="s">
        <v>309</v>
      </c>
      <c r="F213" s="188" t="s">
        <v>310</v>
      </c>
      <c r="G213" s="189" t="s">
        <v>216</v>
      </c>
      <c r="H213" s="190">
        <v>1</v>
      </c>
      <c r="I213" s="191"/>
      <c r="J213" s="192">
        <f>ROUND(I213*H213,2)</f>
        <v>0</v>
      </c>
      <c r="K213" s="193"/>
      <c r="L213" s="38"/>
      <c r="M213" s="194" t="s">
        <v>1</v>
      </c>
      <c r="N213" s="195" t="s">
        <v>40</v>
      </c>
      <c r="O213" s="70"/>
      <c r="P213" s="196">
        <f>O213*H213</f>
        <v>0</v>
      </c>
      <c r="Q213" s="196">
        <v>9.8899999999999995E-3</v>
      </c>
      <c r="R213" s="196">
        <f>Q213*H213</f>
        <v>9.8899999999999995E-3</v>
      </c>
      <c r="S213" s="196">
        <v>0</v>
      </c>
      <c r="T213" s="197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98" t="s">
        <v>126</v>
      </c>
      <c r="AT213" s="198" t="s">
        <v>122</v>
      </c>
      <c r="AU213" s="198" t="s">
        <v>85</v>
      </c>
      <c r="AY213" s="16" t="s">
        <v>120</v>
      </c>
      <c r="BE213" s="199">
        <f>IF(N213="základní",J213,0)</f>
        <v>0</v>
      </c>
      <c r="BF213" s="199">
        <f>IF(N213="snížená",J213,0)</f>
        <v>0</v>
      </c>
      <c r="BG213" s="199">
        <f>IF(N213="zákl. přenesená",J213,0)</f>
        <v>0</v>
      </c>
      <c r="BH213" s="199">
        <f>IF(N213="sníž. přenesená",J213,0)</f>
        <v>0</v>
      </c>
      <c r="BI213" s="199">
        <f>IF(N213="nulová",J213,0)</f>
        <v>0</v>
      </c>
      <c r="BJ213" s="16" t="s">
        <v>83</v>
      </c>
      <c r="BK213" s="199">
        <f>ROUND(I213*H213,2)</f>
        <v>0</v>
      </c>
      <c r="BL213" s="16" t="s">
        <v>126</v>
      </c>
      <c r="BM213" s="198" t="s">
        <v>311</v>
      </c>
    </row>
    <row r="214" spans="1:65" s="2" customFormat="1" ht="19.5">
      <c r="A214" s="33"/>
      <c r="B214" s="34"/>
      <c r="C214" s="35"/>
      <c r="D214" s="200" t="s">
        <v>128</v>
      </c>
      <c r="E214" s="35"/>
      <c r="F214" s="201" t="s">
        <v>310</v>
      </c>
      <c r="G214" s="35"/>
      <c r="H214" s="35"/>
      <c r="I214" s="202"/>
      <c r="J214" s="35"/>
      <c r="K214" s="35"/>
      <c r="L214" s="38"/>
      <c r="M214" s="203"/>
      <c r="N214" s="204"/>
      <c r="O214" s="70"/>
      <c r="P214" s="70"/>
      <c r="Q214" s="70"/>
      <c r="R214" s="70"/>
      <c r="S214" s="70"/>
      <c r="T214" s="71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T214" s="16" t="s">
        <v>128</v>
      </c>
      <c r="AU214" s="16" t="s">
        <v>85</v>
      </c>
    </row>
    <row r="215" spans="1:65" s="13" customFormat="1" ht="11.25">
      <c r="B215" s="205"/>
      <c r="C215" s="206"/>
      <c r="D215" s="200" t="s">
        <v>129</v>
      </c>
      <c r="E215" s="207" t="s">
        <v>1</v>
      </c>
      <c r="F215" s="208" t="s">
        <v>83</v>
      </c>
      <c r="G215" s="206"/>
      <c r="H215" s="209">
        <v>1</v>
      </c>
      <c r="I215" s="210"/>
      <c r="J215" s="206"/>
      <c r="K215" s="206"/>
      <c r="L215" s="211"/>
      <c r="M215" s="212"/>
      <c r="N215" s="213"/>
      <c r="O215" s="213"/>
      <c r="P215" s="213"/>
      <c r="Q215" s="213"/>
      <c r="R215" s="213"/>
      <c r="S215" s="213"/>
      <c r="T215" s="214"/>
      <c r="AT215" s="215" t="s">
        <v>129</v>
      </c>
      <c r="AU215" s="215" t="s">
        <v>85</v>
      </c>
      <c r="AV215" s="13" t="s">
        <v>85</v>
      </c>
      <c r="AW215" s="13" t="s">
        <v>31</v>
      </c>
      <c r="AX215" s="13" t="s">
        <v>83</v>
      </c>
      <c r="AY215" s="215" t="s">
        <v>120</v>
      </c>
    </row>
    <row r="216" spans="1:65" s="14" customFormat="1" ht="11.25">
      <c r="B216" s="216"/>
      <c r="C216" s="217"/>
      <c r="D216" s="200" t="s">
        <v>129</v>
      </c>
      <c r="E216" s="218" t="s">
        <v>1</v>
      </c>
      <c r="F216" s="219" t="s">
        <v>312</v>
      </c>
      <c r="G216" s="217"/>
      <c r="H216" s="218" t="s">
        <v>1</v>
      </c>
      <c r="I216" s="220"/>
      <c r="J216" s="217"/>
      <c r="K216" s="217"/>
      <c r="L216" s="221"/>
      <c r="M216" s="222"/>
      <c r="N216" s="223"/>
      <c r="O216" s="223"/>
      <c r="P216" s="223"/>
      <c r="Q216" s="223"/>
      <c r="R216" s="223"/>
      <c r="S216" s="223"/>
      <c r="T216" s="224"/>
      <c r="AT216" s="225" t="s">
        <v>129</v>
      </c>
      <c r="AU216" s="225" t="s">
        <v>85</v>
      </c>
      <c r="AV216" s="14" t="s">
        <v>83</v>
      </c>
      <c r="AW216" s="14" t="s">
        <v>31</v>
      </c>
      <c r="AX216" s="14" t="s">
        <v>75</v>
      </c>
      <c r="AY216" s="225" t="s">
        <v>120</v>
      </c>
    </row>
    <row r="217" spans="1:65" s="2" customFormat="1" ht="16.5" customHeight="1">
      <c r="A217" s="33"/>
      <c r="B217" s="34"/>
      <c r="C217" s="230" t="s">
        <v>313</v>
      </c>
      <c r="D217" s="230" t="s">
        <v>207</v>
      </c>
      <c r="E217" s="231" t="s">
        <v>314</v>
      </c>
      <c r="F217" s="232" t="s">
        <v>315</v>
      </c>
      <c r="G217" s="233" t="s">
        <v>216</v>
      </c>
      <c r="H217" s="234">
        <v>1</v>
      </c>
      <c r="I217" s="235"/>
      <c r="J217" s="236">
        <f>ROUND(I217*H217,2)</f>
        <v>0</v>
      </c>
      <c r="K217" s="237"/>
      <c r="L217" s="238"/>
      <c r="M217" s="239" t="s">
        <v>1</v>
      </c>
      <c r="N217" s="240" t="s">
        <v>40</v>
      </c>
      <c r="O217" s="70"/>
      <c r="P217" s="196">
        <f>O217*H217</f>
        <v>0</v>
      </c>
      <c r="Q217" s="196">
        <v>0.52600000000000002</v>
      </c>
      <c r="R217" s="196">
        <f>Q217*H217</f>
        <v>0.52600000000000002</v>
      </c>
      <c r="S217" s="196">
        <v>0</v>
      </c>
      <c r="T217" s="197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98" t="s">
        <v>165</v>
      </c>
      <c r="AT217" s="198" t="s">
        <v>207</v>
      </c>
      <c r="AU217" s="198" t="s">
        <v>85</v>
      </c>
      <c r="AY217" s="16" t="s">
        <v>120</v>
      </c>
      <c r="BE217" s="199">
        <f>IF(N217="základní",J217,0)</f>
        <v>0</v>
      </c>
      <c r="BF217" s="199">
        <f>IF(N217="snížená",J217,0)</f>
        <v>0</v>
      </c>
      <c r="BG217" s="199">
        <f>IF(N217="zákl. přenesená",J217,0)</f>
        <v>0</v>
      </c>
      <c r="BH217" s="199">
        <f>IF(N217="sníž. přenesená",J217,0)</f>
        <v>0</v>
      </c>
      <c r="BI217" s="199">
        <f>IF(N217="nulová",J217,0)</f>
        <v>0</v>
      </c>
      <c r="BJ217" s="16" t="s">
        <v>83</v>
      </c>
      <c r="BK217" s="199">
        <f>ROUND(I217*H217,2)</f>
        <v>0</v>
      </c>
      <c r="BL217" s="16" t="s">
        <v>126</v>
      </c>
      <c r="BM217" s="198" t="s">
        <v>316</v>
      </c>
    </row>
    <row r="218" spans="1:65" s="2" customFormat="1" ht="11.25">
      <c r="A218" s="33"/>
      <c r="B218" s="34"/>
      <c r="C218" s="35"/>
      <c r="D218" s="200" t="s">
        <v>128</v>
      </c>
      <c r="E218" s="35"/>
      <c r="F218" s="201" t="s">
        <v>315</v>
      </c>
      <c r="G218" s="35"/>
      <c r="H218" s="35"/>
      <c r="I218" s="202"/>
      <c r="J218" s="35"/>
      <c r="K218" s="35"/>
      <c r="L218" s="38"/>
      <c r="M218" s="203"/>
      <c r="N218" s="204"/>
      <c r="O218" s="70"/>
      <c r="P218" s="70"/>
      <c r="Q218" s="70"/>
      <c r="R218" s="70"/>
      <c r="S218" s="70"/>
      <c r="T218" s="71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T218" s="16" t="s">
        <v>128</v>
      </c>
      <c r="AU218" s="16" t="s">
        <v>85</v>
      </c>
    </row>
    <row r="219" spans="1:65" s="13" customFormat="1" ht="11.25">
      <c r="B219" s="205"/>
      <c r="C219" s="206"/>
      <c r="D219" s="200" t="s">
        <v>129</v>
      </c>
      <c r="E219" s="207" t="s">
        <v>1</v>
      </c>
      <c r="F219" s="208" t="s">
        <v>83</v>
      </c>
      <c r="G219" s="206"/>
      <c r="H219" s="209">
        <v>1</v>
      </c>
      <c r="I219" s="210"/>
      <c r="J219" s="206"/>
      <c r="K219" s="206"/>
      <c r="L219" s="211"/>
      <c r="M219" s="212"/>
      <c r="N219" s="213"/>
      <c r="O219" s="213"/>
      <c r="P219" s="213"/>
      <c r="Q219" s="213"/>
      <c r="R219" s="213"/>
      <c r="S219" s="213"/>
      <c r="T219" s="214"/>
      <c r="AT219" s="215" t="s">
        <v>129</v>
      </c>
      <c r="AU219" s="215" t="s">
        <v>85</v>
      </c>
      <c r="AV219" s="13" t="s">
        <v>85</v>
      </c>
      <c r="AW219" s="13" t="s">
        <v>31</v>
      </c>
      <c r="AX219" s="13" t="s">
        <v>83</v>
      </c>
      <c r="AY219" s="215" t="s">
        <v>120</v>
      </c>
    </row>
    <row r="220" spans="1:65" s="14" customFormat="1" ht="11.25">
      <c r="B220" s="216"/>
      <c r="C220" s="217"/>
      <c r="D220" s="200" t="s">
        <v>129</v>
      </c>
      <c r="E220" s="218" t="s">
        <v>1</v>
      </c>
      <c r="F220" s="219" t="s">
        <v>312</v>
      </c>
      <c r="G220" s="217"/>
      <c r="H220" s="218" t="s">
        <v>1</v>
      </c>
      <c r="I220" s="220"/>
      <c r="J220" s="217"/>
      <c r="K220" s="217"/>
      <c r="L220" s="221"/>
      <c r="M220" s="222"/>
      <c r="N220" s="223"/>
      <c r="O220" s="223"/>
      <c r="P220" s="223"/>
      <c r="Q220" s="223"/>
      <c r="R220" s="223"/>
      <c r="S220" s="223"/>
      <c r="T220" s="224"/>
      <c r="AT220" s="225" t="s">
        <v>129</v>
      </c>
      <c r="AU220" s="225" t="s">
        <v>85</v>
      </c>
      <c r="AV220" s="14" t="s">
        <v>83</v>
      </c>
      <c r="AW220" s="14" t="s">
        <v>31</v>
      </c>
      <c r="AX220" s="14" t="s">
        <v>75</v>
      </c>
      <c r="AY220" s="225" t="s">
        <v>120</v>
      </c>
    </row>
    <row r="221" spans="1:65" s="2" customFormat="1" ht="26.45" customHeight="1">
      <c r="A221" s="33"/>
      <c r="B221" s="34"/>
      <c r="C221" s="186" t="s">
        <v>317</v>
      </c>
      <c r="D221" s="186" t="s">
        <v>122</v>
      </c>
      <c r="E221" s="187" t="s">
        <v>318</v>
      </c>
      <c r="F221" s="188" t="s">
        <v>319</v>
      </c>
      <c r="G221" s="189" t="s">
        <v>216</v>
      </c>
      <c r="H221" s="190">
        <v>2</v>
      </c>
      <c r="I221" s="191"/>
      <c r="J221" s="192">
        <f>ROUND(I221*H221,2)</f>
        <v>0</v>
      </c>
      <c r="K221" s="193"/>
      <c r="L221" s="38"/>
      <c r="M221" s="194" t="s">
        <v>1</v>
      </c>
      <c r="N221" s="195" t="s">
        <v>40</v>
      </c>
      <c r="O221" s="70"/>
      <c r="P221" s="196">
        <f>O221*H221</f>
        <v>0</v>
      </c>
      <c r="Q221" s="196">
        <v>1.218E-2</v>
      </c>
      <c r="R221" s="196">
        <f>Q221*H221</f>
        <v>2.436E-2</v>
      </c>
      <c r="S221" s="196">
        <v>0</v>
      </c>
      <c r="T221" s="197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98" t="s">
        <v>126</v>
      </c>
      <c r="AT221" s="198" t="s">
        <v>122</v>
      </c>
      <c r="AU221" s="198" t="s">
        <v>85</v>
      </c>
      <c r="AY221" s="16" t="s">
        <v>120</v>
      </c>
      <c r="BE221" s="199">
        <f>IF(N221="základní",J221,0)</f>
        <v>0</v>
      </c>
      <c r="BF221" s="199">
        <f>IF(N221="snížená",J221,0)</f>
        <v>0</v>
      </c>
      <c r="BG221" s="199">
        <f>IF(N221="zákl. přenesená",J221,0)</f>
        <v>0</v>
      </c>
      <c r="BH221" s="199">
        <f>IF(N221="sníž. přenesená",J221,0)</f>
        <v>0</v>
      </c>
      <c r="BI221" s="199">
        <f>IF(N221="nulová",J221,0)</f>
        <v>0</v>
      </c>
      <c r="BJ221" s="16" t="s">
        <v>83</v>
      </c>
      <c r="BK221" s="199">
        <f>ROUND(I221*H221,2)</f>
        <v>0</v>
      </c>
      <c r="BL221" s="16" t="s">
        <v>126</v>
      </c>
      <c r="BM221" s="198" t="s">
        <v>320</v>
      </c>
    </row>
    <row r="222" spans="1:65" s="2" customFormat="1" ht="19.5">
      <c r="A222" s="33"/>
      <c r="B222" s="34"/>
      <c r="C222" s="35"/>
      <c r="D222" s="200" t="s">
        <v>128</v>
      </c>
      <c r="E222" s="35"/>
      <c r="F222" s="201" t="s">
        <v>319</v>
      </c>
      <c r="G222" s="35"/>
      <c r="H222" s="35"/>
      <c r="I222" s="202"/>
      <c r="J222" s="35"/>
      <c r="K222" s="35"/>
      <c r="L222" s="38"/>
      <c r="M222" s="203"/>
      <c r="N222" s="204"/>
      <c r="O222" s="70"/>
      <c r="P222" s="70"/>
      <c r="Q222" s="70"/>
      <c r="R222" s="70"/>
      <c r="S222" s="70"/>
      <c r="T222" s="71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T222" s="16" t="s">
        <v>128</v>
      </c>
      <c r="AU222" s="16" t="s">
        <v>85</v>
      </c>
    </row>
    <row r="223" spans="1:65" s="13" customFormat="1" ht="11.25">
      <c r="B223" s="205"/>
      <c r="C223" s="206"/>
      <c r="D223" s="200" t="s">
        <v>129</v>
      </c>
      <c r="E223" s="207" t="s">
        <v>1</v>
      </c>
      <c r="F223" s="208" t="s">
        <v>85</v>
      </c>
      <c r="G223" s="206"/>
      <c r="H223" s="209">
        <v>2</v>
      </c>
      <c r="I223" s="210"/>
      <c r="J223" s="206"/>
      <c r="K223" s="206"/>
      <c r="L223" s="211"/>
      <c r="M223" s="212"/>
      <c r="N223" s="213"/>
      <c r="O223" s="213"/>
      <c r="P223" s="213"/>
      <c r="Q223" s="213"/>
      <c r="R223" s="213"/>
      <c r="S223" s="213"/>
      <c r="T223" s="214"/>
      <c r="AT223" s="215" t="s">
        <v>129</v>
      </c>
      <c r="AU223" s="215" t="s">
        <v>85</v>
      </c>
      <c r="AV223" s="13" t="s">
        <v>85</v>
      </c>
      <c r="AW223" s="13" t="s">
        <v>31</v>
      </c>
      <c r="AX223" s="13" t="s">
        <v>83</v>
      </c>
      <c r="AY223" s="215" t="s">
        <v>120</v>
      </c>
    </row>
    <row r="224" spans="1:65" s="14" customFormat="1" ht="11.25">
      <c r="B224" s="216"/>
      <c r="C224" s="217"/>
      <c r="D224" s="200" t="s">
        <v>129</v>
      </c>
      <c r="E224" s="218" t="s">
        <v>1</v>
      </c>
      <c r="F224" s="219" t="s">
        <v>321</v>
      </c>
      <c r="G224" s="217"/>
      <c r="H224" s="218" t="s">
        <v>1</v>
      </c>
      <c r="I224" s="220"/>
      <c r="J224" s="217"/>
      <c r="K224" s="217"/>
      <c r="L224" s="221"/>
      <c r="M224" s="222"/>
      <c r="N224" s="223"/>
      <c r="O224" s="223"/>
      <c r="P224" s="223"/>
      <c r="Q224" s="223"/>
      <c r="R224" s="223"/>
      <c r="S224" s="223"/>
      <c r="T224" s="224"/>
      <c r="AT224" s="225" t="s">
        <v>129</v>
      </c>
      <c r="AU224" s="225" t="s">
        <v>85</v>
      </c>
      <c r="AV224" s="14" t="s">
        <v>83</v>
      </c>
      <c r="AW224" s="14" t="s">
        <v>31</v>
      </c>
      <c r="AX224" s="14" t="s">
        <v>75</v>
      </c>
      <c r="AY224" s="225" t="s">
        <v>120</v>
      </c>
    </row>
    <row r="225" spans="1:65" s="2" customFormat="1" ht="26.45" customHeight="1">
      <c r="A225" s="33"/>
      <c r="B225" s="34"/>
      <c r="C225" s="230" t="s">
        <v>322</v>
      </c>
      <c r="D225" s="230" t="s">
        <v>207</v>
      </c>
      <c r="E225" s="231" t="s">
        <v>323</v>
      </c>
      <c r="F225" s="232" t="s">
        <v>324</v>
      </c>
      <c r="G225" s="233" t="s">
        <v>216</v>
      </c>
      <c r="H225" s="234">
        <v>2</v>
      </c>
      <c r="I225" s="235"/>
      <c r="J225" s="236">
        <f>ROUND(I225*H225,2)</f>
        <v>0</v>
      </c>
      <c r="K225" s="237"/>
      <c r="L225" s="238"/>
      <c r="M225" s="239" t="s">
        <v>1</v>
      </c>
      <c r="N225" s="240" t="s">
        <v>40</v>
      </c>
      <c r="O225" s="70"/>
      <c r="P225" s="196">
        <f>O225*H225</f>
        <v>0</v>
      </c>
      <c r="Q225" s="196">
        <v>0.58499999999999996</v>
      </c>
      <c r="R225" s="196">
        <f>Q225*H225</f>
        <v>1.17</v>
      </c>
      <c r="S225" s="196">
        <v>0</v>
      </c>
      <c r="T225" s="197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98" t="s">
        <v>165</v>
      </c>
      <c r="AT225" s="198" t="s">
        <v>207</v>
      </c>
      <c r="AU225" s="198" t="s">
        <v>85</v>
      </c>
      <c r="AY225" s="16" t="s">
        <v>120</v>
      </c>
      <c r="BE225" s="199">
        <f>IF(N225="základní",J225,0)</f>
        <v>0</v>
      </c>
      <c r="BF225" s="199">
        <f>IF(N225="snížená",J225,0)</f>
        <v>0</v>
      </c>
      <c r="BG225" s="199">
        <f>IF(N225="zákl. přenesená",J225,0)</f>
        <v>0</v>
      </c>
      <c r="BH225" s="199">
        <f>IF(N225="sníž. přenesená",J225,0)</f>
        <v>0</v>
      </c>
      <c r="BI225" s="199">
        <f>IF(N225="nulová",J225,0)</f>
        <v>0</v>
      </c>
      <c r="BJ225" s="16" t="s">
        <v>83</v>
      </c>
      <c r="BK225" s="199">
        <f>ROUND(I225*H225,2)</f>
        <v>0</v>
      </c>
      <c r="BL225" s="16" t="s">
        <v>126</v>
      </c>
      <c r="BM225" s="198" t="s">
        <v>325</v>
      </c>
    </row>
    <row r="226" spans="1:65" s="2" customFormat="1" ht="19.5">
      <c r="A226" s="33"/>
      <c r="B226" s="34"/>
      <c r="C226" s="35"/>
      <c r="D226" s="200" t="s">
        <v>128</v>
      </c>
      <c r="E226" s="35"/>
      <c r="F226" s="201" t="s">
        <v>324</v>
      </c>
      <c r="G226" s="35"/>
      <c r="H226" s="35"/>
      <c r="I226" s="202"/>
      <c r="J226" s="35"/>
      <c r="K226" s="35"/>
      <c r="L226" s="38"/>
      <c r="M226" s="203"/>
      <c r="N226" s="204"/>
      <c r="O226" s="70"/>
      <c r="P226" s="70"/>
      <c r="Q226" s="70"/>
      <c r="R226" s="70"/>
      <c r="S226" s="70"/>
      <c r="T226" s="71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T226" s="16" t="s">
        <v>128</v>
      </c>
      <c r="AU226" s="16" t="s">
        <v>85</v>
      </c>
    </row>
    <row r="227" spans="1:65" s="13" customFormat="1" ht="11.25">
      <c r="B227" s="205"/>
      <c r="C227" s="206"/>
      <c r="D227" s="200" t="s">
        <v>129</v>
      </c>
      <c r="E227" s="207" t="s">
        <v>1</v>
      </c>
      <c r="F227" s="208" t="s">
        <v>85</v>
      </c>
      <c r="G227" s="206"/>
      <c r="H227" s="209">
        <v>2</v>
      </c>
      <c r="I227" s="210"/>
      <c r="J227" s="206"/>
      <c r="K227" s="206"/>
      <c r="L227" s="211"/>
      <c r="M227" s="212"/>
      <c r="N227" s="213"/>
      <c r="O227" s="213"/>
      <c r="P227" s="213"/>
      <c r="Q227" s="213"/>
      <c r="R227" s="213"/>
      <c r="S227" s="213"/>
      <c r="T227" s="214"/>
      <c r="AT227" s="215" t="s">
        <v>129</v>
      </c>
      <c r="AU227" s="215" t="s">
        <v>85</v>
      </c>
      <c r="AV227" s="13" t="s">
        <v>85</v>
      </c>
      <c r="AW227" s="13" t="s">
        <v>31</v>
      </c>
      <c r="AX227" s="13" t="s">
        <v>83</v>
      </c>
      <c r="AY227" s="215" t="s">
        <v>120</v>
      </c>
    </row>
    <row r="228" spans="1:65" s="14" customFormat="1" ht="11.25">
      <c r="B228" s="216"/>
      <c r="C228" s="217"/>
      <c r="D228" s="200" t="s">
        <v>129</v>
      </c>
      <c r="E228" s="218" t="s">
        <v>1</v>
      </c>
      <c r="F228" s="219" t="s">
        <v>321</v>
      </c>
      <c r="G228" s="217"/>
      <c r="H228" s="218" t="s">
        <v>1</v>
      </c>
      <c r="I228" s="220"/>
      <c r="J228" s="217"/>
      <c r="K228" s="217"/>
      <c r="L228" s="221"/>
      <c r="M228" s="222"/>
      <c r="N228" s="223"/>
      <c r="O228" s="223"/>
      <c r="P228" s="223"/>
      <c r="Q228" s="223"/>
      <c r="R228" s="223"/>
      <c r="S228" s="223"/>
      <c r="T228" s="224"/>
      <c r="AT228" s="225" t="s">
        <v>129</v>
      </c>
      <c r="AU228" s="225" t="s">
        <v>85</v>
      </c>
      <c r="AV228" s="14" t="s">
        <v>83</v>
      </c>
      <c r="AW228" s="14" t="s">
        <v>31</v>
      </c>
      <c r="AX228" s="14" t="s">
        <v>75</v>
      </c>
      <c r="AY228" s="225" t="s">
        <v>120</v>
      </c>
    </row>
    <row r="229" spans="1:65" s="2" customFormat="1" ht="26.45" customHeight="1">
      <c r="A229" s="33"/>
      <c r="B229" s="34"/>
      <c r="C229" s="186" t="s">
        <v>326</v>
      </c>
      <c r="D229" s="186" t="s">
        <v>122</v>
      </c>
      <c r="E229" s="187" t="s">
        <v>327</v>
      </c>
      <c r="F229" s="188" t="s">
        <v>328</v>
      </c>
      <c r="G229" s="189" t="s">
        <v>125</v>
      </c>
      <c r="H229" s="190">
        <v>0.75</v>
      </c>
      <c r="I229" s="191"/>
      <c r="J229" s="192">
        <f>ROUND(I229*H229,2)</f>
        <v>0</v>
      </c>
      <c r="K229" s="193"/>
      <c r="L229" s="38"/>
      <c r="M229" s="194" t="s">
        <v>1</v>
      </c>
      <c r="N229" s="195" t="s">
        <v>40</v>
      </c>
      <c r="O229" s="70"/>
      <c r="P229" s="196">
        <f>O229*H229</f>
        <v>0</v>
      </c>
      <c r="Q229" s="196">
        <v>2.5018699999999998</v>
      </c>
      <c r="R229" s="196">
        <f>Q229*H229</f>
        <v>1.8764024999999998</v>
      </c>
      <c r="S229" s="196">
        <v>0</v>
      </c>
      <c r="T229" s="197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98" t="s">
        <v>126</v>
      </c>
      <c r="AT229" s="198" t="s">
        <v>122</v>
      </c>
      <c r="AU229" s="198" t="s">
        <v>85</v>
      </c>
      <c r="AY229" s="16" t="s">
        <v>120</v>
      </c>
      <c r="BE229" s="199">
        <f>IF(N229="základní",J229,0)</f>
        <v>0</v>
      </c>
      <c r="BF229" s="199">
        <f>IF(N229="snížená",J229,0)</f>
        <v>0</v>
      </c>
      <c r="BG229" s="199">
        <f>IF(N229="zákl. přenesená",J229,0)</f>
        <v>0</v>
      </c>
      <c r="BH229" s="199">
        <f>IF(N229="sníž. přenesená",J229,0)</f>
        <v>0</v>
      </c>
      <c r="BI229" s="199">
        <f>IF(N229="nulová",J229,0)</f>
        <v>0</v>
      </c>
      <c r="BJ229" s="16" t="s">
        <v>83</v>
      </c>
      <c r="BK229" s="199">
        <f>ROUND(I229*H229,2)</f>
        <v>0</v>
      </c>
      <c r="BL229" s="16" t="s">
        <v>126</v>
      </c>
      <c r="BM229" s="198" t="s">
        <v>329</v>
      </c>
    </row>
    <row r="230" spans="1:65" s="2" customFormat="1" ht="19.5">
      <c r="A230" s="33"/>
      <c r="B230" s="34"/>
      <c r="C230" s="35"/>
      <c r="D230" s="200" t="s">
        <v>128</v>
      </c>
      <c r="E230" s="35"/>
      <c r="F230" s="201" t="s">
        <v>328</v>
      </c>
      <c r="G230" s="35"/>
      <c r="H230" s="35"/>
      <c r="I230" s="202"/>
      <c r="J230" s="35"/>
      <c r="K230" s="35"/>
      <c r="L230" s="38"/>
      <c r="M230" s="203"/>
      <c r="N230" s="204"/>
      <c r="O230" s="70"/>
      <c r="P230" s="70"/>
      <c r="Q230" s="70"/>
      <c r="R230" s="70"/>
      <c r="S230" s="70"/>
      <c r="T230" s="71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T230" s="16" t="s">
        <v>128</v>
      </c>
      <c r="AU230" s="16" t="s">
        <v>85</v>
      </c>
    </row>
    <row r="231" spans="1:65" s="13" customFormat="1" ht="11.25">
      <c r="B231" s="205"/>
      <c r="C231" s="206"/>
      <c r="D231" s="200" t="s">
        <v>129</v>
      </c>
      <c r="E231" s="207" t="s">
        <v>1</v>
      </c>
      <c r="F231" s="208" t="s">
        <v>330</v>
      </c>
      <c r="G231" s="206"/>
      <c r="H231" s="209">
        <v>0.75</v>
      </c>
      <c r="I231" s="210"/>
      <c r="J231" s="206"/>
      <c r="K231" s="206"/>
      <c r="L231" s="211"/>
      <c r="M231" s="212"/>
      <c r="N231" s="213"/>
      <c r="O231" s="213"/>
      <c r="P231" s="213"/>
      <c r="Q231" s="213"/>
      <c r="R231" s="213"/>
      <c r="S231" s="213"/>
      <c r="T231" s="214"/>
      <c r="AT231" s="215" t="s">
        <v>129</v>
      </c>
      <c r="AU231" s="215" t="s">
        <v>85</v>
      </c>
      <c r="AV231" s="13" t="s">
        <v>85</v>
      </c>
      <c r="AW231" s="13" t="s">
        <v>31</v>
      </c>
      <c r="AX231" s="13" t="s">
        <v>83</v>
      </c>
      <c r="AY231" s="215" t="s">
        <v>120</v>
      </c>
    </row>
    <row r="232" spans="1:65" s="14" customFormat="1" ht="11.25">
      <c r="B232" s="216"/>
      <c r="C232" s="217"/>
      <c r="D232" s="200" t="s">
        <v>129</v>
      </c>
      <c r="E232" s="218" t="s">
        <v>1</v>
      </c>
      <c r="F232" s="219" t="s">
        <v>331</v>
      </c>
      <c r="G232" s="217"/>
      <c r="H232" s="218" t="s">
        <v>1</v>
      </c>
      <c r="I232" s="220"/>
      <c r="J232" s="217"/>
      <c r="K232" s="217"/>
      <c r="L232" s="221"/>
      <c r="M232" s="222"/>
      <c r="N232" s="223"/>
      <c r="O232" s="223"/>
      <c r="P232" s="223"/>
      <c r="Q232" s="223"/>
      <c r="R232" s="223"/>
      <c r="S232" s="223"/>
      <c r="T232" s="224"/>
      <c r="AT232" s="225" t="s">
        <v>129</v>
      </c>
      <c r="AU232" s="225" t="s">
        <v>85</v>
      </c>
      <c r="AV232" s="14" t="s">
        <v>83</v>
      </c>
      <c r="AW232" s="14" t="s">
        <v>31</v>
      </c>
      <c r="AX232" s="14" t="s">
        <v>75</v>
      </c>
      <c r="AY232" s="225" t="s">
        <v>120</v>
      </c>
    </row>
    <row r="233" spans="1:65" s="14" customFormat="1" ht="11.25">
      <c r="B233" s="216"/>
      <c r="C233" s="217"/>
      <c r="D233" s="200" t="s">
        <v>129</v>
      </c>
      <c r="E233" s="218" t="s">
        <v>1</v>
      </c>
      <c r="F233" s="219" t="s">
        <v>332</v>
      </c>
      <c r="G233" s="217"/>
      <c r="H233" s="218" t="s">
        <v>1</v>
      </c>
      <c r="I233" s="220"/>
      <c r="J233" s="217"/>
      <c r="K233" s="217"/>
      <c r="L233" s="221"/>
      <c r="M233" s="222"/>
      <c r="N233" s="223"/>
      <c r="O233" s="223"/>
      <c r="P233" s="223"/>
      <c r="Q233" s="223"/>
      <c r="R233" s="223"/>
      <c r="S233" s="223"/>
      <c r="T233" s="224"/>
      <c r="AT233" s="225" t="s">
        <v>129</v>
      </c>
      <c r="AU233" s="225" t="s">
        <v>85</v>
      </c>
      <c r="AV233" s="14" t="s">
        <v>83</v>
      </c>
      <c r="AW233" s="14" t="s">
        <v>31</v>
      </c>
      <c r="AX233" s="14" t="s">
        <v>75</v>
      </c>
      <c r="AY233" s="225" t="s">
        <v>120</v>
      </c>
    </row>
    <row r="234" spans="1:65" s="2" customFormat="1" ht="16.5" customHeight="1">
      <c r="A234" s="33"/>
      <c r="B234" s="34"/>
      <c r="C234" s="186" t="s">
        <v>333</v>
      </c>
      <c r="D234" s="186" t="s">
        <v>122</v>
      </c>
      <c r="E234" s="187" t="s">
        <v>334</v>
      </c>
      <c r="F234" s="188" t="s">
        <v>335</v>
      </c>
      <c r="G234" s="189" t="s">
        <v>144</v>
      </c>
      <c r="H234" s="190">
        <v>6</v>
      </c>
      <c r="I234" s="191"/>
      <c r="J234" s="192">
        <f>ROUND(I234*H234,2)</f>
        <v>0</v>
      </c>
      <c r="K234" s="193"/>
      <c r="L234" s="38"/>
      <c r="M234" s="194" t="s">
        <v>1</v>
      </c>
      <c r="N234" s="195" t="s">
        <v>40</v>
      </c>
      <c r="O234" s="70"/>
      <c r="P234" s="196">
        <f>O234*H234</f>
        <v>0</v>
      </c>
      <c r="Q234" s="196">
        <v>4.0200000000000001E-3</v>
      </c>
      <c r="R234" s="196">
        <f>Q234*H234</f>
        <v>2.4120000000000003E-2</v>
      </c>
      <c r="S234" s="196">
        <v>0</v>
      </c>
      <c r="T234" s="197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98" t="s">
        <v>126</v>
      </c>
      <c r="AT234" s="198" t="s">
        <v>122</v>
      </c>
      <c r="AU234" s="198" t="s">
        <v>85</v>
      </c>
      <c r="AY234" s="16" t="s">
        <v>120</v>
      </c>
      <c r="BE234" s="199">
        <f>IF(N234="základní",J234,0)</f>
        <v>0</v>
      </c>
      <c r="BF234" s="199">
        <f>IF(N234="snížená",J234,0)</f>
        <v>0</v>
      </c>
      <c r="BG234" s="199">
        <f>IF(N234="zákl. přenesená",J234,0)</f>
        <v>0</v>
      </c>
      <c r="BH234" s="199">
        <f>IF(N234="sníž. přenesená",J234,0)</f>
        <v>0</v>
      </c>
      <c r="BI234" s="199">
        <f>IF(N234="nulová",J234,0)</f>
        <v>0</v>
      </c>
      <c r="BJ234" s="16" t="s">
        <v>83</v>
      </c>
      <c r="BK234" s="199">
        <f>ROUND(I234*H234,2)</f>
        <v>0</v>
      </c>
      <c r="BL234" s="16" t="s">
        <v>126</v>
      </c>
      <c r="BM234" s="198" t="s">
        <v>336</v>
      </c>
    </row>
    <row r="235" spans="1:65" s="2" customFormat="1" ht="11.25">
      <c r="A235" s="33"/>
      <c r="B235" s="34"/>
      <c r="C235" s="35"/>
      <c r="D235" s="200" t="s">
        <v>128</v>
      </c>
      <c r="E235" s="35"/>
      <c r="F235" s="201" t="s">
        <v>335</v>
      </c>
      <c r="G235" s="35"/>
      <c r="H235" s="35"/>
      <c r="I235" s="202"/>
      <c r="J235" s="35"/>
      <c r="K235" s="35"/>
      <c r="L235" s="38"/>
      <c r="M235" s="203"/>
      <c r="N235" s="204"/>
      <c r="O235" s="70"/>
      <c r="P235" s="70"/>
      <c r="Q235" s="70"/>
      <c r="R235" s="70"/>
      <c r="S235" s="70"/>
      <c r="T235" s="71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T235" s="16" t="s">
        <v>128</v>
      </c>
      <c r="AU235" s="16" t="s">
        <v>85</v>
      </c>
    </row>
    <row r="236" spans="1:65" s="13" customFormat="1" ht="11.25">
      <c r="B236" s="205"/>
      <c r="C236" s="206"/>
      <c r="D236" s="200" t="s">
        <v>129</v>
      </c>
      <c r="E236" s="207" t="s">
        <v>1</v>
      </c>
      <c r="F236" s="208" t="s">
        <v>337</v>
      </c>
      <c r="G236" s="206"/>
      <c r="H236" s="209">
        <v>6</v>
      </c>
      <c r="I236" s="210"/>
      <c r="J236" s="206"/>
      <c r="K236" s="206"/>
      <c r="L236" s="211"/>
      <c r="M236" s="212"/>
      <c r="N236" s="213"/>
      <c r="O236" s="213"/>
      <c r="P236" s="213"/>
      <c r="Q236" s="213"/>
      <c r="R236" s="213"/>
      <c r="S236" s="213"/>
      <c r="T236" s="214"/>
      <c r="AT236" s="215" t="s">
        <v>129</v>
      </c>
      <c r="AU236" s="215" t="s">
        <v>85</v>
      </c>
      <c r="AV236" s="13" t="s">
        <v>85</v>
      </c>
      <c r="AW236" s="13" t="s">
        <v>31</v>
      </c>
      <c r="AX236" s="13" t="s">
        <v>83</v>
      </c>
      <c r="AY236" s="215" t="s">
        <v>120</v>
      </c>
    </row>
    <row r="237" spans="1:65" s="14" customFormat="1" ht="11.25">
      <c r="B237" s="216"/>
      <c r="C237" s="217"/>
      <c r="D237" s="200" t="s">
        <v>129</v>
      </c>
      <c r="E237" s="218" t="s">
        <v>1</v>
      </c>
      <c r="F237" s="219" t="s">
        <v>338</v>
      </c>
      <c r="G237" s="217"/>
      <c r="H237" s="218" t="s">
        <v>1</v>
      </c>
      <c r="I237" s="220"/>
      <c r="J237" s="217"/>
      <c r="K237" s="217"/>
      <c r="L237" s="221"/>
      <c r="M237" s="222"/>
      <c r="N237" s="223"/>
      <c r="O237" s="223"/>
      <c r="P237" s="223"/>
      <c r="Q237" s="223"/>
      <c r="R237" s="223"/>
      <c r="S237" s="223"/>
      <c r="T237" s="224"/>
      <c r="AT237" s="225" t="s">
        <v>129</v>
      </c>
      <c r="AU237" s="225" t="s">
        <v>85</v>
      </c>
      <c r="AV237" s="14" t="s">
        <v>83</v>
      </c>
      <c r="AW237" s="14" t="s">
        <v>31</v>
      </c>
      <c r="AX237" s="14" t="s">
        <v>75</v>
      </c>
      <c r="AY237" s="225" t="s">
        <v>120</v>
      </c>
    </row>
    <row r="238" spans="1:65" s="14" customFormat="1" ht="11.25">
      <c r="B238" s="216"/>
      <c r="C238" s="217"/>
      <c r="D238" s="200" t="s">
        <v>129</v>
      </c>
      <c r="E238" s="218" t="s">
        <v>1</v>
      </c>
      <c r="F238" s="219" t="s">
        <v>339</v>
      </c>
      <c r="G238" s="217"/>
      <c r="H238" s="218" t="s">
        <v>1</v>
      </c>
      <c r="I238" s="220"/>
      <c r="J238" s="217"/>
      <c r="K238" s="217"/>
      <c r="L238" s="221"/>
      <c r="M238" s="222"/>
      <c r="N238" s="223"/>
      <c r="O238" s="223"/>
      <c r="P238" s="223"/>
      <c r="Q238" s="223"/>
      <c r="R238" s="223"/>
      <c r="S238" s="223"/>
      <c r="T238" s="224"/>
      <c r="AT238" s="225" t="s">
        <v>129</v>
      </c>
      <c r="AU238" s="225" t="s">
        <v>85</v>
      </c>
      <c r="AV238" s="14" t="s">
        <v>83</v>
      </c>
      <c r="AW238" s="14" t="s">
        <v>31</v>
      </c>
      <c r="AX238" s="14" t="s">
        <v>75</v>
      </c>
      <c r="AY238" s="225" t="s">
        <v>120</v>
      </c>
    </row>
    <row r="239" spans="1:65" s="12" customFormat="1" ht="22.9" customHeight="1">
      <c r="B239" s="170"/>
      <c r="C239" s="171"/>
      <c r="D239" s="172" t="s">
        <v>74</v>
      </c>
      <c r="E239" s="184" t="s">
        <v>170</v>
      </c>
      <c r="F239" s="184" t="s">
        <v>340</v>
      </c>
      <c r="G239" s="171"/>
      <c r="H239" s="171"/>
      <c r="I239" s="174"/>
      <c r="J239" s="185">
        <f>BK239</f>
        <v>0</v>
      </c>
      <c r="K239" s="171"/>
      <c r="L239" s="176"/>
      <c r="M239" s="177"/>
      <c r="N239" s="178"/>
      <c r="O239" s="178"/>
      <c r="P239" s="179">
        <f>P240</f>
        <v>0</v>
      </c>
      <c r="Q239" s="178"/>
      <c r="R239" s="179">
        <f>R240</f>
        <v>0</v>
      </c>
      <c r="S239" s="178"/>
      <c r="T239" s="180">
        <f>T240</f>
        <v>0</v>
      </c>
      <c r="AR239" s="181" t="s">
        <v>83</v>
      </c>
      <c r="AT239" s="182" t="s">
        <v>74</v>
      </c>
      <c r="AU239" s="182" t="s">
        <v>83</v>
      </c>
      <c r="AY239" s="181" t="s">
        <v>120</v>
      </c>
      <c r="BK239" s="183">
        <f>BK240</f>
        <v>0</v>
      </c>
    </row>
    <row r="240" spans="1:65" s="12" customFormat="1" ht="20.85" customHeight="1">
      <c r="B240" s="170"/>
      <c r="C240" s="171"/>
      <c r="D240" s="172" t="s">
        <v>74</v>
      </c>
      <c r="E240" s="184" t="s">
        <v>341</v>
      </c>
      <c r="F240" s="184" t="s">
        <v>342</v>
      </c>
      <c r="G240" s="171"/>
      <c r="H240" s="171"/>
      <c r="I240" s="174"/>
      <c r="J240" s="185">
        <f>BK240</f>
        <v>0</v>
      </c>
      <c r="K240" s="171"/>
      <c r="L240" s="176"/>
      <c r="M240" s="177"/>
      <c r="N240" s="178"/>
      <c r="O240" s="178"/>
      <c r="P240" s="179">
        <f>SUM(P241:P242)</f>
        <v>0</v>
      </c>
      <c r="Q240" s="178"/>
      <c r="R240" s="179">
        <f>SUM(R241:R242)</f>
        <v>0</v>
      </c>
      <c r="S240" s="178"/>
      <c r="T240" s="180">
        <f>SUM(T241:T242)</f>
        <v>0</v>
      </c>
      <c r="AR240" s="181" t="s">
        <v>83</v>
      </c>
      <c r="AT240" s="182" t="s">
        <v>74</v>
      </c>
      <c r="AU240" s="182" t="s">
        <v>85</v>
      </c>
      <c r="AY240" s="181" t="s">
        <v>120</v>
      </c>
      <c r="BK240" s="183">
        <f>SUM(BK241:BK242)</f>
        <v>0</v>
      </c>
    </row>
    <row r="241" spans="1:65" s="2" customFormat="1" ht="26.45" customHeight="1">
      <c r="A241" s="33"/>
      <c r="B241" s="34"/>
      <c r="C241" s="186" t="s">
        <v>343</v>
      </c>
      <c r="D241" s="186" t="s">
        <v>122</v>
      </c>
      <c r="E241" s="187" t="s">
        <v>344</v>
      </c>
      <c r="F241" s="188" t="s">
        <v>345</v>
      </c>
      <c r="G241" s="189" t="s">
        <v>185</v>
      </c>
      <c r="H241" s="190">
        <v>10.872999999999999</v>
      </c>
      <c r="I241" s="191"/>
      <c r="J241" s="192">
        <f>ROUND(I241*H241,2)</f>
        <v>0</v>
      </c>
      <c r="K241" s="193"/>
      <c r="L241" s="38"/>
      <c r="M241" s="194" t="s">
        <v>1</v>
      </c>
      <c r="N241" s="195" t="s">
        <v>40</v>
      </c>
      <c r="O241" s="70"/>
      <c r="P241" s="196">
        <f>O241*H241</f>
        <v>0</v>
      </c>
      <c r="Q241" s="196">
        <v>0</v>
      </c>
      <c r="R241" s="196">
        <f>Q241*H241</f>
        <v>0</v>
      </c>
      <c r="S241" s="196">
        <v>0</v>
      </c>
      <c r="T241" s="197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98" t="s">
        <v>126</v>
      </c>
      <c r="AT241" s="198" t="s">
        <v>122</v>
      </c>
      <c r="AU241" s="198" t="s">
        <v>137</v>
      </c>
      <c r="AY241" s="16" t="s">
        <v>120</v>
      </c>
      <c r="BE241" s="199">
        <f>IF(N241="základní",J241,0)</f>
        <v>0</v>
      </c>
      <c r="BF241" s="199">
        <f>IF(N241="snížená",J241,0)</f>
        <v>0</v>
      </c>
      <c r="BG241" s="199">
        <f>IF(N241="zákl. přenesená",J241,0)</f>
        <v>0</v>
      </c>
      <c r="BH241" s="199">
        <f>IF(N241="sníž. přenesená",J241,0)</f>
        <v>0</v>
      </c>
      <c r="BI241" s="199">
        <f>IF(N241="nulová",J241,0)</f>
        <v>0</v>
      </c>
      <c r="BJ241" s="16" t="s">
        <v>83</v>
      </c>
      <c r="BK241" s="199">
        <f>ROUND(I241*H241,2)</f>
        <v>0</v>
      </c>
      <c r="BL241" s="16" t="s">
        <v>126</v>
      </c>
      <c r="BM241" s="198" t="s">
        <v>346</v>
      </c>
    </row>
    <row r="242" spans="1:65" s="2" customFormat="1" ht="19.5">
      <c r="A242" s="33"/>
      <c r="B242" s="34"/>
      <c r="C242" s="35"/>
      <c r="D242" s="200" t="s">
        <v>128</v>
      </c>
      <c r="E242" s="35"/>
      <c r="F242" s="201" t="s">
        <v>345</v>
      </c>
      <c r="G242" s="35"/>
      <c r="H242" s="35"/>
      <c r="I242" s="202"/>
      <c r="J242" s="35"/>
      <c r="K242" s="35"/>
      <c r="L242" s="38"/>
      <c r="M242" s="226"/>
      <c r="N242" s="227"/>
      <c r="O242" s="228"/>
      <c r="P242" s="228"/>
      <c r="Q242" s="228"/>
      <c r="R242" s="228"/>
      <c r="S242" s="228"/>
      <c r="T242" s="229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T242" s="16" t="s">
        <v>128</v>
      </c>
      <c r="AU242" s="16" t="s">
        <v>137</v>
      </c>
    </row>
    <row r="243" spans="1:65" s="2" customFormat="1" ht="6.95" customHeight="1">
      <c r="A243" s="33"/>
      <c r="B243" s="53"/>
      <c r="C243" s="54"/>
      <c r="D243" s="54"/>
      <c r="E243" s="54"/>
      <c r="F243" s="54"/>
      <c r="G243" s="54"/>
      <c r="H243" s="54"/>
      <c r="I243" s="54"/>
      <c r="J243" s="54"/>
      <c r="K243" s="54"/>
      <c r="L243" s="38"/>
      <c r="M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</row>
  </sheetData>
  <sheetProtection algorithmName="SHA-512" hashValue="PX5i8npeLlrGof7YvYrhy4S0XjcDMuKLf7M7hLriM8uGoz/SGVRUpHt+ATauJ61HBmBNjotQIW2Zsbpns1GJ9g==" saltValue="BTIwRoPueUzbTrqk/spXmBpIeZSlwpidA+mTihhW9wy1p1q+Fa4pauSJ1CQshnV3dG7muJu19n5CTLZmutDXCA==" spinCount="100000" sheet="1" objects="1" scenarios="1" formatColumns="0" formatRows="0" autoFilter="0"/>
  <autoFilter ref="C123:K242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AT2" s="16" t="s">
        <v>91</v>
      </c>
    </row>
    <row r="3" spans="1:46" s="1" customFormat="1" ht="6.95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9"/>
      <c r="AT3" s="16" t="s">
        <v>85</v>
      </c>
    </row>
    <row r="4" spans="1:46" s="1" customFormat="1" ht="24.95" customHeight="1">
      <c r="B4" s="19"/>
      <c r="D4" s="109" t="s">
        <v>92</v>
      </c>
      <c r="L4" s="19"/>
      <c r="M4" s="110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11" t="s">
        <v>16</v>
      </c>
      <c r="L6" s="19"/>
    </row>
    <row r="7" spans="1:46" s="1" customFormat="1" ht="16.5" customHeight="1">
      <c r="B7" s="19"/>
      <c r="E7" s="282" t="str">
        <f>'Rekapitulace stavby'!K6</f>
        <v>Čerpací stanoviště požární vody</v>
      </c>
      <c r="F7" s="283"/>
      <c r="G7" s="283"/>
      <c r="H7" s="283"/>
      <c r="L7" s="19"/>
    </row>
    <row r="8" spans="1:46" s="2" customFormat="1" ht="12" customHeight="1">
      <c r="A8" s="33"/>
      <c r="B8" s="38"/>
      <c r="C8" s="33"/>
      <c r="D8" s="111" t="s">
        <v>93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284" t="s">
        <v>347</v>
      </c>
      <c r="F9" s="285"/>
      <c r="G9" s="285"/>
      <c r="H9" s="285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11" t="s">
        <v>18</v>
      </c>
      <c r="E11" s="33"/>
      <c r="F11" s="112" t="s">
        <v>1</v>
      </c>
      <c r="G11" s="33"/>
      <c r="H11" s="33"/>
      <c r="I11" s="111" t="s">
        <v>19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11" t="s">
        <v>20</v>
      </c>
      <c r="E12" s="33"/>
      <c r="F12" s="112" t="s">
        <v>95</v>
      </c>
      <c r="G12" s="33"/>
      <c r="H12" s="33"/>
      <c r="I12" s="111" t="s">
        <v>22</v>
      </c>
      <c r="J12" s="113" t="str">
        <f>'Rekapitulace stavby'!AN8</f>
        <v>Vyplň údaj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11" t="s">
        <v>23</v>
      </c>
      <c r="E14" s="33"/>
      <c r="F14" s="33"/>
      <c r="G14" s="33"/>
      <c r="H14" s="33"/>
      <c r="I14" s="111" t="s">
        <v>24</v>
      </c>
      <c r="J14" s="112" t="str">
        <f>IF('Rekapitulace stavby'!AN10="","",'Rekapitulace stavby'!AN10)</f>
        <v/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12" t="str">
        <f>IF('Rekapitulace stavby'!E11="","",'Rekapitulace stavby'!E11)</f>
        <v>Obec Těchobuz</v>
      </c>
      <c r="F15" s="33"/>
      <c r="G15" s="33"/>
      <c r="H15" s="33"/>
      <c r="I15" s="111" t="s">
        <v>26</v>
      </c>
      <c r="J15" s="112" t="str">
        <f>IF('Rekapitulace stavby'!AN11="","",'Rekapitulace stavby'!AN11)</f>
        <v/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11" t="s">
        <v>27</v>
      </c>
      <c r="E17" s="33"/>
      <c r="F17" s="33"/>
      <c r="G17" s="33"/>
      <c r="H17" s="33"/>
      <c r="I17" s="111" t="s">
        <v>24</v>
      </c>
      <c r="J17" s="29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286" t="str">
        <f>'Rekapitulace stavby'!E14</f>
        <v>Vyplň údaj</v>
      </c>
      <c r="F18" s="287"/>
      <c r="G18" s="287"/>
      <c r="H18" s="287"/>
      <c r="I18" s="111" t="s">
        <v>26</v>
      </c>
      <c r="J18" s="29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11" t="s">
        <v>29</v>
      </c>
      <c r="E20" s="33"/>
      <c r="F20" s="33"/>
      <c r="G20" s="33"/>
      <c r="H20" s="33"/>
      <c r="I20" s="111" t="s">
        <v>24</v>
      </c>
      <c r="J20" s="112" t="str">
        <f>IF('Rekapitulace stavby'!AN16="","",'Rekapitulace stavby'!AN16)</f>
        <v/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12" t="str">
        <f>IF('Rekapitulace stavby'!E17="","",'Rekapitulace stavby'!E17)</f>
        <v>VDG Projektování s.r.o.</v>
      </c>
      <c r="F21" s="33"/>
      <c r="G21" s="33"/>
      <c r="H21" s="33"/>
      <c r="I21" s="111" t="s">
        <v>26</v>
      </c>
      <c r="J21" s="112" t="str">
        <f>IF('Rekapitulace stavby'!AN17="","",'Rekapitulace stavby'!AN17)</f>
        <v/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11" t="s">
        <v>32</v>
      </c>
      <c r="E23" s="33"/>
      <c r="F23" s="33"/>
      <c r="G23" s="33"/>
      <c r="H23" s="33"/>
      <c r="I23" s="111" t="s">
        <v>24</v>
      </c>
      <c r="J23" s="112" t="str">
        <f>IF('Rekapitulace stavby'!AN19="","",'Rekapitulace stavby'!AN19)</f>
        <v/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12" t="str">
        <f>IF('Rekapitulace stavby'!E20="","",'Rekapitulace stavby'!E20)</f>
        <v>Ing. Vítězslav Pavel</v>
      </c>
      <c r="F24" s="33"/>
      <c r="G24" s="33"/>
      <c r="H24" s="33"/>
      <c r="I24" s="111" t="s">
        <v>26</v>
      </c>
      <c r="J24" s="112" t="str">
        <f>IF('Rekapitulace stavby'!AN20="","",'Rekapitulace stavby'!AN20)</f>
        <v/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11" t="s">
        <v>34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4"/>
      <c r="B27" s="115"/>
      <c r="C27" s="114"/>
      <c r="D27" s="114"/>
      <c r="E27" s="288" t="s">
        <v>1</v>
      </c>
      <c r="F27" s="288"/>
      <c r="G27" s="288"/>
      <c r="H27" s="288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8" t="s">
        <v>35</v>
      </c>
      <c r="E30" s="33"/>
      <c r="F30" s="33"/>
      <c r="G30" s="33"/>
      <c r="H30" s="33"/>
      <c r="I30" s="33"/>
      <c r="J30" s="119">
        <f>ROUND(J119,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20" t="s">
        <v>37</v>
      </c>
      <c r="G32" s="33"/>
      <c r="H32" s="33"/>
      <c r="I32" s="120" t="s">
        <v>36</v>
      </c>
      <c r="J32" s="120" t="s">
        <v>38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21" t="s">
        <v>39</v>
      </c>
      <c r="E33" s="111" t="s">
        <v>40</v>
      </c>
      <c r="F33" s="122">
        <f>ROUND((SUM(BE119:BE152)),  2)</f>
        <v>0</v>
      </c>
      <c r="G33" s="33"/>
      <c r="H33" s="33"/>
      <c r="I33" s="123">
        <v>0.21</v>
      </c>
      <c r="J33" s="122">
        <f>ROUND(((SUM(BE119:BE152))*I33),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11" t="s">
        <v>41</v>
      </c>
      <c r="F34" s="122">
        <f>ROUND((SUM(BF119:BF152)),  2)</f>
        <v>0</v>
      </c>
      <c r="G34" s="33"/>
      <c r="H34" s="33"/>
      <c r="I34" s="123">
        <v>0.12</v>
      </c>
      <c r="J34" s="122">
        <f>ROUND(((SUM(BF119:BF152))*I34),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11" t="s">
        <v>42</v>
      </c>
      <c r="F35" s="122">
        <f>ROUND((SUM(BG119:BG152)),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11" t="s">
        <v>43</v>
      </c>
      <c r="F36" s="122">
        <f>ROUND((SUM(BH119:BH152)),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11" t="s">
        <v>44</v>
      </c>
      <c r="F37" s="122">
        <f>ROUND((SUM(BI119:BI152)),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24"/>
      <c r="D39" s="125" t="s">
        <v>45</v>
      </c>
      <c r="E39" s="126"/>
      <c r="F39" s="126"/>
      <c r="G39" s="127" t="s">
        <v>46</v>
      </c>
      <c r="H39" s="128" t="s">
        <v>47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50"/>
      <c r="D50" s="131" t="s">
        <v>48</v>
      </c>
      <c r="E50" s="132"/>
      <c r="F50" s="132"/>
      <c r="G50" s="131" t="s">
        <v>49</v>
      </c>
      <c r="H50" s="132"/>
      <c r="I50" s="132"/>
      <c r="J50" s="132"/>
      <c r="K50" s="132"/>
      <c r="L50" s="50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8"/>
      <c r="C61" s="33"/>
      <c r="D61" s="133" t="s">
        <v>50</v>
      </c>
      <c r="E61" s="134"/>
      <c r="F61" s="135" t="s">
        <v>51</v>
      </c>
      <c r="G61" s="133" t="s">
        <v>50</v>
      </c>
      <c r="H61" s="134"/>
      <c r="I61" s="134"/>
      <c r="J61" s="136" t="s">
        <v>51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8"/>
      <c r="C65" s="33"/>
      <c r="D65" s="131" t="s">
        <v>52</v>
      </c>
      <c r="E65" s="137"/>
      <c r="F65" s="137"/>
      <c r="G65" s="131" t="s">
        <v>53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8"/>
      <c r="C76" s="33"/>
      <c r="D76" s="133" t="s">
        <v>50</v>
      </c>
      <c r="E76" s="134"/>
      <c r="F76" s="135" t="s">
        <v>51</v>
      </c>
      <c r="G76" s="133" t="s">
        <v>50</v>
      </c>
      <c r="H76" s="134"/>
      <c r="I76" s="134"/>
      <c r="J76" s="136" t="s">
        <v>51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96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5"/>
      <c r="D85" s="35"/>
      <c r="E85" s="289" t="str">
        <f>E7</f>
        <v>Čerpací stanoviště požární vody</v>
      </c>
      <c r="F85" s="290"/>
      <c r="G85" s="290"/>
      <c r="H85" s="290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93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5"/>
      <c r="D87" s="35"/>
      <c r="E87" s="260" t="str">
        <f>E9</f>
        <v>03 - Vedlejší rozpočtové náklady</v>
      </c>
      <c r="F87" s="291"/>
      <c r="G87" s="291"/>
      <c r="H87" s="291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5"/>
      <c r="E89" s="35"/>
      <c r="F89" s="26" t="str">
        <f>F12</f>
        <v xml:space="preserve"> </v>
      </c>
      <c r="G89" s="35"/>
      <c r="H89" s="35"/>
      <c r="I89" s="28" t="s">
        <v>22</v>
      </c>
      <c r="J89" s="65" t="str">
        <f>IF(J12="","",J12)</f>
        <v>Vyplň údaj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7.95" customHeight="1">
      <c r="A91" s="33"/>
      <c r="B91" s="34"/>
      <c r="C91" s="28" t="s">
        <v>23</v>
      </c>
      <c r="D91" s="35"/>
      <c r="E91" s="35"/>
      <c r="F91" s="26" t="str">
        <f>E15</f>
        <v>Obec Těchobuz</v>
      </c>
      <c r="G91" s="35"/>
      <c r="H91" s="35"/>
      <c r="I91" s="28" t="s">
        <v>29</v>
      </c>
      <c r="J91" s="31" t="str">
        <f>E21</f>
        <v>VDG Projektování s.r.o.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5"/>
      <c r="E92" s="35"/>
      <c r="F92" s="26" t="str">
        <f>IF(E18="","",E18)</f>
        <v>Vyplň údaj</v>
      </c>
      <c r="G92" s="35"/>
      <c r="H92" s="35"/>
      <c r="I92" s="28" t="s">
        <v>32</v>
      </c>
      <c r="J92" s="31" t="str">
        <f>E24</f>
        <v>Ing. Vítězslav Pavel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42" t="s">
        <v>97</v>
      </c>
      <c r="D94" s="143"/>
      <c r="E94" s="143"/>
      <c r="F94" s="143"/>
      <c r="G94" s="143"/>
      <c r="H94" s="143"/>
      <c r="I94" s="143"/>
      <c r="J94" s="144" t="s">
        <v>98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45" t="s">
        <v>99</v>
      </c>
      <c r="D96" s="35"/>
      <c r="E96" s="35"/>
      <c r="F96" s="35"/>
      <c r="G96" s="35"/>
      <c r="H96" s="35"/>
      <c r="I96" s="35"/>
      <c r="J96" s="83">
        <f>J119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100</v>
      </c>
    </row>
    <row r="97" spans="1:31" s="9" customFormat="1" ht="24.95" customHeight="1">
      <c r="B97" s="146"/>
      <c r="C97" s="147"/>
      <c r="D97" s="148" t="s">
        <v>348</v>
      </c>
      <c r="E97" s="149"/>
      <c r="F97" s="149"/>
      <c r="G97" s="149"/>
      <c r="H97" s="149"/>
      <c r="I97" s="149"/>
      <c r="J97" s="150">
        <f>J120</f>
        <v>0</v>
      </c>
      <c r="K97" s="147"/>
      <c r="L97" s="151"/>
    </row>
    <row r="98" spans="1:31" s="10" customFormat="1" ht="19.899999999999999" customHeight="1">
      <c r="B98" s="152"/>
      <c r="C98" s="153"/>
      <c r="D98" s="154" t="s">
        <v>349</v>
      </c>
      <c r="E98" s="155"/>
      <c r="F98" s="155"/>
      <c r="G98" s="155"/>
      <c r="H98" s="155"/>
      <c r="I98" s="155"/>
      <c r="J98" s="156">
        <f>J121</f>
        <v>0</v>
      </c>
      <c r="K98" s="153"/>
      <c r="L98" s="157"/>
    </row>
    <row r="99" spans="1:31" s="10" customFormat="1" ht="19.899999999999999" customHeight="1">
      <c r="B99" s="152"/>
      <c r="C99" s="153"/>
      <c r="D99" s="154" t="s">
        <v>350</v>
      </c>
      <c r="E99" s="155"/>
      <c r="F99" s="155"/>
      <c r="G99" s="155"/>
      <c r="H99" s="155"/>
      <c r="I99" s="155"/>
      <c r="J99" s="156">
        <f>J146</f>
        <v>0</v>
      </c>
      <c r="K99" s="153"/>
      <c r="L99" s="157"/>
    </row>
    <row r="100" spans="1:31" s="2" customFormat="1" ht="21.75" customHeight="1">
      <c r="A100" s="33"/>
      <c r="B100" s="34"/>
      <c r="C100" s="35"/>
      <c r="D100" s="35"/>
      <c r="E100" s="35"/>
      <c r="F100" s="35"/>
      <c r="G100" s="35"/>
      <c r="H100" s="35"/>
      <c r="I100" s="35"/>
      <c r="J100" s="35"/>
      <c r="K100" s="35"/>
      <c r="L100" s="50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31" s="2" customFormat="1" ht="6.95" customHeight="1">
      <c r="A101" s="33"/>
      <c r="B101" s="53"/>
      <c r="C101" s="54"/>
      <c r="D101" s="54"/>
      <c r="E101" s="54"/>
      <c r="F101" s="54"/>
      <c r="G101" s="54"/>
      <c r="H101" s="54"/>
      <c r="I101" s="54"/>
      <c r="J101" s="54"/>
      <c r="K101" s="54"/>
      <c r="L101" s="50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5" spans="1:31" s="2" customFormat="1" ht="6.95" customHeight="1">
      <c r="A105" s="33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0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24.95" customHeight="1">
      <c r="A106" s="33"/>
      <c r="B106" s="34"/>
      <c r="C106" s="22" t="s">
        <v>105</v>
      </c>
      <c r="D106" s="35"/>
      <c r="E106" s="35"/>
      <c r="F106" s="35"/>
      <c r="G106" s="35"/>
      <c r="H106" s="35"/>
      <c r="I106" s="35"/>
      <c r="J106" s="35"/>
      <c r="K106" s="35"/>
      <c r="L106" s="50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5" customHeight="1">
      <c r="A107" s="33"/>
      <c r="B107" s="34"/>
      <c r="C107" s="35"/>
      <c r="D107" s="35"/>
      <c r="E107" s="35"/>
      <c r="F107" s="35"/>
      <c r="G107" s="35"/>
      <c r="H107" s="35"/>
      <c r="I107" s="35"/>
      <c r="J107" s="35"/>
      <c r="K107" s="35"/>
      <c r="L107" s="50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2" customHeight="1">
      <c r="A108" s="33"/>
      <c r="B108" s="34"/>
      <c r="C108" s="28" t="s">
        <v>16</v>
      </c>
      <c r="D108" s="35"/>
      <c r="E108" s="35"/>
      <c r="F108" s="35"/>
      <c r="G108" s="35"/>
      <c r="H108" s="35"/>
      <c r="I108" s="35"/>
      <c r="J108" s="35"/>
      <c r="K108" s="35"/>
      <c r="L108" s="50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6.5" customHeight="1">
      <c r="A109" s="33"/>
      <c r="B109" s="34"/>
      <c r="C109" s="35"/>
      <c r="D109" s="35"/>
      <c r="E109" s="289" t="str">
        <f>E7</f>
        <v>Čerpací stanoviště požární vody</v>
      </c>
      <c r="F109" s="290"/>
      <c r="G109" s="290"/>
      <c r="H109" s="290"/>
      <c r="I109" s="35"/>
      <c r="J109" s="35"/>
      <c r="K109" s="35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2" customHeight="1">
      <c r="A110" s="33"/>
      <c r="B110" s="34"/>
      <c r="C110" s="28" t="s">
        <v>93</v>
      </c>
      <c r="D110" s="35"/>
      <c r="E110" s="35"/>
      <c r="F110" s="35"/>
      <c r="G110" s="35"/>
      <c r="H110" s="35"/>
      <c r="I110" s="35"/>
      <c r="J110" s="35"/>
      <c r="K110" s="35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6.5" customHeight="1">
      <c r="A111" s="33"/>
      <c r="B111" s="34"/>
      <c r="C111" s="35"/>
      <c r="D111" s="35"/>
      <c r="E111" s="260" t="str">
        <f>E9</f>
        <v>03 - Vedlejší rozpočtové náklady</v>
      </c>
      <c r="F111" s="291"/>
      <c r="G111" s="291"/>
      <c r="H111" s="291"/>
      <c r="I111" s="35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20</v>
      </c>
      <c r="D113" s="35"/>
      <c r="E113" s="35"/>
      <c r="F113" s="26" t="str">
        <f>F12</f>
        <v xml:space="preserve"> </v>
      </c>
      <c r="G113" s="35"/>
      <c r="H113" s="35"/>
      <c r="I113" s="28" t="s">
        <v>22</v>
      </c>
      <c r="J113" s="65" t="str">
        <f>IF(J12="","",J12)</f>
        <v>Vyplň údaj</v>
      </c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6.95" customHeight="1">
      <c r="A114" s="33"/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27.95" customHeight="1">
      <c r="A115" s="33"/>
      <c r="B115" s="34"/>
      <c r="C115" s="28" t="s">
        <v>23</v>
      </c>
      <c r="D115" s="35"/>
      <c r="E115" s="35"/>
      <c r="F115" s="26" t="str">
        <f>E15</f>
        <v>Obec Těchobuz</v>
      </c>
      <c r="G115" s="35"/>
      <c r="H115" s="35"/>
      <c r="I115" s="28" t="s">
        <v>29</v>
      </c>
      <c r="J115" s="31" t="str">
        <f>E21</f>
        <v>VDG Projektování s.r.o.</v>
      </c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5.2" customHeight="1">
      <c r="A116" s="33"/>
      <c r="B116" s="34"/>
      <c r="C116" s="28" t="s">
        <v>27</v>
      </c>
      <c r="D116" s="35"/>
      <c r="E116" s="35"/>
      <c r="F116" s="26" t="str">
        <f>IF(E18="","",E18)</f>
        <v>Vyplň údaj</v>
      </c>
      <c r="G116" s="35"/>
      <c r="H116" s="35"/>
      <c r="I116" s="28" t="s">
        <v>32</v>
      </c>
      <c r="J116" s="31" t="str">
        <f>E24</f>
        <v>Ing. Vítězslav Pavel</v>
      </c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0.35" customHeight="1">
      <c r="A117" s="33"/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11" customFormat="1" ht="29.25" customHeight="1">
      <c r="A118" s="158"/>
      <c r="B118" s="159"/>
      <c r="C118" s="160" t="s">
        <v>106</v>
      </c>
      <c r="D118" s="161" t="s">
        <v>60</v>
      </c>
      <c r="E118" s="161" t="s">
        <v>56</v>
      </c>
      <c r="F118" s="161" t="s">
        <v>57</v>
      </c>
      <c r="G118" s="161" t="s">
        <v>107</v>
      </c>
      <c r="H118" s="161" t="s">
        <v>108</v>
      </c>
      <c r="I118" s="161" t="s">
        <v>109</v>
      </c>
      <c r="J118" s="162" t="s">
        <v>98</v>
      </c>
      <c r="K118" s="163" t="s">
        <v>110</v>
      </c>
      <c r="L118" s="164"/>
      <c r="M118" s="74" t="s">
        <v>1</v>
      </c>
      <c r="N118" s="75" t="s">
        <v>39</v>
      </c>
      <c r="O118" s="75" t="s">
        <v>111</v>
      </c>
      <c r="P118" s="75" t="s">
        <v>112</v>
      </c>
      <c r="Q118" s="75" t="s">
        <v>113</v>
      </c>
      <c r="R118" s="75" t="s">
        <v>114</v>
      </c>
      <c r="S118" s="75" t="s">
        <v>115</v>
      </c>
      <c r="T118" s="76" t="s">
        <v>116</v>
      </c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</row>
    <row r="119" spans="1:65" s="2" customFormat="1" ht="22.9" customHeight="1">
      <c r="A119" s="33"/>
      <c r="B119" s="34"/>
      <c r="C119" s="81" t="s">
        <v>117</v>
      </c>
      <c r="D119" s="35"/>
      <c r="E119" s="35"/>
      <c r="F119" s="35"/>
      <c r="G119" s="35"/>
      <c r="H119" s="35"/>
      <c r="I119" s="35"/>
      <c r="J119" s="165">
        <f>BK119</f>
        <v>0</v>
      </c>
      <c r="K119" s="35"/>
      <c r="L119" s="38"/>
      <c r="M119" s="77"/>
      <c r="N119" s="166"/>
      <c r="O119" s="78"/>
      <c r="P119" s="167">
        <f>P120</f>
        <v>0</v>
      </c>
      <c r="Q119" s="78"/>
      <c r="R119" s="167">
        <f>R120</f>
        <v>4.0000000000000002E-4</v>
      </c>
      <c r="S119" s="78"/>
      <c r="T119" s="168">
        <f>T120</f>
        <v>0</v>
      </c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T119" s="16" t="s">
        <v>74</v>
      </c>
      <c r="AU119" s="16" t="s">
        <v>100</v>
      </c>
      <c r="BK119" s="169">
        <f>BK120</f>
        <v>0</v>
      </c>
    </row>
    <row r="120" spans="1:65" s="12" customFormat="1" ht="25.9" customHeight="1">
      <c r="B120" s="170"/>
      <c r="C120" s="171"/>
      <c r="D120" s="172" t="s">
        <v>74</v>
      </c>
      <c r="E120" s="173" t="s">
        <v>351</v>
      </c>
      <c r="F120" s="173" t="s">
        <v>90</v>
      </c>
      <c r="G120" s="171"/>
      <c r="H120" s="171"/>
      <c r="I120" s="174"/>
      <c r="J120" s="175">
        <f>BK120</f>
        <v>0</v>
      </c>
      <c r="K120" s="171"/>
      <c r="L120" s="176"/>
      <c r="M120" s="177"/>
      <c r="N120" s="178"/>
      <c r="O120" s="178"/>
      <c r="P120" s="179">
        <f>P121+P146</f>
        <v>0</v>
      </c>
      <c r="Q120" s="178"/>
      <c r="R120" s="179">
        <f>R121+R146</f>
        <v>4.0000000000000002E-4</v>
      </c>
      <c r="S120" s="178"/>
      <c r="T120" s="180">
        <f>T121+T146</f>
        <v>0</v>
      </c>
      <c r="AR120" s="181" t="s">
        <v>148</v>
      </c>
      <c r="AT120" s="182" t="s">
        <v>74</v>
      </c>
      <c r="AU120" s="182" t="s">
        <v>75</v>
      </c>
      <c r="AY120" s="181" t="s">
        <v>120</v>
      </c>
      <c r="BK120" s="183">
        <f>BK121+BK146</f>
        <v>0</v>
      </c>
    </row>
    <row r="121" spans="1:65" s="12" customFormat="1" ht="22.9" customHeight="1">
      <c r="B121" s="170"/>
      <c r="C121" s="171"/>
      <c r="D121" s="172" t="s">
        <v>74</v>
      </c>
      <c r="E121" s="184" t="s">
        <v>352</v>
      </c>
      <c r="F121" s="184" t="s">
        <v>353</v>
      </c>
      <c r="G121" s="171"/>
      <c r="H121" s="171"/>
      <c r="I121" s="174"/>
      <c r="J121" s="185">
        <f>BK121</f>
        <v>0</v>
      </c>
      <c r="K121" s="171"/>
      <c r="L121" s="176"/>
      <c r="M121" s="177"/>
      <c r="N121" s="178"/>
      <c r="O121" s="178"/>
      <c r="P121" s="179">
        <f>SUM(P122:P145)</f>
        <v>0</v>
      </c>
      <c r="Q121" s="178"/>
      <c r="R121" s="179">
        <f>SUM(R122:R145)</f>
        <v>4.0000000000000002E-4</v>
      </c>
      <c r="S121" s="178"/>
      <c r="T121" s="180">
        <f>SUM(T122:T145)</f>
        <v>0</v>
      </c>
      <c r="AR121" s="181" t="s">
        <v>148</v>
      </c>
      <c r="AT121" s="182" t="s">
        <v>74</v>
      </c>
      <c r="AU121" s="182" t="s">
        <v>83</v>
      </c>
      <c r="AY121" s="181" t="s">
        <v>120</v>
      </c>
      <c r="BK121" s="183">
        <f>SUM(BK122:BK145)</f>
        <v>0</v>
      </c>
    </row>
    <row r="122" spans="1:65" s="2" customFormat="1" ht="16.5" customHeight="1">
      <c r="A122" s="33"/>
      <c r="B122" s="34"/>
      <c r="C122" s="230" t="s">
        <v>83</v>
      </c>
      <c r="D122" s="230" t="s">
        <v>207</v>
      </c>
      <c r="E122" s="231" t="s">
        <v>258</v>
      </c>
      <c r="F122" s="232" t="s">
        <v>354</v>
      </c>
      <c r="G122" s="233" t="s">
        <v>355</v>
      </c>
      <c r="H122" s="234">
        <v>1</v>
      </c>
      <c r="I122" s="235"/>
      <c r="J122" s="236">
        <f>ROUND(I122*H122,2)</f>
        <v>0</v>
      </c>
      <c r="K122" s="237"/>
      <c r="L122" s="238"/>
      <c r="M122" s="239" t="s">
        <v>1</v>
      </c>
      <c r="N122" s="240" t="s">
        <v>40</v>
      </c>
      <c r="O122" s="70"/>
      <c r="P122" s="196">
        <f>O122*H122</f>
        <v>0</v>
      </c>
      <c r="Q122" s="196">
        <v>0</v>
      </c>
      <c r="R122" s="196">
        <f>Q122*H122</f>
        <v>0</v>
      </c>
      <c r="S122" s="196">
        <v>0</v>
      </c>
      <c r="T122" s="197">
        <f>S122*H122</f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98" t="s">
        <v>165</v>
      </c>
      <c r="AT122" s="198" t="s">
        <v>207</v>
      </c>
      <c r="AU122" s="198" t="s">
        <v>85</v>
      </c>
      <c r="AY122" s="16" t="s">
        <v>120</v>
      </c>
      <c r="BE122" s="199">
        <f>IF(N122="základní",J122,0)</f>
        <v>0</v>
      </c>
      <c r="BF122" s="199">
        <f>IF(N122="snížená",J122,0)</f>
        <v>0</v>
      </c>
      <c r="BG122" s="199">
        <f>IF(N122="zákl. přenesená",J122,0)</f>
        <v>0</v>
      </c>
      <c r="BH122" s="199">
        <f>IF(N122="sníž. přenesená",J122,0)</f>
        <v>0</v>
      </c>
      <c r="BI122" s="199">
        <f>IF(N122="nulová",J122,0)</f>
        <v>0</v>
      </c>
      <c r="BJ122" s="16" t="s">
        <v>83</v>
      </c>
      <c r="BK122" s="199">
        <f>ROUND(I122*H122,2)</f>
        <v>0</v>
      </c>
      <c r="BL122" s="16" t="s">
        <v>126</v>
      </c>
      <c r="BM122" s="198" t="s">
        <v>356</v>
      </c>
    </row>
    <row r="123" spans="1:65" s="2" customFormat="1" ht="11.25">
      <c r="A123" s="33"/>
      <c r="B123" s="34"/>
      <c r="C123" s="35"/>
      <c r="D123" s="200" t="s">
        <v>128</v>
      </c>
      <c r="E123" s="35"/>
      <c r="F123" s="201" t="s">
        <v>354</v>
      </c>
      <c r="G123" s="35"/>
      <c r="H123" s="35"/>
      <c r="I123" s="202"/>
      <c r="J123" s="35"/>
      <c r="K123" s="35"/>
      <c r="L123" s="38"/>
      <c r="M123" s="203"/>
      <c r="N123" s="204"/>
      <c r="O123" s="70"/>
      <c r="P123" s="70"/>
      <c r="Q123" s="70"/>
      <c r="R123" s="70"/>
      <c r="S123" s="70"/>
      <c r="T123" s="71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6" t="s">
        <v>128</v>
      </c>
      <c r="AU123" s="16" t="s">
        <v>85</v>
      </c>
    </row>
    <row r="124" spans="1:65" s="2" customFormat="1" ht="16.5" customHeight="1">
      <c r="A124" s="33"/>
      <c r="B124" s="34"/>
      <c r="C124" s="230" t="s">
        <v>85</v>
      </c>
      <c r="D124" s="230" t="s">
        <v>207</v>
      </c>
      <c r="E124" s="231" t="s">
        <v>357</v>
      </c>
      <c r="F124" s="232" t="s">
        <v>358</v>
      </c>
      <c r="G124" s="233" t="s">
        <v>359</v>
      </c>
      <c r="H124" s="234">
        <v>1</v>
      </c>
      <c r="I124" s="235"/>
      <c r="J124" s="236">
        <f>ROUND(I124*H124,2)</f>
        <v>0</v>
      </c>
      <c r="K124" s="237"/>
      <c r="L124" s="238"/>
      <c r="M124" s="239" t="s">
        <v>1</v>
      </c>
      <c r="N124" s="240" t="s">
        <v>40</v>
      </c>
      <c r="O124" s="70"/>
      <c r="P124" s="196">
        <f>O124*H124</f>
        <v>0</v>
      </c>
      <c r="Q124" s="196">
        <v>0</v>
      </c>
      <c r="R124" s="196">
        <f>Q124*H124</f>
        <v>0</v>
      </c>
      <c r="S124" s="196">
        <v>0</v>
      </c>
      <c r="T124" s="197">
        <f>S124*H124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98" t="s">
        <v>360</v>
      </c>
      <c r="AT124" s="198" t="s">
        <v>207</v>
      </c>
      <c r="AU124" s="198" t="s">
        <v>85</v>
      </c>
      <c r="AY124" s="16" t="s">
        <v>120</v>
      </c>
      <c r="BE124" s="199">
        <f>IF(N124="základní",J124,0)</f>
        <v>0</v>
      </c>
      <c r="BF124" s="199">
        <f>IF(N124="snížená",J124,0)</f>
        <v>0</v>
      </c>
      <c r="BG124" s="199">
        <f>IF(N124="zákl. přenesená",J124,0)</f>
        <v>0</v>
      </c>
      <c r="BH124" s="199">
        <f>IF(N124="sníž. přenesená",J124,0)</f>
        <v>0</v>
      </c>
      <c r="BI124" s="199">
        <f>IF(N124="nulová",J124,0)</f>
        <v>0</v>
      </c>
      <c r="BJ124" s="16" t="s">
        <v>83</v>
      </c>
      <c r="BK124" s="199">
        <f>ROUND(I124*H124,2)</f>
        <v>0</v>
      </c>
      <c r="BL124" s="16" t="s">
        <v>360</v>
      </c>
      <c r="BM124" s="198" t="s">
        <v>361</v>
      </c>
    </row>
    <row r="125" spans="1:65" s="2" customFormat="1" ht="11.25">
      <c r="A125" s="33"/>
      <c r="B125" s="34"/>
      <c r="C125" s="35"/>
      <c r="D125" s="200" t="s">
        <v>128</v>
      </c>
      <c r="E125" s="35"/>
      <c r="F125" s="201" t="s">
        <v>358</v>
      </c>
      <c r="G125" s="35"/>
      <c r="H125" s="35"/>
      <c r="I125" s="202"/>
      <c r="J125" s="35"/>
      <c r="K125" s="35"/>
      <c r="L125" s="38"/>
      <c r="M125" s="203"/>
      <c r="N125" s="204"/>
      <c r="O125" s="70"/>
      <c r="P125" s="70"/>
      <c r="Q125" s="70"/>
      <c r="R125" s="70"/>
      <c r="S125" s="70"/>
      <c r="T125" s="71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6" t="s">
        <v>128</v>
      </c>
      <c r="AU125" s="16" t="s">
        <v>85</v>
      </c>
    </row>
    <row r="126" spans="1:65" s="13" customFormat="1" ht="11.25">
      <c r="B126" s="205"/>
      <c r="C126" s="206"/>
      <c r="D126" s="200" t="s">
        <v>129</v>
      </c>
      <c r="E126" s="207" t="s">
        <v>1</v>
      </c>
      <c r="F126" s="208" t="s">
        <v>83</v>
      </c>
      <c r="G126" s="206"/>
      <c r="H126" s="209">
        <v>1</v>
      </c>
      <c r="I126" s="210"/>
      <c r="J126" s="206"/>
      <c r="K126" s="206"/>
      <c r="L126" s="211"/>
      <c r="M126" s="212"/>
      <c r="N126" s="213"/>
      <c r="O126" s="213"/>
      <c r="P126" s="213"/>
      <c r="Q126" s="213"/>
      <c r="R126" s="213"/>
      <c r="S126" s="213"/>
      <c r="T126" s="214"/>
      <c r="AT126" s="215" t="s">
        <v>129</v>
      </c>
      <c r="AU126" s="215" t="s">
        <v>85</v>
      </c>
      <c r="AV126" s="13" t="s">
        <v>85</v>
      </c>
      <c r="AW126" s="13" t="s">
        <v>31</v>
      </c>
      <c r="AX126" s="13" t="s">
        <v>83</v>
      </c>
      <c r="AY126" s="215" t="s">
        <v>120</v>
      </c>
    </row>
    <row r="127" spans="1:65" s="14" customFormat="1" ht="11.25">
      <c r="B127" s="216"/>
      <c r="C127" s="217"/>
      <c r="D127" s="200" t="s">
        <v>129</v>
      </c>
      <c r="E127" s="218" t="s">
        <v>1</v>
      </c>
      <c r="F127" s="219" t="s">
        <v>362</v>
      </c>
      <c r="G127" s="217"/>
      <c r="H127" s="218" t="s">
        <v>1</v>
      </c>
      <c r="I127" s="220"/>
      <c r="J127" s="217"/>
      <c r="K127" s="217"/>
      <c r="L127" s="221"/>
      <c r="M127" s="222"/>
      <c r="N127" s="223"/>
      <c r="O127" s="223"/>
      <c r="P127" s="223"/>
      <c r="Q127" s="223"/>
      <c r="R127" s="223"/>
      <c r="S127" s="223"/>
      <c r="T127" s="224"/>
      <c r="AT127" s="225" t="s">
        <v>129</v>
      </c>
      <c r="AU127" s="225" t="s">
        <v>85</v>
      </c>
      <c r="AV127" s="14" t="s">
        <v>83</v>
      </c>
      <c r="AW127" s="14" t="s">
        <v>31</v>
      </c>
      <c r="AX127" s="14" t="s">
        <v>75</v>
      </c>
      <c r="AY127" s="225" t="s">
        <v>120</v>
      </c>
    </row>
    <row r="128" spans="1:65" s="2" customFormat="1" ht="16.5" customHeight="1">
      <c r="A128" s="33"/>
      <c r="B128" s="34"/>
      <c r="C128" s="230" t="s">
        <v>137</v>
      </c>
      <c r="D128" s="230" t="s">
        <v>207</v>
      </c>
      <c r="E128" s="231" t="s">
        <v>363</v>
      </c>
      <c r="F128" s="232" t="s">
        <v>364</v>
      </c>
      <c r="G128" s="233" t="s">
        <v>355</v>
      </c>
      <c r="H128" s="234">
        <v>1</v>
      </c>
      <c r="I128" s="235"/>
      <c r="J128" s="236">
        <f>ROUND(I128*H128,2)</f>
        <v>0</v>
      </c>
      <c r="K128" s="237"/>
      <c r="L128" s="238"/>
      <c r="M128" s="239" t="s">
        <v>1</v>
      </c>
      <c r="N128" s="240" t="s">
        <v>40</v>
      </c>
      <c r="O128" s="70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98" t="s">
        <v>360</v>
      </c>
      <c r="AT128" s="198" t="s">
        <v>207</v>
      </c>
      <c r="AU128" s="198" t="s">
        <v>85</v>
      </c>
      <c r="AY128" s="16" t="s">
        <v>120</v>
      </c>
      <c r="BE128" s="199">
        <f>IF(N128="základní",J128,0)</f>
        <v>0</v>
      </c>
      <c r="BF128" s="199">
        <f>IF(N128="snížená",J128,0)</f>
        <v>0</v>
      </c>
      <c r="BG128" s="199">
        <f>IF(N128="zákl. přenesená",J128,0)</f>
        <v>0</v>
      </c>
      <c r="BH128" s="199">
        <f>IF(N128="sníž. přenesená",J128,0)</f>
        <v>0</v>
      </c>
      <c r="BI128" s="199">
        <f>IF(N128="nulová",J128,0)</f>
        <v>0</v>
      </c>
      <c r="BJ128" s="16" t="s">
        <v>83</v>
      </c>
      <c r="BK128" s="199">
        <f>ROUND(I128*H128,2)</f>
        <v>0</v>
      </c>
      <c r="BL128" s="16" t="s">
        <v>360</v>
      </c>
      <c r="BM128" s="198" t="s">
        <v>365</v>
      </c>
    </row>
    <row r="129" spans="1:65" s="2" customFormat="1" ht="11.25">
      <c r="A129" s="33"/>
      <c r="B129" s="34"/>
      <c r="C129" s="35"/>
      <c r="D129" s="200" t="s">
        <v>128</v>
      </c>
      <c r="E129" s="35"/>
      <c r="F129" s="201" t="s">
        <v>364</v>
      </c>
      <c r="G129" s="35"/>
      <c r="H129" s="35"/>
      <c r="I129" s="202"/>
      <c r="J129" s="35"/>
      <c r="K129" s="35"/>
      <c r="L129" s="38"/>
      <c r="M129" s="203"/>
      <c r="N129" s="204"/>
      <c r="O129" s="70"/>
      <c r="P129" s="70"/>
      <c r="Q129" s="70"/>
      <c r="R129" s="70"/>
      <c r="S129" s="70"/>
      <c r="T129" s="71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6" t="s">
        <v>128</v>
      </c>
      <c r="AU129" s="16" t="s">
        <v>85</v>
      </c>
    </row>
    <row r="130" spans="1:65" s="2" customFormat="1" ht="16.5" customHeight="1">
      <c r="A130" s="33"/>
      <c r="B130" s="34"/>
      <c r="C130" s="230" t="s">
        <v>126</v>
      </c>
      <c r="D130" s="230" t="s">
        <v>207</v>
      </c>
      <c r="E130" s="231" t="s">
        <v>137</v>
      </c>
      <c r="F130" s="232" t="s">
        <v>366</v>
      </c>
      <c r="G130" s="233" t="s">
        <v>355</v>
      </c>
      <c r="H130" s="234">
        <v>1</v>
      </c>
      <c r="I130" s="235"/>
      <c r="J130" s="236">
        <f>ROUND(I130*H130,2)</f>
        <v>0</v>
      </c>
      <c r="K130" s="237"/>
      <c r="L130" s="238"/>
      <c r="M130" s="239" t="s">
        <v>1</v>
      </c>
      <c r="N130" s="240" t="s">
        <v>40</v>
      </c>
      <c r="O130" s="70"/>
      <c r="P130" s="196">
        <f>O130*H130</f>
        <v>0</v>
      </c>
      <c r="Q130" s="196">
        <v>4.0000000000000002E-4</v>
      </c>
      <c r="R130" s="196">
        <f>Q130*H130</f>
        <v>4.0000000000000002E-4</v>
      </c>
      <c r="S130" s="196">
        <v>0</v>
      </c>
      <c r="T130" s="197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98" t="s">
        <v>165</v>
      </c>
      <c r="AT130" s="198" t="s">
        <v>207</v>
      </c>
      <c r="AU130" s="198" t="s">
        <v>85</v>
      </c>
      <c r="AY130" s="16" t="s">
        <v>120</v>
      </c>
      <c r="BE130" s="199">
        <f>IF(N130="základní",J130,0)</f>
        <v>0</v>
      </c>
      <c r="BF130" s="199">
        <f>IF(N130="snížená",J130,0)</f>
        <v>0</v>
      </c>
      <c r="BG130" s="199">
        <f>IF(N130="zákl. přenesená",J130,0)</f>
        <v>0</v>
      </c>
      <c r="BH130" s="199">
        <f>IF(N130="sníž. přenesená",J130,0)</f>
        <v>0</v>
      </c>
      <c r="BI130" s="199">
        <f>IF(N130="nulová",J130,0)</f>
        <v>0</v>
      </c>
      <c r="BJ130" s="16" t="s">
        <v>83</v>
      </c>
      <c r="BK130" s="199">
        <f>ROUND(I130*H130,2)</f>
        <v>0</v>
      </c>
      <c r="BL130" s="16" t="s">
        <v>126</v>
      </c>
      <c r="BM130" s="198" t="s">
        <v>367</v>
      </c>
    </row>
    <row r="131" spans="1:65" s="2" customFormat="1" ht="11.25">
      <c r="A131" s="33"/>
      <c r="B131" s="34"/>
      <c r="C131" s="35"/>
      <c r="D131" s="200" t="s">
        <v>128</v>
      </c>
      <c r="E131" s="35"/>
      <c r="F131" s="201" t="s">
        <v>366</v>
      </c>
      <c r="G131" s="35"/>
      <c r="H131" s="35"/>
      <c r="I131" s="202"/>
      <c r="J131" s="35"/>
      <c r="K131" s="35"/>
      <c r="L131" s="38"/>
      <c r="M131" s="203"/>
      <c r="N131" s="204"/>
      <c r="O131" s="70"/>
      <c r="P131" s="70"/>
      <c r="Q131" s="70"/>
      <c r="R131" s="70"/>
      <c r="S131" s="70"/>
      <c r="T131" s="71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6" t="s">
        <v>128</v>
      </c>
      <c r="AU131" s="16" t="s">
        <v>85</v>
      </c>
    </row>
    <row r="132" spans="1:65" s="13" customFormat="1" ht="11.25">
      <c r="B132" s="205"/>
      <c r="C132" s="206"/>
      <c r="D132" s="200" t="s">
        <v>129</v>
      </c>
      <c r="E132" s="207" t="s">
        <v>1</v>
      </c>
      <c r="F132" s="208" t="s">
        <v>83</v>
      </c>
      <c r="G132" s="206"/>
      <c r="H132" s="209">
        <v>1</v>
      </c>
      <c r="I132" s="210"/>
      <c r="J132" s="206"/>
      <c r="K132" s="206"/>
      <c r="L132" s="211"/>
      <c r="M132" s="212"/>
      <c r="N132" s="213"/>
      <c r="O132" s="213"/>
      <c r="P132" s="213"/>
      <c r="Q132" s="213"/>
      <c r="R132" s="213"/>
      <c r="S132" s="213"/>
      <c r="T132" s="214"/>
      <c r="AT132" s="215" t="s">
        <v>129</v>
      </c>
      <c r="AU132" s="215" t="s">
        <v>85</v>
      </c>
      <c r="AV132" s="13" t="s">
        <v>85</v>
      </c>
      <c r="AW132" s="13" t="s">
        <v>31</v>
      </c>
      <c r="AX132" s="13" t="s">
        <v>83</v>
      </c>
      <c r="AY132" s="215" t="s">
        <v>120</v>
      </c>
    </row>
    <row r="133" spans="1:65" s="14" customFormat="1" ht="11.25">
      <c r="B133" s="216"/>
      <c r="C133" s="217"/>
      <c r="D133" s="200" t="s">
        <v>129</v>
      </c>
      <c r="E133" s="218" t="s">
        <v>1</v>
      </c>
      <c r="F133" s="219" t="s">
        <v>368</v>
      </c>
      <c r="G133" s="217"/>
      <c r="H133" s="218" t="s">
        <v>1</v>
      </c>
      <c r="I133" s="220"/>
      <c r="J133" s="217"/>
      <c r="K133" s="217"/>
      <c r="L133" s="221"/>
      <c r="M133" s="222"/>
      <c r="N133" s="223"/>
      <c r="O133" s="223"/>
      <c r="P133" s="223"/>
      <c r="Q133" s="223"/>
      <c r="R133" s="223"/>
      <c r="S133" s="223"/>
      <c r="T133" s="224"/>
      <c r="AT133" s="225" t="s">
        <v>129</v>
      </c>
      <c r="AU133" s="225" t="s">
        <v>85</v>
      </c>
      <c r="AV133" s="14" t="s">
        <v>83</v>
      </c>
      <c r="AW133" s="14" t="s">
        <v>31</v>
      </c>
      <c r="AX133" s="14" t="s">
        <v>75</v>
      </c>
      <c r="AY133" s="225" t="s">
        <v>120</v>
      </c>
    </row>
    <row r="134" spans="1:65" s="2" customFormat="1" ht="16.5" customHeight="1">
      <c r="A134" s="33"/>
      <c r="B134" s="34"/>
      <c r="C134" s="230" t="s">
        <v>148</v>
      </c>
      <c r="D134" s="230" t="s">
        <v>207</v>
      </c>
      <c r="E134" s="231" t="s">
        <v>8</v>
      </c>
      <c r="F134" s="232" t="s">
        <v>369</v>
      </c>
      <c r="G134" s="233" t="s">
        <v>370</v>
      </c>
      <c r="H134" s="234">
        <v>1</v>
      </c>
      <c r="I134" s="235"/>
      <c r="J134" s="236">
        <f>ROUND(I134*H134,2)</f>
        <v>0</v>
      </c>
      <c r="K134" s="237"/>
      <c r="L134" s="238"/>
      <c r="M134" s="239" t="s">
        <v>1</v>
      </c>
      <c r="N134" s="240" t="s">
        <v>40</v>
      </c>
      <c r="O134" s="70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98" t="s">
        <v>165</v>
      </c>
      <c r="AT134" s="198" t="s">
        <v>207</v>
      </c>
      <c r="AU134" s="198" t="s">
        <v>85</v>
      </c>
      <c r="AY134" s="16" t="s">
        <v>120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6" t="s">
        <v>83</v>
      </c>
      <c r="BK134" s="199">
        <f>ROUND(I134*H134,2)</f>
        <v>0</v>
      </c>
      <c r="BL134" s="16" t="s">
        <v>126</v>
      </c>
      <c r="BM134" s="198" t="s">
        <v>371</v>
      </c>
    </row>
    <row r="135" spans="1:65" s="2" customFormat="1" ht="11.25">
      <c r="A135" s="33"/>
      <c r="B135" s="34"/>
      <c r="C135" s="35"/>
      <c r="D135" s="200" t="s">
        <v>128</v>
      </c>
      <c r="E135" s="35"/>
      <c r="F135" s="201" t="s">
        <v>369</v>
      </c>
      <c r="G135" s="35"/>
      <c r="H135" s="35"/>
      <c r="I135" s="202"/>
      <c r="J135" s="35"/>
      <c r="K135" s="35"/>
      <c r="L135" s="38"/>
      <c r="M135" s="203"/>
      <c r="N135" s="204"/>
      <c r="O135" s="70"/>
      <c r="P135" s="70"/>
      <c r="Q135" s="70"/>
      <c r="R135" s="70"/>
      <c r="S135" s="70"/>
      <c r="T135" s="71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T135" s="16" t="s">
        <v>128</v>
      </c>
      <c r="AU135" s="16" t="s">
        <v>85</v>
      </c>
    </row>
    <row r="136" spans="1:65" s="2" customFormat="1" ht="16.5" customHeight="1">
      <c r="A136" s="33"/>
      <c r="B136" s="34"/>
      <c r="C136" s="230" t="s">
        <v>155</v>
      </c>
      <c r="D136" s="230" t="s">
        <v>207</v>
      </c>
      <c r="E136" s="231" t="s">
        <v>284</v>
      </c>
      <c r="F136" s="232" t="s">
        <v>372</v>
      </c>
      <c r="G136" s="233" t="s">
        <v>370</v>
      </c>
      <c r="H136" s="234">
        <v>1</v>
      </c>
      <c r="I136" s="235"/>
      <c r="J136" s="236">
        <f>ROUND(I136*H136,2)</f>
        <v>0</v>
      </c>
      <c r="K136" s="237"/>
      <c r="L136" s="238"/>
      <c r="M136" s="239" t="s">
        <v>1</v>
      </c>
      <c r="N136" s="240" t="s">
        <v>40</v>
      </c>
      <c r="O136" s="70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98" t="s">
        <v>165</v>
      </c>
      <c r="AT136" s="198" t="s">
        <v>207</v>
      </c>
      <c r="AU136" s="198" t="s">
        <v>85</v>
      </c>
      <c r="AY136" s="16" t="s">
        <v>120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6" t="s">
        <v>83</v>
      </c>
      <c r="BK136" s="199">
        <f>ROUND(I136*H136,2)</f>
        <v>0</v>
      </c>
      <c r="BL136" s="16" t="s">
        <v>126</v>
      </c>
      <c r="BM136" s="198" t="s">
        <v>373</v>
      </c>
    </row>
    <row r="137" spans="1:65" s="2" customFormat="1" ht="11.25">
      <c r="A137" s="33"/>
      <c r="B137" s="34"/>
      <c r="C137" s="35"/>
      <c r="D137" s="200" t="s">
        <v>128</v>
      </c>
      <c r="E137" s="35"/>
      <c r="F137" s="201" t="s">
        <v>372</v>
      </c>
      <c r="G137" s="35"/>
      <c r="H137" s="35"/>
      <c r="I137" s="202"/>
      <c r="J137" s="35"/>
      <c r="K137" s="35"/>
      <c r="L137" s="38"/>
      <c r="M137" s="203"/>
      <c r="N137" s="204"/>
      <c r="O137" s="70"/>
      <c r="P137" s="70"/>
      <c r="Q137" s="70"/>
      <c r="R137" s="70"/>
      <c r="S137" s="70"/>
      <c r="T137" s="71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T137" s="16" t="s">
        <v>128</v>
      </c>
      <c r="AU137" s="16" t="s">
        <v>85</v>
      </c>
    </row>
    <row r="138" spans="1:65" s="2" customFormat="1" ht="26.45" customHeight="1">
      <c r="A138" s="33"/>
      <c r="B138" s="34"/>
      <c r="C138" s="186" t="s">
        <v>160</v>
      </c>
      <c r="D138" s="186" t="s">
        <v>122</v>
      </c>
      <c r="E138" s="187" t="s">
        <v>374</v>
      </c>
      <c r="F138" s="188" t="s">
        <v>375</v>
      </c>
      <c r="G138" s="189" t="s">
        <v>216</v>
      </c>
      <c r="H138" s="190">
        <v>1</v>
      </c>
      <c r="I138" s="191"/>
      <c r="J138" s="192">
        <f>ROUND(I138*H138,2)</f>
        <v>0</v>
      </c>
      <c r="K138" s="193"/>
      <c r="L138" s="38"/>
      <c r="M138" s="194" t="s">
        <v>1</v>
      </c>
      <c r="N138" s="195" t="s">
        <v>40</v>
      </c>
      <c r="O138" s="70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98" t="s">
        <v>376</v>
      </c>
      <c r="AT138" s="198" t="s">
        <v>122</v>
      </c>
      <c r="AU138" s="198" t="s">
        <v>85</v>
      </c>
      <c r="AY138" s="16" t="s">
        <v>120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6" t="s">
        <v>83</v>
      </c>
      <c r="BK138" s="199">
        <f>ROUND(I138*H138,2)</f>
        <v>0</v>
      </c>
      <c r="BL138" s="16" t="s">
        <v>376</v>
      </c>
      <c r="BM138" s="198" t="s">
        <v>377</v>
      </c>
    </row>
    <row r="139" spans="1:65" s="2" customFormat="1" ht="11.25">
      <c r="A139" s="33"/>
      <c r="B139" s="34"/>
      <c r="C139" s="35"/>
      <c r="D139" s="200" t="s">
        <v>128</v>
      </c>
      <c r="E139" s="35"/>
      <c r="F139" s="201" t="s">
        <v>375</v>
      </c>
      <c r="G139" s="35"/>
      <c r="H139" s="35"/>
      <c r="I139" s="202"/>
      <c r="J139" s="35"/>
      <c r="K139" s="35"/>
      <c r="L139" s="38"/>
      <c r="M139" s="203"/>
      <c r="N139" s="204"/>
      <c r="O139" s="70"/>
      <c r="P139" s="70"/>
      <c r="Q139" s="70"/>
      <c r="R139" s="70"/>
      <c r="S139" s="70"/>
      <c r="T139" s="71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T139" s="16" t="s">
        <v>128</v>
      </c>
      <c r="AU139" s="16" t="s">
        <v>85</v>
      </c>
    </row>
    <row r="140" spans="1:65" s="2" customFormat="1" ht="16.5" customHeight="1">
      <c r="A140" s="33"/>
      <c r="B140" s="34"/>
      <c r="C140" s="230" t="s">
        <v>165</v>
      </c>
      <c r="D140" s="230" t="s">
        <v>207</v>
      </c>
      <c r="E140" s="231" t="s">
        <v>378</v>
      </c>
      <c r="F140" s="232" t="s">
        <v>379</v>
      </c>
      <c r="G140" s="233" t="s">
        <v>380</v>
      </c>
      <c r="H140" s="234">
        <v>1</v>
      </c>
      <c r="I140" s="235"/>
      <c r="J140" s="236">
        <f>ROUND(I140*H140,2)</f>
        <v>0</v>
      </c>
      <c r="K140" s="237"/>
      <c r="L140" s="238"/>
      <c r="M140" s="239" t="s">
        <v>1</v>
      </c>
      <c r="N140" s="240" t="s">
        <v>40</v>
      </c>
      <c r="O140" s="70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98" t="s">
        <v>165</v>
      </c>
      <c r="AT140" s="198" t="s">
        <v>207</v>
      </c>
      <c r="AU140" s="198" t="s">
        <v>85</v>
      </c>
      <c r="AY140" s="16" t="s">
        <v>120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6" t="s">
        <v>83</v>
      </c>
      <c r="BK140" s="199">
        <f>ROUND(I140*H140,2)</f>
        <v>0</v>
      </c>
      <c r="BL140" s="16" t="s">
        <v>126</v>
      </c>
      <c r="BM140" s="198" t="s">
        <v>381</v>
      </c>
    </row>
    <row r="141" spans="1:65" s="2" customFormat="1" ht="11.25">
      <c r="A141" s="33"/>
      <c r="B141" s="34"/>
      <c r="C141" s="35"/>
      <c r="D141" s="200" t="s">
        <v>128</v>
      </c>
      <c r="E141" s="35"/>
      <c r="F141" s="201" t="s">
        <v>379</v>
      </c>
      <c r="G141" s="35"/>
      <c r="H141" s="35"/>
      <c r="I141" s="202"/>
      <c r="J141" s="35"/>
      <c r="K141" s="35"/>
      <c r="L141" s="38"/>
      <c r="M141" s="203"/>
      <c r="N141" s="204"/>
      <c r="O141" s="70"/>
      <c r="P141" s="70"/>
      <c r="Q141" s="70"/>
      <c r="R141" s="70"/>
      <c r="S141" s="70"/>
      <c r="T141" s="71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T141" s="16" t="s">
        <v>128</v>
      </c>
      <c r="AU141" s="16" t="s">
        <v>85</v>
      </c>
    </row>
    <row r="142" spans="1:65" s="13" customFormat="1" ht="11.25">
      <c r="B142" s="205"/>
      <c r="C142" s="206"/>
      <c r="D142" s="200" t="s">
        <v>129</v>
      </c>
      <c r="E142" s="207" t="s">
        <v>1</v>
      </c>
      <c r="F142" s="208" t="s">
        <v>382</v>
      </c>
      <c r="G142" s="206"/>
      <c r="H142" s="209">
        <v>1</v>
      </c>
      <c r="I142" s="210"/>
      <c r="J142" s="206"/>
      <c r="K142" s="206"/>
      <c r="L142" s="211"/>
      <c r="M142" s="212"/>
      <c r="N142" s="213"/>
      <c r="O142" s="213"/>
      <c r="P142" s="213"/>
      <c r="Q142" s="213"/>
      <c r="R142" s="213"/>
      <c r="S142" s="213"/>
      <c r="T142" s="214"/>
      <c r="AT142" s="215" t="s">
        <v>129</v>
      </c>
      <c r="AU142" s="215" t="s">
        <v>85</v>
      </c>
      <c r="AV142" s="13" t="s">
        <v>85</v>
      </c>
      <c r="AW142" s="13" t="s">
        <v>31</v>
      </c>
      <c r="AX142" s="13" t="s">
        <v>83</v>
      </c>
      <c r="AY142" s="215" t="s">
        <v>120</v>
      </c>
    </row>
    <row r="143" spans="1:65" s="14" customFormat="1" ht="11.25">
      <c r="B143" s="216"/>
      <c r="C143" s="217"/>
      <c r="D143" s="200" t="s">
        <v>129</v>
      </c>
      <c r="E143" s="218" t="s">
        <v>1</v>
      </c>
      <c r="F143" s="219" t="s">
        <v>383</v>
      </c>
      <c r="G143" s="217"/>
      <c r="H143" s="218" t="s">
        <v>1</v>
      </c>
      <c r="I143" s="220"/>
      <c r="J143" s="217"/>
      <c r="K143" s="217"/>
      <c r="L143" s="221"/>
      <c r="M143" s="222"/>
      <c r="N143" s="223"/>
      <c r="O143" s="223"/>
      <c r="P143" s="223"/>
      <c r="Q143" s="223"/>
      <c r="R143" s="223"/>
      <c r="S143" s="223"/>
      <c r="T143" s="224"/>
      <c r="AT143" s="225" t="s">
        <v>129</v>
      </c>
      <c r="AU143" s="225" t="s">
        <v>85</v>
      </c>
      <c r="AV143" s="14" t="s">
        <v>83</v>
      </c>
      <c r="AW143" s="14" t="s">
        <v>31</v>
      </c>
      <c r="AX143" s="14" t="s">
        <v>75</v>
      </c>
      <c r="AY143" s="225" t="s">
        <v>120</v>
      </c>
    </row>
    <row r="144" spans="1:65" s="2" customFormat="1" ht="16.5" customHeight="1">
      <c r="A144" s="33"/>
      <c r="B144" s="34"/>
      <c r="C144" s="186" t="s">
        <v>170</v>
      </c>
      <c r="D144" s="186" t="s">
        <v>122</v>
      </c>
      <c r="E144" s="187" t="s">
        <v>384</v>
      </c>
      <c r="F144" s="188" t="s">
        <v>385</v>
      </c>
      <c r="G144" s="189" t="s">
        <v>370</v>
      </c>
      <c r="H144" s="190">
        <v>1</v>
      </c>
      <c r="I144" s="191"/>
      <c r="J144" s="192">
        <f>ROUND(I144*H144,2)</f>
        <v>0</v>
      </c>
      <c r="K144" s="193"/>
      <c r="L144" s="38"/>
      <c r="M144" s="194" t="s">
        <v>1</v>
      </c>
      <c r="N144" s="195" t="s">
        <v>40</v>
      </c>
      <c r="O144" s="70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98" t="s">
        <v>126</v>
      </c>
      <c r="AT144" s="198" t="s">
        <v>122</v>
      </c>
      <c r="AU144" s="198" t="s">
        <v>85</v>
      </c>
      <c r="AY144" s="16" t="s">
        <v>120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6" t="s">
        <v>83</v>
      </c>
      <c r="BK144" s="199">
        <f>ROUND(I144*H144,2)</f>
        <v>0</v>
      </c>
      <c r="BL144" s="16" t="s">
        <v>126</v>
      </c>
      <c r="BM144" s="198" t="s">
        <v>386</v>
      </c>
    </row>
    <row r="145" spans="1:65" s="2" customFormat="1" ht="11.25">
      <c r="A145" s="33"/>
      <c r="B145" s="34"/>
      <c r="C145" s="35"/>
      <c r="D145" s="200" t="s">
        <v>128</v>
      </c>
      <c r="E145" s="35"/>
      <c r="F145" s="201" t="s">
        <v>385</v>
      </c>
      <c r="G145" s="35"/>
      <c r="H145" s="35"/>
      <c r="I145" s="202"/>
      <c r="J145" s="35"/>
      <c r="K145" s="35"/>
      <c r="L145" s="38"/>
      <c r="M145" s="203"/>
      <c r="N145" s="204"/>
      <c r="O145" s="70"/>
      <c r="P145" s="70"/>
      <c r="Q145" s="70"/>
      <c r="R145" s="70"/>
      <c r="S145" s="70"/>
      <c r="T145" s="71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T145" s="16" t="s">
        <v>128</v>
      </c>
      <c r="AU145" s="16" t="s">
        <v>85</v>
      </c>
    </row>
    <row r="146" spans="1:65" s="12" customFormat="1" ht="22.9" customHeight="1">
      <c r="B146" s="170"/>
      <c r="C146" s="171"/>
      <c r="D146" s="172" t="s">
        <v>74</v>
      </c>
      <c r="E146" s="184" t="s">
        <v>387</v>
      </c>
      <c r="F146" s="184" t="s">
        <v>388</v>
      </c>
      <c r="G146" s="171"/>
      <c r="H146" s="171"/>
      <c r="I146" s="174"/>
      <c r="J146" s="185">
        <f>BK146</f>
        <v>0</v>
      </c>
      <c r="K146" s="171"/>
      <c r="L146" s="176"/>
      <c r="M146" s="177"/>
      <c r="N146" s="178"/>
      <c r="O146" s="178"/>
      <c r="P146" s="179">
        <f>SUM(P147:P152)</f>
        <v>0</v>
      </c>
      <c r="Q146" s="178"/>
      <c r="R146" s="179">
        <f>SUM(R147:R152)</f>
        <v>0</v>
      </c>
      <c r="S146" s="178"/>
      <c r="T146" s="180">
        <f>SUM(T147:T152)</f>
        <v>0</v>
      </c>
      <c r="AR146" s="181" t="s">
        <v>148</v>
      </c>
      <c r="AT146" s="182" t="s">
        <v>74</v>
      </c>
      <c r="AU146" s="182" t="s">
        <v>83</v>
      </c>
      <c r="AY146" s="181" t="s">
        <v>120</v>
      </c>
      <c r="BK146" s="183">
        <f>SUM(BK147:BK152)</f>
        <v>0</v>
      </c>
    </row>
    <row r="147" spans="1:65" s="2" customFormat="1" ht="55.15" customHeight="1">
      <c r="A147" s="33"/>
      <c r="B147" s="34"/>
      <c r="C147" s="186" t="s">
        <v>174</v>
      </c>
      <c r="D147" s="186" t="s">
        <v>122</v>
      </c>
      <c r="E147" s="187" t="s">
        <v>389</v>
      </c>
      <c r="F147" s="188" t="s">
        <v>390</v>
      </c>
      <c r="G147" s="189" t="s">
        <v>216</v>
      </c>
      <c r="H147" s="190">
        <v>1</v>
      </c>
      <c r="I147" s="191"/>
      <c r="J147" s="192">
        <f>ROUND(I147*H147,2)</f>
        <v>0</v>
      </c>
      <c r="K147" s="193"/>
      <c r="L147" s="38"/>
      <c r="M147" s="194" t="s">
        <v>1</v>
      </c>
      <c r="N147" s="195" t="s">
        <v>40</v>
      </c>
      <c r="O147" s="70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98" t="s">
        <v>376</v>
      </c>
      <c r="AT147" s="198" t="s">
        <v>122</v>
      </c>
      <c r="AU147" s="198" t="s">
        <v>85</v>
      </c>
      <c r="AY147" s="16" t="s">
        <v>120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6" t="s">
        <v>83</v>
      </c>
      <c r="BK147" s="199">
        <f>ROUND(I147*H147,2)</f>
        <v>0</v>
      </c>
      <c r="BL147" s="16" t="s">
        <v>376</v>
      </c>
      <c r="BM147" s="198" t="s">
        <v>391</v>
      </c>
    </row>
    <row r="148" spans="1:65" s="2" customFormat="1" ht="39">
      <c r="A148" s="33"/>
      <c r="B148" s="34"/>
      <c r="C148" s="35"/>
      <c r="D148" s="200" t="s">
        <v>128</v>
      </c>
      <c r="E148" s="35"/>
      <c r="F148" s="201" t="s">
        <v>392</v>
      </c>
      <c r="G148" s="35"/>
      <c r="H148" s="35"/>
      <c r="I148" s="202"/>
      <c r="J148" s="35"/>
      <c r="K148" s="35"/>
      <c r="L148" s="38"/>
      <c r="M148" s="203"/>
      <c r="N148" s="204"/>
      <c r="O148" s="70"/>
      <c r="P148" s="70"/>
      <c r="Q148" s="70"/>
      <c r="R148" s="70"/>
      <c r="S148" s="70"/>
      <c r="T148" s="71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T148" s="16" t="s">
        <v>128</v>
      </c>
      <c r="AU148" s="16" t="s">
        <v>85</v>
      </c>
    </row>
    <row r="149" spans="1:65" s="2" customFormat="1" ht="69.599999999999994" customHeight="1">
      <c r="A149" s="33"/>
      <c r="B149" s="34"/>
      <c r="C149" s="186" t="s">
        <v>182</v>
      </c>
      <c r="D149" s="186" t="s">
        <v>122</v>
      </c>
      <c r="E149" s="187" t="s">
        <v>393</v>
      </c>
      <c r="F149" s="188" t="s">
        <v>394</v>
      </c>
      <c r="G149" s="189" t="s">
        <v>216</v>
      </c>
      <c r="H149" s="190">
        <v>1</v>
      </c>
      <c r="I149" s="191"/>
      <c r="J149" s="192">
        <f>ROUND(I149*H149,2)</f>
        <v>0</v>
      </c>
      <c r="K149" s="193"/>
      <c r="L149" s="38"/>
      <c r="M149" s="194" t="s">
        <v>1</v>
      </c>
      <c r="N149" s="195" t="s">
        <v>40</v>
      </c>
      <c r="O149" s="70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98" t="s">
        <v>376</v>
      </c>
      <c r="AT149" s="198" t="s">
        <v>122</v>
      </c>
      <c r="AU149" s="198" t="s">
        <v>85</v>
      </c>
      <c r="AY149" s="16" t="s">
        <v>120</v>
      </c>
      <c r="BE149" s="199">
        <f>IF(N149="základní",J149,0)</f>
        <v>0</v>
      </c>
      <c r="BF149" s="199">
        <f>IF(N149="snížená",J149,0)</f>
        <v>0</v>
      </c>
      <c r="BG149" s="199">
        <f>IF(N149="zákl. přenesená",J149,0)</f>
        <v>0</v>
      </c>
      <c r="BH149" s="199">
        <f>IF(N149="sníž. přenesená",J149,0)</f>
        <v>0</v>
      </c>
      <c r="BI149" s="199">
        <f>IF(N149="nulová",J149,0)</f>
        <v>0</v>
      </c>
      <c r="BJ149" s="16" t="s">
        <v>83</v>
      </c>
      <c r="BK149" s="199">
        <f>ROUND(I149*H149,2)</f>
        <v>0</v>
      </c>
      <c r="BL149" s="16" t="s">
        <v>376</v>
      </c>
      <c r="BM149" s="198" t="s">
        <v>395</v>
      </c>
    </row>
    <row r="150" spans="1:65" s="2" customFormat="1" ht="48.75">
      <c r="A150" s="33"/>
      <c r="B150" s="34"/>
      <c r="C150" s="35"/>
      <c r="D150" s="200" t="s">
        <v>128</v>
      </c>
      <c r="E150" s="35"/>
      <c r="F150" s="201" t="s">
        <v>396</v>
      </c>
      <c r="G150" s="35"/>
      <c r="H150" s="35"/>
      <c r="I150" s="202"/>
      <c r="J150" s="35"/>
      <c r="K150" s="35"/>
      <c r="L150" s="38"/>
      <c r="M150" s="203"/>
      <c r="N150" s="204"/>
      <c r="O150" s="70"/>
      <c r="P150" s="70"/>
      <c r="Q150" s="70"/>
      <c r="R150" s="70"/>
      <c r="S150" s="70"/>
      <c r="T150" s="71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T150" s="16" t="s">
        <v>128</v>
      </c>
      <c r="AU150" s="16" t="s">
        <v>85</v>
      </c>
    </row>
    <row r="151" spans="1:65" s="2" customFormat="1" ht="81.599999999999994" customHeight="1">
      <c r="A151" s="33"/>
      <c r="B151" s="34"/>
      <c r="C151" s="186" t="s">
        <v>8</v>
      </c>
      <c r="D151" s="186" t="s">
        <v>122</v>
      </c>
      <c r="E151" s="187" t="s">
        <v>397</v>
      </c>
      <c r="F151" s="188" t="s">
        <v>398</v>
      </c>
      <c r="G151" s="189" t="s">
        <v>216</v>
      </c>
      <c r="H151" s="190">
        <v>1</v>
      </c>
      <c r="I151" s="191"/>
      <c r="J151" s="192">
        <f>ROUND(I151*H151,2)</f>
        <v>0</v>
      </c>
      <c r="K151" s="193"/>
      <c r="L151" s="38"/>
      <c r="M151" s="194" t="s">
        <v>1</v>
      </c>
      <c r="N151" s="195" t="s">
        <v>40</v>
      </c>
      <c r="O151" s="70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98" t="s">
        <v>376</v>
      </c>
      <c r="AT151" s="198" t="s">
        <v>122</v>
      </c>
      <c r="AU151" s="198" t="s">
        <v>85</v>
      </c>
      <c r="AY151" s="16" t="s">
        <v>120</v>
      </c>
      <c r="BE151" s="199">
        <f>IF(N151="základní",J151,0)</f>
        <v>0</v>
      </c>
      <c r="BF151" s="199">
        <f>IF(N151="snížená",J151,0)</f>
        <v>0</v>
      </c>
      <c r="BG151" s="199">
        <f>IF(N151="zákl. přenesená",J151,0)</f>
        <v>0</v>
      </c>
      <c r="BH151" s="199">
        <f>IF(N151="sníž. přenesená",J151,0)</f>
        <v>0</v>
      </c>
      <c r="BI151" s="199">
        <f>IF(N151="nulová",J151,0)</f>
        <v>0</v>
      </c>
      <c r="BJ151" s="16" t="s">
        <v>83</v>
      </c>
      <c r="BK151" s="199">
        <f>ROUND(I151*H151,2)</f>
        <v>0</v>
      </c>
      <c r="BL151" s="16" t="s">
        <v>376</v>
      </c>
      <c r="BM151" s="198" t="s">
        <v>399</v>
      </c>
    </row>
    <row r="152" spans="1:65" s="2" customFormat="1" ht="58.5">
      <c r="A152" s="33"/>
      <c r="B152" s="34"/>
      <c r="C152" s="35"/>
      <c r="D152" s="200" t="s">
        <v>128</v>
      </c>
      <c r="E152" s="35"/>
      <c r="F152" s="201" t="s">
        <v>400</v>
      </c>
      <c r="G152" s="35"/>
      <c r="H152" s="35"/>
      <c r="I152" s="202"/>
      <c r="J152" s="35"/>
      <c r="K152" s="35"/>
      <c r="L152" s="38"/>
      <c r="M152" s="226"/>
      <c r="N152" s="227"/>
      <c r="O152" s="228"/>
      <c r="P152" s="228"/>
      <c r="Q152" s="228"/>
      <c r="R152" s="228"/>
      <c r="S152" s="228"/>
      <c r="T152" s="229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T152" s="16" t="s">
        <v>128</v>
      </c>
      <c r="AU152" s="16" t="s">
        <v>85</v>
      </c>
    </row>
    <row r="153" spans="1:65" s="2" customFormat="1" ht="6.95" customHeight="1">
      <c r="A153" s="33"/>
      <c r="B153" s="53"/>
      <c r="C153" s="54"/>
      <c r="D153" s="54"/>
      <c r="E153" s="54"/>
      <c r="F153" s="54"/>
      <c r="G153" s="54"/>
      <c r="H153" s="54"/>
      <c r="I153" s="54"/>
      <c r="J153" s="54"/>
      <c r="K153" s="54"/>
      <c r="L153" s="38"/>
      <c r="M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</row>
  </sheetData>
  <sheetProtection algorithmName="SHA-512" hashValue="CeGpbEd/0DSZgE7eu6sNH5TT6idHKKzACmnrZpSjkc/XtXD3OBqn9+cP4l/lcR5KdfqPnvk6Gg2hUVQLl58nrA==" saltValue="OgRzUqJ10XYGVfA1tGiygenDx+RcYk4xwvc32YQHSUbogT22IMtjt9UzmTj3Rmew9AV6U+DI/e8f//RfdxxZnQ==" spinCount="100000" sheet="1" objects="1" scenarios="1" formatColumns="0" formatRows="0" autoFilter="0"/>
  <autoFilter ref="C118:K152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019dbc-7926-4dff-898f-c65f63d20c7f" xsi:nil="true"/>
    <lcf76f155ced4ddcb4097134ff3c332f xmlns="c30c2397-c393-4f4b-8e43-440b78a403b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64F814AE9B454093B7D0D09EADAC72" ma:contentTypeVersion="19" ma:contentTypeDescription="Vytvoří nový dokument" ma:contentTypeScope="" ma:versionID="564d718b22fe957da247f957b87cac7c">
  <xsd:schema xmlns:xsd="http://www.w3.org/2001/XMLSchema" xmlns:xs="http://www.w3.org/2001/XMLSchema" xmlns:p="http://schemas.microsoft.com/office/2006/metadata/properties" xmlns:ns2="47019dbc-7926-4dff-898f-c65f63d20c7f" xmlns:ns3="c30c2397-c393-4f4b-8e43-440b78a403b3" targetNamespace="http://schemas.microsoft.com/office/2006/metadata/properties" ma:root="true" ma:fieldsID="00fa9ef4442713eccbbf97c4323262cf" ns2:_="" ns3:_="">
    <xsd:import namespace="47019dbc-7926-4dff-898f-c65f63d20c7f"/>
    <xsd:import namespace="c30c2397-c393-4f4b-8e43-440b78a403b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019dbc-7926-4dff-898f-c65f63d20c7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16ac15e-bbf9-4ba8-8b3e-a80a83956a12}" ma:internalName="TaxCatchAll" ma:showField="CatchAllData" ma:web="47019dbc-7926-4dff-898f-c65f63d20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c2397-c393-4f4b-8e43-440b78a403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717a95a3-5118-48ea-8044-39dc3bd6c7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828E0C-84D5-43E6-B551-1F615D2478B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30c2397-c393-4f4b-8e43-440b78a403b3"/>
    <ds:schemaRef ds:uri="http://purl.org/dc/elements/1.1/"/>
    <ds:schemaRef ds:uri="http://schemas.microsoft.com/office/2006/metadata/properties"/>
    <ds:schemaRef ds:uri="47019dbc-7926-4dff-898f-c65f63d20c7f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EA5A0EA-5D6A-4980-A7E5-F360109059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08451F-ACE7-45A5-82B1-9074DACB0E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01 - Stání pro hasičské v...</vt:lpstr>
      <vt:lpstr>02 - Studna na požární vodu</vt:lpstr>
      <vt:lpstr>03 - Vedlejší rozpočtové ...</vt:lpstr>
      <vt:lpstr>'01 - Stání pro hasičské v...'!Názvy_tisku</vt:lpstr>
      <vt:lpstr>'02 - Studna na požární vodu'!Názvy_tisku</vt:lpstr>
      <vt:lpstr>'03 - Vedlejší rozpočtové ...'!Názvy_tisku</vt:lpstr>
      <vt:lpstr>'Rekapitulace stavby'!Názvy_tisku</vt:lpstr>
      <vt:lpstr>'01 - Stání pro hasičské v...'!Oblast_tisku</vt:lpstr>
      <vt:lpstr>'02 - Studna na požární vodu'!Oblast_tisku</vt:lpstr>
      <vt:lpstr>'03 - Vedlejší rozpočtové 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Vita79</dc:creator>
  <cp:lastModifiedBy>Hájek Pavel Ing.</cp:lastModifiedBy>
  <dcterms:created xsi:type="dcterms:W3CDTF">2025-08-29T12:24:00Z</dcterms:created>
  <dcterms:modified xsi:type="dcterms:W3CDTF">2025-09-29T08:08:36Z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0x010100DC64F814AE9B454093B7D0D09EADAC72</vt:lpwstr>
  </property>
  <property fmtid="{D5CDD505-2E9C-101B-9397-08002B2CF9AE}" pid="3" name="MediaServiceImageTags">
    <vt:lpwstr/>
  </property>
</Properties>
</file>