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traziste-my.sharepoint.com/personal/romana_kocourova_straziste_cz/Documents/VŘ/město Pacov/2025/gymnázium - zateplení/Zadání/"/>
    </mc:Choice>
  </mc:AlternateContent>
  <xr:revisionPtr revIDLastSave="18" documentId="8_{7A77CAFF-6F19-4D0F-A60F-34B7B60D1B0D}" xr6:coauthVersionLast="47" xr6:coauthVersionMax="47" xr10:uidLastSave="{4DE8ACCC-1F8A-461C-A394-53325ECB0B17}"/>
  <bookViews>
    <workbookView xWindow="-120" yWindow="-120" windowWidth="29040" windowHeight="15720" activeTab="6" xr2:uid="{00000000-000D-0000-FFFF-FFFF00000000}"/>
  </bookViews>
  <sheets>
    <sheet name="Pokyny pro vyplnění" sheetId="11" r:id="rId1"/>
    <sheet name="Stavba" sheetId="1" r:id="rId2"/>
    <sheet name="01 9297 Pol" sheetId="12" r:id="rId3"/>
    <sheet name="730-ÚT" sheetId="13" r:id="rId4"/>
    <sheet name="M21-EL" sheetId="16" r:id="rId5"/>
    <sheet name="M21-FVE" sheetId="14" r:id="rId6"/>
    <sheet name="M24-VZT" sheetId="15" r:id="rId7"/>
    <sheet name="M36-mar" sheetId="18" r:id="rId8"/>
  </sheets>
  <externalReferences>
    <externalReference r:id="rId9"/>
    <externalReference r:id="rId10"/>
    <externalReference r:id="rId11"/>
    <externalReference r:id="rId12"/>
  </externalReferences>
  <definedNames>
    <definedName name="_xlnm._FilterDatabase" localSheetId="2" hidden="1">'01 9297 Pol'!$A$7:$G$470</definedName>
    <definedName name="_xlnm._FilterDatabase" localSheetId="7" hidden="1">'M36-mar'!#REF!</definedName>
    <definedName name="AL_obvodový_plášť">'[1]SO 11.1A Výkaz výměr'!#REF!</definedName>
    <definedName name="CelkemDPHVypocet" localSheetId="1">Stavba!$H$42</definedName>
    <definedName name="CenaCelkem" localSheetId="7">[2]Stavba!$G$29</definedName>
    <definedName name="CenaCelkem">Stavba!$G$29</definedName>
    <definedName name="CenaCelkemBezDPH">Stavba!$G$28</definedName>
    <definedName name="CenaCelkemVypocet" localSheetId="1">Stavba!$I$42</definedName>
    <definedName name="cisloobjektu">Stavba!$D$3</definedName>
    <definedName name="CisloRozpoctu">#REF!</definedName>
    <definedName name="CisloStavby" localSheetId="1">Stavba!$D$2</definedName>
    <definedName name="cislostavby">#REF!</definedName>
    <definedName name="CisloStavebnihoRozpoctu">Stavba!$D$4</definedName>
    <definedName name="dadresa">Stavba!$D$12:$G$12</definedName>
    <definedName name="DIČ" localSheetId="1">Stavba!$I$12</definedName>
    <definedName name="dmisto">Stavba!$E$13:$G$13</definedName>
    <definedName name="DPHSni" localSheetId="7">[2]Stavba!$G$24</definedName>
    <definedName name="DPHSni">Stavba!$G$24</definedName>
    <definedName name="DPHZakl" localSheetId="7">[2]Stavba!$G$26</definedName>
    <definedName name="DPHZakl">Stavba!$G$26</definedName>
    <definedName name="dpsc" localSheetId="1">Stavba!$D$13</definedName>
    <definedName name="HodVyroba">[3]Parametry!$D$25</definedName>
    <definedName name="HTML_CodePage" hidden="1">1250</definedName>
    <definedName name="HTML_Control" localSheetId="7" hidden="1">{"'List1'!$A$1:$I$85"}</definedName>
    <definedName name="HTML_Control" hidden="1">{"'List1'!$A$1:$I$85"}</definedName>
    <definedName name="HTML_Description" hidden="1">""</definedName>
    <definedName name="HTML_Email" hidden="1">""</definedName>
    <definedName name="HTML_Header" hidden="1">"List1"</definedName>
    <definedName name="HTML_LastUpdate" hidden="1">"3.11.1998"</definedName>
    <definedName name="HTML_LineAfter" hidden="1">TRUE</definedName>
    <definedName name="HTML_LineBefore" hidden="1">TRUE</definedName>
    <definedName name="HTML_Name" hidden="1">"Martin Bican"</definedName>
    <definedName name="HTML_OBDlg2" hidden="1">TRUE</definedName>
    <definedName name="HTML_OBDlg4" hidden="1">TRUE</definedName>
    <definedName name="HTML_OS" hidden="1">0</definedName>
    <definedName name="HTML_PathFile" hidden="1">"C:\Dokumenty\HTML.htm"</definedName>
    <definedName name="HTML_Title" hidden="1">"STEF_POL_1"</definedName>
    <definedName name="IČO" localSheetId="1">Stavba!$I$11</definedName>
    <definedName name="Izolace_akustické">'[1]SO 11.1A Výkaz výměr'!#REF!</definedName>
    <definedName name="Izolace_proti_vodě">'[1]SO 11.1A Výkaz výměr'!#REF!</definedName>
    <definedName name="j">'[4]SO 51.4 Výkaz výměr'!#REF!</definedName>
    <definedName name="jj">'[4]SO 51.4 Výkaz výměr'!#REF!</definedName>
    <definedName name="jjj">'[4]SO 51.4 Výkaz výměr'!#REF!</definedName>
    <definedName name="jjjjj">'[4]SO 51.4 Výkaz výměr'!#REF!</definedName>
    <definedName name="jjjjjjj">'[4]SO 51.4 Výkaz výměr'!#REF!</definedName>
    <definedName name="kkkkkk">'[4]SO 51.4 Výkaz výměr'!#REF!</definedName>
    <definedName name="Komunikace">'[1]SO 11.1A Výkaz výměr'!#REF!</definedName>
    <definedName name="Konstrukce_klempířské">'[1]SO 11.1A Výkaz výměr'!#REF!</definedName>
    <definedName name="Konstrukce_tesařské">'[4]SO 51.4 Výkaz výměr'!#REF!</definedName>
    <definedName name="Konstrukce_truhlářské">'[1]SO 11.1A Výkaz výměr'!#REF!</definedName>
    <definedName name="Kovové_stavební_doplňkové_konstrukce">'[1]SO 11.1A Výkaz výměr'!#REF!</definedName>
    <definedName name="KSDK">'[4]SO 51.4 Výkaz výměr'!#REF!</definedName>
    <definedName name="Malby__tapety__nátěry__nástřiky">'[1]SO 11.1A Výkaz výměr'!#REF!</definedName>
    <definedName name="Mena" localSheetId="7">[2]Stavba!$J$29</definedName>
    <definedName name="Mena">Stavba!$J$29</definedName>
    <definedName name="MistoStavby">Stavba!$D$4</definedName>
    <definedName name="nazevobjektu">Stavba!$E$3</definedName>
    <definedName name="NazevRozpoctu">#REF!</definedName>
    <definedName name="NazevStavby" localSheetId="1">Stavba!$E$2</definedName>
    <definedName name="nazevstavby">#REF!</definedName>
    <definedName name="NazevStavebnihoRozpoctu">Stavba!$E$4</definedName>
    <definedName name="_xlnm.Print_Titles" localSheetId="2">'01 9297 Pol'!$1:$7</definedName>
    <definedName name="_xlnm.Print_Titles" localSheetId="6">'M24-VZT'!$1:$3</definedName>
    <definedName name="oadresa">Stavba!$D$6</definedName>
    <definedName name="Objednatel" localSheetId="1">Stavba!$D$5</definedName>
    <definedName name="Objekt" localSheetId="1">Stavba!$B$38</definedName>
    <definedName name="Obklady_keramické">'[1]SO 11.1A Výkaz výměr'!#REF!</definedName>
    <definedName name="_xlnm.Print_Area" localSheetId="2">'01 9297 Pol'!$A$1:$O$478</definedName>
    <definedName name="_xlnm.Print_Area" localSheetId="3">'730-ÚT'!$B$2:$G$101</definedName>
    <definedName name="_xlnm.Print_Area" localSheetId="6">'M24-VZT'!$A$1:$J$191</definedName>
    <definedName name="_xlnm.Print_Area" localSheetId="7">'M36-mar'!$A$1:$K$152</definedName>
    <definedName name="_xlnm.Print_Area" localSheetId="1">Stavba!$A$1:$J$89</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Ostatní_výrobky">'[4]SO 51.4 Výkaz výměr'!#REF!</definedName>
    <definedName name="padresa">Stavba!$D$9</definedName>
    <definedName name="pdic">Stavba!$I$9</definedName>
    <definedName name="pico">Stavba!$I$8</definedName>
    <definedName name="pmisto">Stavba!$E$10</definedName>
    <definedName name="PocetMJ">#REF!</definedName>
    <definedName name="Podhl">'[4]SO 51.4 Výkaz výměr'!#REF!</definedName>
    <definedName name="Podhledy">'[1]SO 11.1A Výkaz výměr'!#REF!</definedName>
    <definedName name="PoptavkaID">Stavba!$A$1</definedName>
    <definedName name="pPSC">Stavba!$D$10</definedName>
    <definedName name="Projektant">Stavba!$D$8</definedName>
    <definedName name="REKAPITULACE">'[1]SO 11.1A Výkaz výměr'!#REF!</definedName>
    <definedName name="Sádrokartonové_konstrukce">'[1]SO 11.1A Výkaz výměr'!#REF!</definedName>
    <definedName name="SazbaDPH1" localSheetId="1">Stavba!$E$23</definedName>
    <definedName name="SazbaDPH1">#REF!</definedName>
    <definedName name="SazbaDPH2" localSheetId="1">Stavba!$E$25</definedName>
    <definedName name="SazbaDPH2">#REF!</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odorovné_konstrukce">'[4]SO 51.4 Výkaz výměr'!#REF!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 localSheetId="7">[2]Stavba!$G$23</definedName>
    <definedName name="ZakladDPHSni">Stavba!$G$23</definedName>
    <definedName name="ZakladDPHSniVypocet" localSheetId="1">Stavba!$F$42</definedName>
    <definedName name="ZakladDPHZakl" localSheetId="7">[2]Stavba!$G$25</definedName>
    <definedName name="ZakladDPHZakl">Stavba!$G$25</definedName>
    <definedName name="ZakladDPHZaklVypocet" localSheetId="1">Stavba!$G$42</definedName>
    <definedName name="Základy">'[4]SO 51.4 Výkaz výměr'!#REF!</definedName>
    <definedName name="ZaObjednatele">Stavba!$G$34</definedName>
    <definedName name="Zaokrouhleni">Stavba!$G$27</definedName>
    <definedName name="ZaZhotovitele">Stavba!$D$34</definedName>
    <definedName name="Zemní_práce">'[4]SO 51.4 Výkaz výměr'!#REF!</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4" i="12" l="1"/>
  <c r="F442" i="12" l="1"/>
  <c r="J81" i="18"/>
  <c r="J82" i="18"/>
  <c r="J83" i="18"/>
  <c r="J84" i="18"/>
  <c r="J85" i="18"/>
  <c r="J86" i="18"/>
  <c r="J87" i="18"/>
  <c r="J88" i="18"/>
  <c r="J89" i="18"/>
  <c r="J90" i="18"/>
  <c r="J92" i="18"/>
  <c r="J93" i="18"/>
  <c r="J94" i="18"/>
  <c r="J95" i="18"/>
  <c r="J96" i="18"/>
  <c r="J97" i="18"/>
  <c r="J98" i="18"/>
  <c r="J99" i="18"/>
  <c r="J100" i="18"/>
  <c r="J101" i="18"/>
  <c r="J102" i="18"/>
  <c r="J104" i="18"/>
  <c r="J105" i="18"/>
  <c r="J106" i="18"/>
  <c r="J107" i="18"/>
  <c r="J108" i="18"/>
  <c r="J109" i="18"/>
  <c r="J149" i="18"/>
  <c r="J148" i="18"/>
  <c r="J147" i="18"/>
  <c r="J146" i="18"/>
  <c r="J145" i="18"/>
  <c r="J144" i="18"/>
  <c r="J143" i="18"/>
  <c r="J142" i="18"/>
  <c r="J141" i="18"/>
  <c r="J140" i="18"/>
  <c r="J139" i="18" s="1"/>
  <c r="J138" i="18"/>
  <c r="J137" i="18"/>
  <c r="J136" i="18"/>
  <c r="J135" i="18"/>
  <c r="J134" i="18"/>
  <c r="J133" i="18"/>
  <c r="J132" i="18"/>
  <c r="J131" i="18"/>
  <c r="J130" i="18"/>
  <c r="J128" i="18"/>
  <c r="J127" i="18"/>
  <c r="J126" i="18"/>
  <c r="J125" i="18"/>
  <c r="J124" i="18"/>
  <c r="J123" i="18"/>
  <c r="J122" i="18"/>
  <c r="J121" i="18"/>
  <c r="J120" i="18"/>
  <c r="J119" i="18"/>
  <c r="J116" i="18"/>
  <c r="J114" i="18"/>
  <c r="J112" i="18"/>
  <c r="J110" i="18"/>
  <c r="G105" i="18"/>
  <c r="B15" i="18"/>
  <c r="B16" i="18" s="1"/>
  <c r="B17" i="18" s="1"/>
  <c r="B18" i="18" s="1"/>
  <c r="B19" i="18" s="1"/>
  <c r="B20" i="18" s="1"/>
  <c r="B21" i="18" s="1"/>
  <c r="B22" i="18" s="1"/>
  <c r="B23" i="18" s="1"/>
  <c r="B24" i="18" s="1"/>
  <c r="B25" i="18" s="1"/>
  <c r="B26" i="18" s="1"/>
  <c r="B27" i="18" s="1"/>
  <c r="B28" i="18" s="1"/>
  <c r="B29" i="18" s="1"/>
  <c r="B30" i="18" s="1"/>
  <c r="B31" i="18" s="1"/>
  <c r="B32" i="18" s="1"/>
  <c r="B33" i="18" s="1"/>
  <c r="B34" i="18" s="1"/>
  <c r="B36" i="18" s="1"/>
  <c r="B37" i="18" s="1"/>
  <c r="B38" i="18" s="1"/>
  <c r="B39" i="18" s="1"/>
  <c r="B40" i="18" s="1"/>
  <c r="B41" i="18" s="1"/>
  <c r="B42" i="18" s="1"/>
  <c r="B43" i="18" s="1"/>
  <c r="B44" i="18" s="1"/>
  <c r="B45" i="18" s="1"/>
  <c r="B46" i="18" s="1"/>
  <c r="B47" i="18" s="1"/>
  <c r="B49" i="18" s="1"/>
  <c r="B50" i="18" s="1"/>
  <c r="B51" i="18" s="1"/>
  <c r="B52" i="18" s="1"/>
  <c r="B53" i="18" s="1"/>
  <c r="B54" i="18" s="1"/>
  <c r="B55" i="18" s="1"/>
  <c r="B56" i="18" s="1"/>
  <c r="B57" i="18" s="1"/>
  <c r="B58" i="18" s="1"/>
  <c r="B59" i="18" s="1"/>
  <c r="B61" i="18" s="1"/>
  <c r="B62" i="18" s="1"/>
  <c r="B63" i="18" s="1"/>
  <c r="B64" i="18" s="1"/>
  <c r="B65" i="18" s="1"/>
  <c r="B66" i="18" s="1"/>
  <c r="B67" i="18" s="1"/>
  <c r="B68" i="18" s="1"/>
  <c r="B69" i="18" s="1"/>
  <c r="B70" i="18" s="1"/>
  <c r="B71" i="18" s="1"/>
  <c r="B72" i="18" s="1"/>
  <c r="B74" i="18" s="1"/>
  <c r="B75" i="18" s="1"/>
  <c r="B77" i="18" s="1"/>
  <c r="B78" i="18" s="1"/>
  <c r="B81" i="18" s="1"/>
  <c r="B82" i="18" s="1"/>
  <c r="B83" i="18" s="1"/>
  <c r="B84" i="18" s="1"/>
  <c r="B85" i="18" s="1"/>
  <c r="B86" i="18" s="1"/>
  <c r="B87" i="18" s="1"/>
  <c r="B88" i="18" s="1"/>
  <c r="B89" i="18" s="1"/>
  <c r="F89" i="16"/>
  <c r="H87" i="16"/>
  <c r="H86" i="16"/>
  <c r="H85" i="16"/>
  <c r="H84" i="16"/>
  <c r="H83" i="16"/>
  <c r="H82" i="16"/>
  <c r="F79" i="16"/>
  <c r="H77" i="16"/>
  <c r="H76" i="16"/>
  <c r="H75" i="16"/>
  <c r="H74" i="16"/>
  <c r="H73" i="16"/>
  <c r="H72" i="16"/>
  <c r="F69" i="16"/>
  <c r="H67" i="16"/>
  <c r="H66" i="16"/>
  <c r="H65" i="16"/>
  <c r="H64" i="16"/>
  <c r="H63" i="16"/>
  <c r="H58" i="16"/>
  <c r="F58" i="16"/>
  <c r="H57" i="16"/>
  <c r="F57" i="16"/>
  <c r="H56" i="16"/>
  <c r="F56" i="16"/>
  <c r="H55" i="16"/>
  <c r="F55" i="16"/>
  <c r="H54" i="16"/>
  <c r="F54" i="16"/>
  <c r="H53" i="16"/>
  <c r="F53" i="16"/>
  <c r="H52" i="16"/>
  <c r="F52" i="16"/>
  <c r="H51" i="16"/>
  <c r="F51" i="16"/>
  <c r="H50" i="16"/>
  <c r="F50" i="16"/>
  <c r="H49" i="16"/>
  <c r="F49" i="16"/>
  <c r="H48" i="16"/>
  <c r="F48" i="16"/>
  <c r="H47" i="16"/>
  <c r="F47" i="16"/>
  <c r="H46" i="16"/>
  <c r="F46" i="16"/>
  <c r="H45" i="16"/>
  <c r="F45" i="16"/>
  <c r="H44" i="16"/>
  <c r="F44" i="16"/>
  <c r="H43" i="16"/>
  <c r="F43" i="16"/>
  <c r="H42" i="16"/>
  <c r="F42" i="16"/>
  <c r="H41" i="16"/>
  <c r="F41" i="16"/>
  <c r="H40" i="16"/>
  <c r="F40" i="16"/>
  <c r="H35" i="16"/>
  <c r="F35" i="16"/>
  <c r="H34" i="16"/>
  <c r="F34" i="16"/>
  <c r="H33" i="16"/>
  <c r="F33" i="16"/>
  <c r="H32" i="16"/>
  <c r="F32" i="16"/>
  <c r="H31" i="16"/>
  <c r="F31" i="16"/>
  <c r="H30" i="16"/>
  <c r="F30" i="16"/>
  <c r="H25" i="16"/>
  <c r="F25" i="16"/>
  <c r="H24" i="16"/>
  <c r="F24" i="16"/>
  <c r="H23" i="16"/>
  <c r="F23" i="16"/>
  <c r="H22" i="16"/>
  <c r="F22" i="16"/>
  <c r="H21" i="16"/>
  <c r="F21" i="16"/>
  <c r="H20" i="16"/>
  <c r="F20" i="16"/>
  <c r="H19" i="16"/>
  <c r="F19" i="16"/>
  <c r="H14" i="16"/>
  <c r="F14" i="16"/>
  <c r="H13" i="16"/>
  <c r="F13" i="16"/>
  <c r="H12" i="16"/>
  <c r="F12" i="16"/>
  <c r="H89" i="16" l="1"/>
  <c r="F37" i="16"/>
  <c r="H69" i="16"/>
  <c r="H79" i="16"/>
  <c r="J117" i="18"/>
  <c r="B92" i="18"/>
  <c r="B93" i="18" s="1"/>
  <c r="B94" i="18" s="1"/>
  <c r="B95" i="18" s="1"/>
  <c r="B96" i="18" s="1"/>
  <c r="B97" i="18" s="1"/>
  <c r="B98" i="18" s="1"/>
  <c r="B99" i="18" s="1"/>
  <c r="B100" i="18" s="1"/>
  <c r="B101" i="18" s="1"/>
  <c r="B102" i="18" s="1"/>
  <c r="B104" i="18" s="1"/>
  <c r="B105" i="18" s="1"/>
  <c r="B106" i="18" s="1"/>
  <c r="B107" i="18" s="1"/>
  <c r="B108" i="18" s="1"/>
  <c r="B109" i="18" s="1"/>
  <c r="B112" i="18" s="1"/>
  <c r="B114" i="18" s="1"/>
  <c r="B116" i="18" s="1"/>
  <c r="B119" i="18" s="1"/>
  <c r="B120" i="18" s="1"/>
  <c r="B121" i="18" s="1"/>
  <c r="B122" i="18" s="1"/>
  <c r="B123" i="18" s="1"/>
  <c r="B124" i="18" s="1"/>
  <c r="B125" i="18" s="1"/>
  <c r="B126" i="18" s="1"/>
  <c r="B127" i="18" s="1"/>
  <c r="B90" i="18"/>
  <c r="H16" i="16"/>
  <c r="H27" i="16"/>
  <c r="H37" i="16"/>
  <c r="H60" i="16"/>
  <c r="F60" i="16"/>
  <c r="F27" i="16"/>
  <c r="F16" i="16"/>
  <c r="F93" i="16" l="1"/>
  <c r="H94" i="16"/>
  <c r="H96" i="16" s="1"/>
  <c r="F439" i="12" s="1"/>
  <c r="B128" i="18"/>
  <c r="B130" i="18"/>
  <c r="B131" i="18" s="1"/>
  <c r="B132" i="18" s="1"/>
  <c r="B133" i="18" s="1"/>
  <c r="B134" i="18" s="1"/>
  <c r="B135" i="18" s="1"/>
  <c r="B136" i="18" s="1"/>
  <c r="B137" i="18" s="1"/>
  <c r="B138" i="18" s="1"/>
  <c r="B140" i="18" s="1"/>
  <c r="B141" i="18" s="1"/>
  <c r="B143" i="18" s="1"/>
  <c r="B144" i="18" s="1"/>
  <c r="B145" i="18" s="1"/>
  <c r="B146" i="18" s="1"/>
  <c r="B147" i="18" s="1"/>
  <c r="B148" i="18" s="1"/>
  <c r="B149" i="18" s="1"/>
  <c r="G77" i="15" l="1"/>
  <c r="G76" i="15"/>
  <c r="G75" i="15"/>
  <c r="G74" i="15"/>
  <c r="G73" i="15"/>
  <c r="G72" i="15"/>
  <c r="G71" i="15"/>
  <c r="G70" i="15"/>
  <c r="G188" i="15"/>
  <c r="G187" i="15"/>
  <c r="G186" i="15"/>
  <c r="G185" i="15"/>
  <c r="G183" i="15"/>
  <c r="G182" i="15"/>
  <c r="G180" i="15"/>
  <c r="G179" i="15"/>
  <c r="G178" i="15"/>
  <c r="G177" i="15"/>
  <c r="G150" i="15"/>
  <c r="G145" i="15"/>
  <c r="G144" i="15"/>
  <c r="G143" i="15"/>
  <c r="G142" i="15"/>
  <c r="G141" i="15"/>
  <c r="G139" i="15"/>
  <c r="G138" i="15"/>
  <c r="G137" i="15"/>
  <c r="G136" i="15"/>
  <c r="G135" i="15"/>
  <c r="G133" i="15"/>
  <c r="G132" i="15"/>
  <c r="G131" i="15"/>
  <c r="G130" i="15"/>
  <c r="G128" i="15"/>
  <c r="G127" i="15"/>
  <c r="G126" i="15"/>
  <c r="G125" i="15"/>
  <c r="G124" i="15"/>
  <c r="G123" i="15"/>
  <c r="G122" i="15"/>
  <c r="G121" i="15"/>
  <c r="G120" i="15"/>
  <c r="G119" i="15"/>
  <c r="G118" i="15"/>
  <c r="G117" i="15"/>
  <c r="G116" i="15"/>
  <c r="G114" i="15"/>
  <c r="G112" i="15"/>
  <c r="G110" i="15"/>
  <c r="G85" i="15"/>
  <c r="G80" i="15"/>
  <c r="G79" i="15"/>
  <c r="G78" i="15"/>
  <c r="G68" i="15"/>
  <c r="G67" i="15"/>
  <c r="G65" i="15"/>
  <c r="G64" i="15"/>
  <c r="G63" i="15"/>
  <c r="G61" i="15"/>
  <c r="G52" i="15"/>
  <c r="G22" i="15"/>
  <c r="F34" i="14"/>
  <c r="F33" i="14"/>
  <c r="F32" i="14"/>
  <c r="F31" i="14"/>
  <c r="F30" i="14"/>
  <c r="F29" i="14"/>
  <c r="F28" i="14"/>
  <c r="F27" i="14"/>
  <c r="F26" i="14"/>
  <c r="F25" i="14"/>
  <c r="F24" i="14"/>
  <c r="F23" i="14"/>
  <c r="F22" i="14"/>
  <c r="F21" i="14"/>
  <c r="F20" i="14"/>
  <c r="F19" i="14"/>
  <c r="F18" i="14"/>
  <c r="F17" i="14"/>
  <c r="F16" i="14"/>
  <c r="F15" i="14"/>
  <c r="F14" i="14"/>
  <c r="F13" i="14"/>
  <c r="F12" i="14"/>
  <c r="F11" i="14"/>
  <c r="F10" i="14"/>
  <c r="G98" i="13"/>
  <c r="G97" i="13"/>
  <c r="G96" i="13"/>
  <c r="G95" i="13"/>
  <c r="G94" i="13"/>
  <c r="G93" i="13"/>
  <c r="G92" i="13"/>
  <c r="G91" i="13"/>
  <c r="G89" i="13"/>
  <c r="G86" i="13"/>
  <c r="G85" i="13"/>
  <c r="G84" i="13"/>
  <c r="G83" i="13"/>
  <c r="G81" i="13"/>
  <c r="G80" i="13"/>
  <c r="G77" i="13"/>
  <c r="G76" i="13"/>
  <c r="G73" i="13"/>
  <c r="G72" i="13"/>
  <c r="G71" i="13"/>
  <c r="G70" i="13"/>
  <c r="G69" i="13"/>
  <c r="G66" i="13"/>
  <c r="G61"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29" i="13"/>
  <c r="D28" i="13"/>
  <c r="G28" i="13" s="1"/>
  <c r="D27" i="13"/>
  <c r="G27" i="13" s="1"/>
  <c r="D26" i="13"/>
  <c r="G26" i="13" s="1"/>
  <c r="G23" i="13"/>
  <c r="D22" i="13"/>
  <c r="G22" i="13" s="1"/>
  <c r="G18" i="13"/>
  <c r="G16" i="13"/>
  <c r="G15" i="13"/>
  <c r="G12" i="13"/>
  <c r="G11" i="13"/>
  <c r="G10" i="13"/>
  <c r="G9" i="13"/>
  <c r="G8" i="13"/>
  <c r="G9" i="12"/>
  <c r="J9" i="12"/>
  <c r="L9" i="12"/>
  <c r="G11" i="12"/>
  <c r="J11" i="12"/>
  <c r="L11" i="12"/>
  <c r="G13" i="12"/>
  <c r="J13" i="12"/>
  <c r="L13" i="12"/>
  <c r="G15" i="12"/>
  <c r="J15" i="12"/>
  <c r="L15" i="12"/>
  <c r="G17" i="12"/>
  <c r="J17" i="12"/>
  <c r="L17" i="12"/>
  <c r="G21" i="12"/>
  <c r="J21" i="12"/>
  <c r="L21" i="12"/>
  <c r="G24" i="12"/>
  <c r="G23" i="12" s="1"/>
  <c r="I50" i="1" s="1"/>
  <c r="J24" i="12"/>
  <c r="J23" i="12" s="1"/>
  <c r="L24" i="12"/>
  <c r="L23" i="12" s="1"/>
  <c r="G27" i="12"/>
  <c r="G26" i="12" s="1"/>
  <c r="I51" i="1" s="1"/>
  <c r="J27" i="12"/>
  <c r="L27" i="12"/>
  <c r="G29" i="12"/>
  <c r="J29" i="12"/>
  <c r="L29" i="12"/>
  <c r="G32" i="12"/>
  <c r="J32" i="12"/>
  <c r="J31" i="12" s="1"/>
  <c r="L32" i="12"/>
  <c r="L31" i="12" s="1"/>
  <c r="G35" i="12"/>
  <c r="J35" i="12"/>
  <c r="L35" i="12"/>
  <c r="G37" i="12"/>
  <c r="J37" i="12"/>
  <c r="L37" i="12"/>
  <c r="G39" i="12"/>
  <c r="J39" i="12"/>
  <c r="L39" i="12"/>
  <c r="G41" i="12"/>
  <c r="J41" i="12"/>
  <c r="L41" i="12"/>
  <c r="G44" i="12"/>
  <c r="G43" i="12" s="1"/>
  <c r="I54" i="1" s="1"/>
  <c r="J44" i="12"/>
  <c r="J43" i="12" s="1"/>
  <c r="L44" i="12"/>
  <c r="L43" i="12" s="1"/>
  <c r="G47" i="12"/>
  <c r="J47" i="12"/>
  <c r="L47" i="12"/>
  <c r="G49" i="12"/>
  <c r="J49" i="12"/>
  <c r="L49" i="12"/>
  <c r="G51" i="12"/>
  <c r="J51" i="12"/>
  <c r="L51" i="12"/>
  <c r="G54" i="12"/>
  <c r="G53" i="12" s="1"/>
  <c r="I56" i="1" s="1"/>
  <c r="J54" i="12"/>
  <c r="J53" i="12" s="1"/>
  <c r="L54" i="12"/>
  <c r="L53" i="12" s="1"/>
  <c r="G57" i="12"/>
  <c r="J57" i="12"/>
  <c r="L57" i="12"/>
  <c r="G59" i="12"/>
  <c r="J59" i="12"/>
  <c r="L59" i="12"/>
  <c r="G62" i="12"/>
  <c r="J62" i="12"/>
  <c r="L62" i="12"/>
  <c r="G64" i="12"/>
  <c r="J64" i="12"/>
  <c r="L64" i="12"/>
  <c r="G79" i="12"/>
  <c r="J79" i="12"/>
  <c r="L79" i="12"/>
  <c r="G81" i="12"/>
  <c r="J81" i="12"/>
  <c r="L81" i="12"/>
  <c r="G83" i="12"/>
  <c r="J83" i="12"/>
  <c r="L83" i="12"/>
  <c r="G85" i="12"/>
  <c r="J85" i="12"/>
  <c r="L85" i="12"/>
  <c r="G87" i="12"/>
  <c r="J87" i="12"/>
  <c r="L87" i="12"/>
  <c r="G89" i="12"/>
  <c r="J89" i="12"/>
  <c r="L89" i="12"/>
  <c r="G91" i="12"/>
  <c r="J91" i="12"/>
  <c r="L91" i="12"/>
  <c r="G92" i="12"/>
  <c r="J92" i="12"/>
  <c r="L92" i="12"/>
  <c r="G93" i="12"/>
  <c r="J93" i="12"/>
  <c r="L93" i="12"/>
  <c r="G94" i="12"/>
  <c r="J94" i="12"/>
  <c r="L94" i="12"/>
  <c r="G95" i="12"/>
  <c r="J95" i="12"/>
  <c r="L95" i="12"/>
  <c r="G96" i="12"/>
  <c r="J96" i="12"/>
  <c r="L96" i="12"/>
  <c r="G98" i="12"/>
  <c r="J98" i="12"/>
  <c r="L98" i="12"/>
  <c r="G101" i="12"/>
  <c r="J101" i="12"/>
  <c r="L101" i="12"/>
  <c r="G103" i="12"/>
  <c r="J103" i="12"/>
  <c r="L103" i="12"/>
  <c r="G106" i="12"/>
  <c r="G105" i="12" s="1"/>
  <c r="I61" i="1" s="1"/>
  <c r="J106" i="12"/>
  <c r="J105" i="12" s="1"/>
  <c r="L106" i="12"/>
  <c r="L105" i="12" s="1"/>
  <c r="G109" i="12"/>
  <c r="J109" i="12"/>
  <c r="L109" i="12"/>
  <c r="G111" i="12"/>
  <c r="J111" i="12"/>
  <c r="L111" i="12"/>
  <c r="G113" i="12"/>
  <c r="J113" i="12"/>
  <c r="L113" i="12"/>
  <c r="G116" i="12"/>
  <c r="J116" i="12"/>
  <c r="J115" i="12" s="1"/>
  <c r="L116" i="12"/>
  <c r="L115" i="12" s="1"/>
  <c r="G118" i="12"/>
  <c r="J118" i="12"/>
  <c r="L118" i="12"/>
  <c r="G120" i="12"/>
  <c r="J120" i="12"/>
  <c r="L120" i="12"/>
  <c r="G122" i="12"/>
  <c r="J122" i="12"/>
  <c r="L122" i="12"/>
  <c r="G124" i="12"/>
  <c r="J124" i="12"/>
  <c r="L124" i="12"/>
  <c r="G126" i="12"/>
  <c r="J126" i="12"/>
  <c r="L126" i="12"/>
  <c r="G128" i="12"/>
  <c r="J128" i="12"/>
  <c r="L128" i="12"/>
  <c r="G132" i="12"/>
  <c r="J132" i="12"/>
  <c r="L132" i="12"/>
  <c r="G136" i="12"/>
  <c r="J136" i="12"/>
  <c r="L136" i="12"/>
  <c r="G138" i="12"/>
  <c r="J138" i="12"/>
  <c r="L138" i="12"/>
  <c r="G140" i="12"/>
  <c r="J140" i="12"/>
  <c r="L140" i="12"/>
  <c r="G143" i="12"/>
  <c r="J143" i="12"/>
  <c r="L143" i="12"/>
  <c r="G145" i="12"/>
  <c r="J145" i="12"/>
  <c r="L145" i="12"/>
  <c r="G148" i="12"/>
  <c r="J148" i="12"/>
  <c r="L148" i="12"/>
  <c r="G151" i="12"/>
  <c r="J151" i="12"/>
  <c r="L151" i="12"/>
  <c r="G156" i="12"/>
  <c r="J156" i="12"/>
  <c r="L156" i="12"/>
  <c r="G163" i="12"/>
  <c r="J163" i="12"/>
  <c r="L163" i="12"/>
  <c r="G164" i="12"/>
  <c r="J164" i="12"/>
  <c r="L164" i="12"/>
  <c r="G165" i="12"/>
  <c r="J165" i="12"/>
  <c r="L165" i="12"/>
  <c r="G166" i="12"/>
  <c r="J166" i="12"/>
  <c r="L166" i="12"/>
  <c r="G167" i="12"/>
  <c r="J167" i="12"/>
  <c r="L167" i="12"/>
  <c r="G168" i="12"/>
  <c r="J168" i="12"/>
  <c r="L168" i="12"/>
  <c r="G169" i="12"/>
  <c r="J169" i="12"/>
  <c r="L169" i="12"/>
  <c r="G171" i="12"/>
  <c r="J171" i="12"/>
  <c r="L171" i="12"/>
  <c r="G175" i="12"/>
  <c r="J175" i="12"/>
  <c r="L175" i="12"/>
  <c r="G177" i="12"/>
  <c r="J177" i="12"/>
  <c r="L177" i="12"/>
  <c r="G182" i="12"/>
  <c r="J182" i="12"/>
  <c r="L182" i="12"/>
  <c r="G188" i="12"/>
  <c r="J188" i="12"/>
  <c r="L188" i="12"/>
  <c r="G189" i="12"/>
  <c r="J189" i="12"/>
  <c r="L189" i="12"/>
  <c r="G190" i="12"/>
  <c r="J190" i="12"/>
  <c r="L190" i="12"/>
  <c r="G191" i="12"/>
  <c r="J191" i="12"/>
  <c r="L191" i="12"/>
  <c r="G192" i="12"/>
  <c r="J192" i="12"/>
  <c r="L192" i="12"/>
  <c r="G193" i="12"/>
  <c r="J193" i="12"/>
  <c r="L193" i="12"/>
  <c r="G194" i="12"/>
  <c r="J194" i="12"/>
  <c r="L194" i="12"/>
  <c r="G196" i="12"/>
  <c r="J196" i="12"/>
  <c r="L196" i="12"/>
  <c r="G198" i="12"/>
  <c r="J198" i="12"/>
  <c r="L198" i="12"/>
  <c r="G199" i="12"/>
  <c r="J199" i="12"/>
  <c r="L199" i="12"/>
  <c r="G200" i="12"/>
  <c r="J200" i="12"/>
  <c r="L200" i="12"/>
  <c r="G201" i="12"/>
  <c r="J201" i="12"/>
  <c r="L201" i="12"/>
  <c r="G202" i="12"/>
  <c r="J202" i="12"/>
  <c r="L202" i="12"/>
  <c r="G203" i="12"/>
  <c r="J203" i="12"/>
  <c r="L203" i="12"/>
  <c r="G204" i="12"/>
  <c r="J204" i="12"/>
  <c r="L204" i="12"/>
  <c r="G206" i="12"/>
  <c r="J206" i="12"/>
  <c r="L206" i="12"/>
  <c r="G208" i="12"/>
  <c r="J208" i="12"/>
  <c r="L208" i="12"/>
  <c r="G209" i="12"/>
  <c r="J209" i="12"/>
  <c r="L209" i="12"/>
  <c r="G210" i="12"/>
  <c r="J210" i="12"/>
  <c r="L210" i="12"/>
  <c r="G211" i="12"/>
  <c r="J211" i="12"/>
  <c r="L211" i="12"/>
  <c r="G212" i="12"/>
  <c r="J212" i="12"/>
  <c r="L212" i="12"/>
  <c r="G213" i="12"/>
  <c r="J213" i="12"/>
  <c r="L213" i="12"/>
  <c r="G214" i="12"/>
  <c r="J214" i="12"/>
  <c r="L214" i="12"/>
  <c r="G216" i="12"/>
  <c r="J216" i="12"/>
  <c r="L216" i="12"/>
  <c r="G218" i="12"/>
  <c r="J218" i="12"/>
  <c r="L218" i="12"/>
  <c r="G219" i="12"/>
  <c r="J219" i="12"/>
  <c r="L219" i="12"/>
  <c r="G220" i="12"/>
  <c r="J220" i="12"/>
  <c r="L220" i="12"/>
  <c r="G221" i="12"/>
  <c r="J221" i="12"/>
  <c r="L221" i="12"/>
  <c r="G222" i="12"/>
  <c r="J222" i="12"/>
  <c r="L222" i="12"/>
  <c r="G223" i="12"/>
  <c r="J223" i="12"/>
  <c r="L223" i="12"/>
  <c r="G224" i="12"/>
  <c r="J224" i="12"/>
  <c r="L224" i="12"/>
  <c r="G226" i="12"/>
  <c r="J226" i="12"/>
  <c r="L226" i="12"/>
  <c r="G228" i="12"/>
  <c r="J228" i="12"/>
  <c r="L228" i="12"/>
  <c r="G229" i="12"/>
  <c r="J229" i="12"/>
  <c r="L229" i="12"/>
  <c r="G230" i="12"/>
  <c r="J230" i="12"/>
  <c r="L230" i="12"/>
  <c r="G231" i="12"/>
  <c r="J231" i="12"/>
  <c r="L231" i="12"/>
  <c r="G232" i="12"/>
  <c r="J232" i="12"/>
  <c r="L232" i="12"/>
  <c r="G233" i="12"/>
  <c r="J233" i="12"/>
  <c r="L233" i="12"/>
  <c r="G234" i="12"/>
  <c r="J234" i="12"/>
  <c r="L234" i="12"/>
  <c r="G236" i="12"/>
  <c r="J236" i="12"/>
  <c r="L236" i="12"/>
  <c r="G238" i="12"/>
  <c r="J238" i="12"/>
  <c r="L238" i="12"/>
  <c r="G239" i="12"/>
  <c r="J239" i="12"/>
  <c r="L239" i="12"/>
  <c r="G240" i="12"/>
  <c r="J240" i="12"/>
  <c r="L240" i="12"/>
  <c r="G241" i="12"/>
  <c r="J241" i="12"/>
  <c r="L241" i="12"/>
  <c r="G242" i="12"/>
  <c r="J242" i="12"/>
  <c r="L242" i="12"/>
  <c r="G243" i="12"/>
  <c r="J243" i="12"/>
  <c r="L243" i="12"/>
  <c r="G244" i="12"/>
  <c r="J244" i="12"/>
  <c r="L244" i="12"/>
  <c r="G246" i="12"/>
  <c r="J246" i="12"/>
  <c r="L246" i="12"/>
  <c r="G248" i="12"/>
  <c r="J248" i="12"/>
  <c r="L248" i="12"/>
  <c r="G250" i="12"/>
  <c r="J250" i="12"/>
  <c r="L250" i="12"/>
  <c r="G252" i="12"/>
  <c r="J252" i="12"/>
  <c r="L252" i="12"/>
  <c r="G253" i="12"/>
  <c r="J253" i="12"/>
  <c r="L253" i="12"/>
  <c r="G254" i="12"/>
  <c r="J254" i="12"/>
  <c r="L254" i="12"/>
  <c r="G255" i="12"/>
  <c r="J255" i="12"/>
  <c r="L255" i="12"/>
  <c r="G256" i="12"/>
  <c r="J256" i="12"/>
  <c r="L256" i="12"/>
  <c r="G257" i="12"/>
  <c r="J257" i="12"/>
  <c r="L257" i="12"/>
  <c r="G258" i="12"/>
  <c r="J258" i="12"/>
  <c r="L258" i="12"/>
  <c r="G260" i="12"/>
  <c r="G259" i="12" s="1"/>
  <c r="I72" i="1" s="1"/>
  <c r="J260" i="12"/>
  <c r="J259" i="12" s="1"/>
  <c r="L260" i="12"/>
  <c r="L259" i="12" s="1"/>
  <c r="G262" i="12"/>
  <c r="J262" i="12"/>
  <c r="L262" i="12"/>
  <c r="G264" i="12"/>
  <c r="J264" i="12"/>
  <c r="L264" i="12"/>
  <c r="G265" i="12"/>
  <c r="J265" i="12"/>
  <c r="L265" i="12"/>
  <c r="G267" i="12"/>
  <c r="J267" i="12"/>
  <c r="L267" i="12"/>
  <c r="G269" i="12"/>
  <c r="J269" i="12"/>
  <c r="L269" i="12"/>
  <c r="G271" i="12"/>
  <c r="J271" i="12"/>
  <c r="L271" i="12"/>
  <c r="G273" i="12"/>
  <c r="J273" i="12"/>
  <c r="L273" i="12"/>
  <c r="G275" i="12"/>
  <c r="J275" i="12"/>
  <c r="L275" i="12"/>
  <c r="G276" i="12"/>
  <c r="J276" i="12"/>
  <c r="L276" i="12"/>
  <c r="G277" i="12"/>
  <c r="J277" i="12"/>
  <c r="L277" i="12"/>
  <c r="G278" i="12"/>
  <c r="J278" i="12"/>
  <c r="L278" i="12"/>
  <c r="G280" i="12"/>
  <c r="J280" i="12"/>
  <c r="L280" i="12"/>
  <c r="G282" i="12"/>
  <c r="J282" i="12"/>
  <c r="L282" i="12"/>
  <c r="G284" i="12"/>
  <c r="J284" i="12"/>
  <c r="L284" i="12"/>
  <c r="G286" i="12"/>
  <c r="J286" i="12"/>
  <c r="L286" i="12"/>
  <c r="G288" i="12"/>
  <c r="J288" i="12"/>
  <c r="L288" i="12"/>
  <c r="G290" i="12"/>
  <c r="J290" i="12"/>
  <c r="L290" i="12"/>
  <c r="G293" i="12"/>
  <c r="J293" i="12"/>
  <c r="L293" i="12"/>
  <c r="G295" i="12"/>
  <c r="J295" i="12"/>
  <c r="L295" i="12"/>
  <c r="G297" i="12"/>
  <c r="J297" i="12"/>
  <c r="L297" i="12"/>
  <c r="G299" i="12"/>
  <c r="J299" i="12"/>
  <c r="L299" i="12"/>
  <c r="G301" i="12"/>
  <c r="J301" i="12"/>
  <c r="L301" i="12"/>
  <c r="G303" i="12"/>
  <c r="J303" i="12"/>
  <c r="L303" i="12"/>
  <c r="G305" i="12"/>
  <c r="J305" i="12"/>
  <c r="L305" i="12"/>
  <c r="G307" i="12"/>
  <c r="J307" i="12"/>
  <c r="L307" i="12"/>
  <c r="G309" i="12"/>
  <c r="J309" i="12"/>
  <c r="L309" i="12"/>
  <c r="G312" i="12"/>
  <c r="J312" i="12"/>
  <c r="L312" i="12"/>
  <c r="G314" i="12"/>
  <c r="J314" i="12"/>
  <c r="L314" i="12"/>
  <c r="G316" i="12"/>
  <c r="J316" i="12"/>
  <c r="L316" i="12"/>
  <c r="J318" i="12"/>
  <c r="J317" i="12" s="1"/>
  <c r="L318" i="12"/>
  <c r="L317" i="12" s="1"/>
  <c r="G320" i="12"/>
  <c r="J320" i="12"/>
  <c r="L320" i="12"/>
  <c r="G323" i="12"/>
  <c r="J323" i="12"/>
  <c r="L323" i="12"/>
  <c r="G326" i="12"/>
  <c r="J326" i="12"/>
  <c r="L326" i="12"/>
  <c r="G328" i="12"/>
  <c r="J328" i="12"/>
  <c r="L328" i="12"/>
  <c r="G330" i="12"/>
  <c r="J330" i="12"/>
  <c r="L330" i="12"/>
  <c r="G332" i="12"/>
  <c r="J332" i="12"/>
  <c r="L332" i="12"/>
  <c r="G334" i="12"/>
  <c r="J334" i="12"/>
  <c r="L334" i="12"/>
  <c r="G336" i="12"/>
  <c r="J336" i="12"/>
  <c r="L336" i="12"/>
  <c r="G338" i="12"/>
  <c r="J338" i="12"/>
  <c r="L338" i="12"/>
  <c r="G340" i="12"/>
  <c r="J340" i="12"/>
  <c r="L340" i="12"/>
  <c r="G341" i="12"/>
  <c r="J341" i="12"/>
  <c r="L341" i="12"/>
  <c r="G342" i="12"/>
  <c r="J342" i="12"/>
  <c r="L342" i="12"/>
  <c r="G343" i="12"/>
  <c r="J343" i="12"/>
  <c r="L343" i="12"/>
  <c r="G345" i="12"/>
  <c r="J345" i="12"/>
  <c r="L345" i="12"/>
  <c r="G347" i="12"/>
  <c r="J347" i="12"/>
  <c r="L347" i="12"/>
  <c r="G352" i="12"/>
  <c r="J352" i="12"/>
  <c r="L352" i="12"/>
  <c r="G353" i="12"/>
  <c r="J353" i="12"/>
  <c r="L353" i="12"/>
  <c r="G354" i="12"/>
  <c r="J354" i="12"/>
  <c r="L354" i="12"/>
  <c r="G355" i="12"/>
  <c r="J355" i="12"/>
  <c r="L355" i="12"/>
  <c r="G360" i="12"/>
  <c r="J360" i="12"/>
  <c r="L360" i="12"/>
  <c r="G362" i="12"/>
  <c r="J362" i="12"/>
  <c r="L362" i="12"/>
  <c r="G363" i="12"/>
  <c r="J363" i="12"/>
  <c r="L363" i="12"/>
  <c r="G364" i="12"/>
  <c r="J364" i="12"/>
  <c r="L364" i="12"/>
  <c r="G365" i="12"/>
  <c r="J365" i="12"/>
  <c r="L365" i="12"/>
  <c r="G366" i="12"/>
  <c r="J366" i="12"/>
  <c r="L366" i="12"/>
  <c r="G367" i="12"/>
  <c r="J367" i="12"/>
  <c r="L367" i="12"/>
  <c r="G368" i="12"/>
  <c r="J368" i="12"/>
  <c r="L368" i="12"/>
  <c r="G369" i="12"/>
  <c r="J369" i="12"/>
  <c r="L369" i="12"/>
  <c r="G370" i="12"/>
  <c r="J370" i="12"/>
  <c r="L370" i="12"/>
  <c r="G371" i="12"/>
  <c r="J371" i="12"/>
  <c r="L371" i="12"/>
  <c r="G372" i="12"/>
  <c r="J372" i="12"/>
  <c r="L372" i="12"/>
  <c r="G373" i="12"/>
  <c r="J373" i="12"/>
  <c r="L373" i="12"/>
  <c r="G374" i="12"/>
  <c r="J374" i="12"/>
  <c r="L374" i="12"/>
  <c r="G375" i="12"/>
  <c r="J375" i="12"/>
  <c r="L375" i="12"/>
  <c r="G377" i="12"/>
  <c r="J377" i="12"/>
  <c r="L377" i="12"/>
  <c r="G379" i="12"/>
  <c r="J379" i="12"/>
  <c r="L379" i="12"/>
  <c r="G381" i="12"/>
  <c r="J381" i="12"/>
  <c r="L381" i="12"/>
  <c r="G383" i="12"/>
  <c r="J383" i="12"/>
  <c r="L383" i="12"/>
  <c r="G386" i="12"/>
  <c r="J386" i="12"/>
  <c r="L386" i="12"/>
  <c r="G390" i="12"/>
  <c r="J390" i="12"/>
  <c r="L390" i="12"/>
  <c r="G392" i="12"/>
  <c r="J392" i="12"/>
  <c r="L392" i="12"/>
  <c r="G409" i="12"/>
  <c r="J409" i="12"/>
  <c r="L409" i="12"/>
  <c r="G426" i="12"/>
  <c r="J426" i="12"/>
  <c r="L426" i="12"/>
  <c r="G427" i="12"/>
  <c r="J427" i="12"/>
  <c r="L427" i="12"/>
  <c r="G428" i="12"/>
  <c r="J428" i="12"/>
  <c r="L428" i="12"/>
  <c r="G431" i="12"/>
  <c r="J431" i="12"/>
  <c r="L431" i="12"/>
  <c r="G432" i="12"/>
  <c r="J432" i="12"/>
  <c r="L432" i="12"/>
  <c r="G433" i="12"/>
  <c r="J433" i="12"/>
  <c r="L433" i="12"/>
  <c r="G434" i="12"/>
  <c r="J434" i="12"/>
  <c r="L434" i="12"/>
  <c r="G435" i="12"/>
  <c r="J435" i="12"/>
  <c r="L435" i="12"/>
  <c r="G436" i="12"/>
  <c r="J436" i="12"/>
  <c r="L436" i="12"/>
  <c r="G437" i="12"/>
  <c r="J437" i="12"/>
  <c r="L437" i="12"/>
  <c r="G439" i="12"/>
  <c r="J439" i="12"/>
  <c r="L439" i="12"/>
  <c r="J440" i="12"/>
  <c r="L440" i="12"/>
  <c r="J442" i="12"/>
  <c r="J441" i="12" s="1"/>
  <c r="L442" i="12"/>
  <c r="L441" i="12" s="1"/>
  <c r="G444" i="12"/>
  <c r="G443" i="12" s="1"/>
  <c r="I87" i="1" s="1"/>
  <c r="J444" i="12"/>
  <c r="J443" i="12" s="1"/>
  <c r="L444" i="12"/>
  <c r="L443" i="12" s="1"/>
  <c r="U449" i="12"/>
  <c r="F41" i="1" s="1"/>
  <c r="I20" i="1"/>
  <c r="J28" i="1"/>
  <c r="J26" i="1"/>
  <c r="G38" i="1"/>
  <c r="F38" i="1"/>
  <c r="J23" i="1"/>
  <c r="J24" i="1"/>
  <c r="J25" i="1"/>
  <c r="J27" i="1"/>
  <c r="E24" i="1"/>
  <c r="E26" i="1"/>
  <c r="F35" i="14" l="1"/>
  <c r="L438" i="12"/>
  <c r="L97" i="12"/>
  <c r="J26" i="12"/>
  <c r="G90" i="13"/>
  <c r="G100" i="13" s="1"/>
  <c r="F318" i="12" s="1"/>
  <c r="G318" i="12" s="1"/>
  <c r="G317" i="12" s="1"/>
  <c r="I76" i="1" s="1"/>
  <c r="J261" i="12"/>
  <c r="G319" i="12"/>
  <c r="I77" i="1" s="1"/>
  <c r="G46" i="12"/>
  <c r="I55" i="1" s="1"/>
  <c r="G195" i="12"/>
  <c r="I66" i="1" s="1"/>
  <c r="J97" i="12"/>
  <c r="J61" i="12"/>
  <c r="J46" i="12"/>
  <c r="L34" i="12"/>
  <c r="J438" i="12"/>
  <c r="L430" i="12"/>
  <c r="J430" i="12"/>
  <c r="G376" i="12"/>
  <c r="I82" i="1" s="1"/>
  <c r="L46" i="12"/>
  <c r="L61" i="12"/>
  <c r="G56" i="12"/>
  <c r="I57" i="1" s="1"/>
  <c r="L205" i="12"/>
  <c r="L117" i="12"/>
  <c r="F40" i="1"/>
  <c r="L391" i="12"/>
  <c r="L344" i="12"/>
  <c r="J344" i="12"/>
  <c r="L215" i="12"/>
  <c r="J195" i="12"/>
  <c r="L108" i="12"/>
  <c r="J78" i="12"/>
  <c r="G61" i="12"/>
  <c r="I58" i="1" s="1"/>
  <c r="L361" i="12"/>
  <c r="J376" i="12"/>
  <c r="L376" i="12"/>
  <c r="G344" i="12"/>
  <c r="I80" i="1" s="1"/>
  <c r="J339" i="12"/>
  <c r="L339" i="12"/>
  <c r="J327" i="12"/>
  <c r="L245" i="12"/>
  <c r="L225" i="12"/>
  <c r="J108" i="12"/>
  <c r="L56" i="12"/>
  <c r="J34" i="12"/>
  <c r="F39" i="1"/>
  <c r="J361" i="12"/>
  <c r="L283" i="12"/>
  <c r="J319" i="12"/>
  <c r="J266" i="12"/>
  <c r="J235" i="12"/>
  <c r="J215" i="12"/>
  <c r="J170" i="12"/>
  <c r="G34" i="12"/>
  <c r="I53" i="1" s="1"/>
  <c r="L26" i="12"/>
  <c r="J391" i="12"/>
  <c r="G391" i="12"/>
  <c r="I83" i="1" s="1"/>
  <c r="G430" i="12"/>
  <c r="I84" i="1" s="1"/>
  <c r="G339" i="12"/>
  <c r="I79" i="1" s="1"/>
  <c r="G327" i="12"/>
  <c r="I78" i="1" s="1"/>
  <c r="J283" i="12"/>
  <c r="J245" i="12"/>
  <c r="G361" i="12"/>
  <c r="I81" i="1" s="1"/>
  <c r="J117" i="12"/>
  <c r="G78" i="12"/>
  <c r="I59" i="1" s="1"/>
  <c r="G31" i="12"/>
  <c r="I52" i="1" s="1"/>
  <c r="L235" i="12"/>
  <c r="L266" i="12"/>
  <c r="L261" i="12"/>
  <c r="G235" i="12"/>
  <c r="I70" i="1" s="1"/>
  <c r="G225" i="12"/>
  <c r="I69" i="1" s="1"/>
  <c r="G215" i="12"/>
  <c r="I68" i="1" s="1"/>
  <c r="G205" i="12"/>
  <c r="I67" i="1" s="1"/>
  <c r="L195" i="12"/>
  <c r="G170" i="12"/>
  <c r="I65" i="1" s="1"/>
  <c r="G115" i="12"/>
  <c r="I63" i="1" s="1"/>
  <c r="G97" i="12"/>
  <c r="I60" i="1" s="1"/>
  <c r="L78" i="12"/>
  <c r="J56" i="12"/>
  <c r="L8" i="12"/>
  <c r="G8" i="12"/>
  <c r="L170" i="12"/>
  <c r="G117" i="12"/>
  <c r="I64" i="1" s="1"/>
  <c r="G108" i="12"/>
  <c r="I62" i="1" s="1"/>
  <c r="L327" i="12"/>
  <c r="L319" i="12"/>
  <c r="G283" i="12"/>
  <c r="I75" i="1" s="1"/>
  <c r="G266" i="12"/>
  <c r="I74" i="1" s="1"/>
  <c r="G261" i="12"/>
  <c r="I73" i="1" s="1"/>
  <c r="G245" i="12"/>
  <c r="I71" i="1" s="1"/>
  <c r="J225" i="12"/>
  <c r="J205" i="12"/>
  <c r="J8" i="12"/>
  <c r="F37" i="14" l="1"/>
  <c r="F440" i="12"/>
  <c r="G440" i="12" s="1"/>
  <c r="I17" i="1"/>
  <c r="I49" i="1"/>
  <c r="F42" i="1"/>
  <c r="G438" i="12" l="1"/>
  <c r="G23" i="1"/>
  <c r="A23" i="1" s="1"/>
  <c r="I16" i="1"/>
  <c r="I85" i="1" l="1"/>
  <c r="G24" i="1"/>
  <c r="A24" i="1"/>
  <c r="G190" i="15" l="1"/>
  <c r="G442" i="12" s="1"/>
  <c r="G441" i="12" l="1"/>
  <c r="E447" i="12" l="1"/>
  <c r="E446" i="12"/>
  <c r="I86" i="1"/>
  <c r="G446" i="12" l="1"/>
  <c r="L446" i="12"/>
  <c r="J446" i="12"/>
  <c r="G447" i="12"/>
  <c r="J447" i="12"/>
  <c r="L447" i="12"/>
  <c r="I18" i="1"/>
  <c r="J445" i="12" l="1"/>
  <c r="L445" i="12"/>
  <c r="G445" i="12"/>
  <c r="V449" i="12"/>
  <c r="I88" i="1" l="1"/>
  <c r="G449" i="12"/>
  <c r="G39" i="1"/>
  <c r="G41" i="1"/>
  <c r="H41" i="1" s="1"/>
  <c r="I41" i="1" s="1"/>
  <c r="G40" i="1"/>
  <c r="H40" i="1" s="1"/>
  <c r="I40" i="1" s="1"/>
  <c r="H39" i="1" l="1"/>
  <c r="H42" i="1" s="1"/>
  <c r="G42" i="1"/>
  <c r="I19" i="1"/>
  <c r="I21" i="1" s="1"/>
  <c r="I89" i="1"/>
  <c r="I39" i="1" l="1"/>
  <c r="I42" i="1" s="1"/>
  <c r="J41" i="1" s="1"/>
  <c r="G25" i="1"/>
  <c r="A25" i="1" s="1"/>
  <c r="G28" i="1"/>
  <c r="J82" i="1"/>
  <c r="J77" i="1"/>
  <c r="J78" i="1"/>
  <c r="J54" i="1"/>
  <c r="J79" i="1"/>
  <c r="J63" i="1"/>
  <c r="J69" i="1"/>
  <c r="J60" i="1"/>
  <c r="J75" i="1"/>
  <c r="J56" i="1"/>
  <c r="J68" i="1"/>
  <c r="J65" i="1"/>
  <c r="J74" i="1"/>
  <c r="J57" i="1"/>
  <c r="J58" i="1"/>
  <c r="J76" i="1"/>
  <c r="J49" i="1"/>
  <c r="J84" i="1"/>
  <c r="J59" i="1"/>
  <c r="J61" i="1"/>
  <c r="J81" i="1"/>
  <c r="J83" i="1"/>
  <c r="J85" i="1"/>
  <c r="J86" i="1"/>
  <c r="J73" i="1"/>
  <c r="J53" i="1"/>
  <c r="J51" i="1"/>
  <c r="J67" i="1"/>
  <c r="J52" i="1"/>
  <c r="J71" i="1"/>
  <c r="J64" i="1"/>
  <c r="J66" i="1"/>
  <c r="J62" i="1"/>
  <c r="J50" i="1"/>
  <c r="J80" i="1"/>
  <c r="J72" i="1"/>
  <c r="J88" i="1"/>
  <c r="J87" i="1"/>
  <c r="J55" i="1"/>
  <c r="J70" i="1"/>
  <c r="J39" i="1" l="1"/>
  <c r="J42" i="1" s="1"/>
  <c r="J40" i="1"/>
  <c r="G26" i="1"/>
  <c r="A27" i="1" s="1"/>
  <c r="A26" i="1"/>
  <c r="J89"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Jaromír Obšil</author>
  </authors>
  <commentList>
    <comment ref="M6" authorId="0" shapeId="0" xr:uid="{2786E222-772F-4F54-A4F7-4FBB41B7CA81}">
      <text>
        <r>
          <rPr>
            <sz val="9"/>
            <color indexed="81"/>
            <rFont val="Tahoma"/>
            <family val="2"/>
            <charset val="238"/>
          </rPr>
          <t>Jedná se o informaci, zda se jedná o položku, která je do rozpočtu zadána z cenové soustavy RTS, nebo vlastní.</t>
        </r>
      </text>
    </comment>
  </commentList>
</comments>
</file>

<file path=xl/sharedStrings.xml><?xml version="1.0" encoding="utf-8"?>
<sst xmlns="http://schemas.openxmlformats.org/spreadsheetml/2006/main" count="3489" uniqueCount="1217">
  <si>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</si>
  <si>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</si>
  <si>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</si>
  <si>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</si>
  <si>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</si>
  <si>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</si>
  <si>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</si>
  <si>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</si>
  <si>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</si>
  <si>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</si>
  <si>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</si>
  <si>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</si>
  <si>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</si>
  <si>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</si>
  <si>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</si>
  <si>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</si>
  <si>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</si>
  <si>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</si>
  <si>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</si>
  <si>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</si>
  <si>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</si>
  <si>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</si>
  <si>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</si>
  <si>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</si>
  <si>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</si>
  <si>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</si>
  <si>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</si>
  <si>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</si>
  <si>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</si>
  <si>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</si>
  <si>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</si>
  <si>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</si>
  <si>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</si>
  <si>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</si>
  <si>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</si>
  <si>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</si>
  <si>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</si>
  <si>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</si>
  <si>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</si>
  <si>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</si>
  <si>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</si>
  <si>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9297</t>
  </si>
  <si>
    <t>Zateplení a výměna oken</t>
  </si>
  <si>
    <t>01</t>
  </si>
  <si>
    <t>Stavební práce</t>
  </si>
  <si>
    <t>Objekt:</t>
  </si>
  <si>
    <t>Rozpočet:</t>
  </si>
  <si>
    <t>Jaromír Obšil, autorizovaný technik</t>
  </si>
  <si>
    <t>Gymnázium Pacov</t>
  </si>
  <si>
    <t>Město Pacov</t>
  </si>
  <si>
    <t>nám. Svobody 320</t>
  </si>
  <si>
    <t>Pacov</t>
  </si>
  <si>
    <t>39501</t>
  </si>
  <si>
    <t>00248789</t>
  </si>
  <si>
    <t>CZ00248789</t>
  </si>
  <si>
    <t>2020 architekti s.r.o.</t>
  </si>
  <si>
    <t>Boušova 656</t>
  </si>
  <si>
    <t>Praha-Klánovice</t>
  </si>
  <si>
    <t>19014</t>
  </si>
  <si>
    <t>04355440</t>
  </si>
  <si>
    <t>CZ04355440</t>
  </si>
  <si>
    <t>13.9.2024</t>
  </si>
  <si>
    <t>Stavba</t>
  </si>
  <si>
    <t>Celkem za stavbu</t>
  </si>
  <si>
    <t>CZK</t>
  </si>
  <si>
    <t>Rekapitulace dílů</t>
  </si>
  <si>
    <t>Typ dílu</t>
  </si>
  <si>
    <t>1</t>
  </si>
  <si>
    <t>Zemní práce</t>
  </si>
  <si>
    <t>27</t>
  </si>
  <si>
    <t>Základy</t>
  </si>
  <si>
    <t>31</t>
  </si>
  <si>
    <t>Zdi podpěrné a volné</t>
  </si>
  <si>
    <t>342</t>
  </si>
  <si>
    <t>Stěny a příčky montované lehké</t>
  </si>
  <si>
    <t>41</t>
  </si>
  <si>
    <t>Stropy a stropní konstrukce</t>
  </si>
  <si>
    <t>416</t>
  </si>
  <si>
    <t>Podhledy a mezistropy montované lehké</t>
  </si>
  <si>
    <t>43</t>
  </si>
  <si>
    <t>Schodiště</t>
  </si>
  <si>
    <t>56</t>
  </si>
  <si>
    <t>Podkladní vrstvy komunikací a zpevněných ploch</t>
  </si>
  <si>
    <t>59</t>
  </si>
  <si>
    <t>Dlažby a předlažby komunikací</t>
  </si>
  <si>
    <t>61</t>
  </si>
  <si>
    <t>Úpravy povrchů vnitřní</t>
  </si>
  <si>
    <t>62</t>
  </si>
  <si>
    <t>Úpravy povrchů vnější</t>
  </si>
  <si>
    <t>63</t>
  </si>
  <si>
    <t>Podlahy a podlahové konstrukce</t>
  </si>
  <si>
    <t>91</t>
  </si>
  <si>
    <t>Doplňující práce na komunikaci</t>
  </si>
  <si>
    <t>94</t>
  </si>
  <si>
    <t>Lešení a stavební výtahy</t>
  </si>
  <si>
    <t>95</t>
  </si>
  <si>
    <t>Dokončovací konstrukce na pozemních stavbách</t>
  </si>
  <si>
    <t>961</t>
  </si>
  <si>
    <t>Bourání konstrukcí HSV</t>
  </si>
  <si>
    <t>962</t>
  </si>
  <si>
    <t>Bourání konstrukcí PSV</t>
  </si>
  <si>
    <t>963</t>
  </si>
  <si>
    <t>Bourání TI polystyren</t>
  </si>
  <si>
    <t>964</t>
  </si>
  <si>
    <t>Bourání TI z MW</t>
  </si>
  <si>
    <t>965</t>
  </si>
  <si>
    <t>Bourání SDK konstrukcí</t>
  </si>
  <si>
    <t>966</t>
  </si>
  <si>
    <t>Bourání konstrukcí asfaltových</t>
  </si>
  <si>
    <t>967</t>
  </si>
  <si>
    <t>Bourání konstrukcí z plastu</t>
  </si>
  <si>
    <t>969</t>
  </si>
  <si>
    <t>Bourání konstrukcí kovových</t>
  </si>
  <si>
    <t>99</t>
  </si>
  <si>
    <t>Staveništní přesun hmot</t>
  </si>
  <si>
    <t>711</t>
  </si>
  <si>
    <t>Izolace proti vodě</t>
  </si>
  <si>
    <t>712</t>
  </si>
  <si>
    <t>Povlakové krytiny</t>
  </si>
  <si>
    <t>713</t>
  </si>
  <si>
    <t>Izolace tepelné</t>
  </si>
  <si>
    <t>730</t>
  </si>
  <si>
    <t>Ústřední vytápění</t>
  </si>
  <si>
    <t>762</t>
  </si>
  <si>
    <t>Konstrukce tesařské</t>
  </si>
  <si>
    <t>764</t>
  </si>
  <si>
    <t>Konstrukce klempířské</t>
  </si>
  <si>
    <t>766</t>
  </si>
  <si>
    <t>Konstrukce truhlářské, okna a dveře</t>
  </si>
  <si>
    <t>767</t>
  </si>
  <si>
    <t>Konstrukce zámečnické</t>
  </si>
  <si>
    <t>769</t>
  </si>
  <si>
    <t>Výplně otvorů</t>
  </si>
  <si>
    <t>776</t>
  </si>
  <si>
    <t>Podlahy povlakové</t>
  </si>
  <si>
    <t>784</t>
  </si>
  <si>
    <t>Malby</t>
  </si>
  <si>
    <t>786</t>
  </si>
  <si>
    <t>Zastiňující technika</t>
  </si>
  <si>
    <t>M21</t>
  </si>
  <si>
    <t>Elektromontáže</t>
  </si>
  <si>
    <t>M24</t>
  </si>
  <si>
    <t>Montáže vzduchotechnických zařízení</t>
  </si>
  <si>
    <t>M36</t>
  </si>
  <si>
    <t>Montáže měřících a regulačních zařízení</t>
  </si>
  <si>
    <t>VN</t>
  </si>
  <si>
    <t>ON</t>
  </si>
  <si>
    <t>#TypZaznamu#</t>
  </si>
  <si>
    <t>STA</t>
  </si>
  <si>
    <t>OBJ</t>
  </si>
  <si>
    <t>ROZ</t>
  </si>
  <si>
    <t>P.č.</t>
  </si>
  <si>
    <t>Číslo položky</t>
  </si>
  <si>
    <t>Název položky</t>
  </si>
  <si>
    <t>MJ</t>
  </si>
  <si>
    <t>Množství</t>
  </si>
  <si>
    <t>Cena / MJ</t>
  </si>
  <si>
    <t>DPH</t>
  </si>
  <si>
    <t>Hmotnost / MJ</t>
  </si>
  <si>
    <t>Hmotnost celk.(t)</t>
  </si>
  <si>
    <t>Dem. hmotnost / MJ</t>
  </si>
  <si>
    <t>Dem. hmotnost celk.(t)</t>
  </si>
  <si>
    <t>Cen. soustava / platnost</t>
  </si>
  <si>
    <t>Typ položky</t>
  </si>
  <si>
    <t>Stav položky</t>
  </si>
  <si>
    <t>Díl:</t>
  </si>
  <si>
    <t>DIL</t>
  </si>
  <si>
    <t>132201110R00</t>
  </si>
  <si>
    <t>Hloubení rýh š.do 60 cm v hor.3 do 50 m3, STROJNĚ</t>
  </si>
  <si>
    <t>m3</t>
  </si>
  <si>
    <t>RTS 24/ II</t>
  </si>
  <si>
    <t>Práce</t>
  </si>
  <si>
    <t>Běžná</t>
  </si>
  <si>
    <t>POL1_</t>
  </si>
  <si>
    <t>Základy : 121,0*0,6*0,8</t>
  </si>
  <si>
    <t>VV</t>
  </si>
  <si>
    <t>132201211R00</t>
  </si>
  <si>
    <t>Hloubení rýh š.do 200 cm hor.3 do 100 m3,STROJNĚ</t>
  </si>
  <si>
    <t>Suterén : 97,8*0,8*2,1</t>
  </si>
  <si>
    <t>162701105R00</t>
  </si>
  <si>
    <t>Vodorovné přemístění výkopku z hor.1-4 do 10000 m</t>
  </si>
  <si>
    <t>ZP_ODVOZ</t>
  </si>
  <si>
    <t>167101101R00</t>
  </si>
  <si>
    <t>Nakládání výkopku z hor. 1 ÷ 4 v množství do 100 m3</t>
  </si>
  <si>
    <t>174101101R00</t>
  </si>
  <si>
    <t>Zásyp jam, rýh, šachet se zhutněním</t>
  </si>
  <si>
    <t>Odvoz přebyt. výkopku : -ZP_ODVOZ</t>
  </si>
  <si>
    <t>199000002R00</t>
  </si>
  <si>
    <t>Poplatek za skládku horniny 1- 4, č. dle katal. odpadů 17 05 04</t>
  </si>
  <si>
    <t>274313621R00</t>
  </si>
  <si>
    <t xml:space="preserve">Beton základových pasů prostý C 20/25 </t>
  </si>
  <si>
    <t>Schodiště zadní vstup : 4,7*0,3*(1,35+0,6)</t>
  </si>
  <si>
    <t>311231114RT2</t>
  </si>
  <si>
    <t>Zdivo nosné cihelné z cihel pálených 290 mm P15 na maltu vápenocementovou 2,5 MPa tloušťka zdiva 300 mm</t>
  </si>
  <si>
    <t>Dozdívka atiky : (4,735*2+6,555)*0,3*0,5</t>
  </si>
  <si>
    <t>311238130RT1</t>
  </si>
  <si>
    <t>m2</t>
  </si>
  <si>
    <t>Obezd. komínů : 1,61*3,1</t>
  </si>
  <si>
    <t>342267111RT1</t>
  </si>
  <si>
    <t>Obklad trámů sádrokartonem dvoustranný do 0,5/0,5m desky standard tl. 12,5 mm</t>
  </si>
  <si>
    <t>m</t>
  </si>
  <si>
    <t>2.NP : 3,1*12</t>
  </si>
  <si>
    <t>411321414R00</t>
  </si>
  <si>
    <t>Stropy deskové ze železobetonu C 25/30</t>
  </si>
  <si>
    <t>Doplnění otvoru po komínu : 1,4*2,5*0,25*2</t>
  </si>
  <si>
    <t>411351203R00</t>
  </si>
  <si>
    <t>Bednění stropů deskových, podepření výšky do 3,5 m, zatížení do 10 kPa</t>
  </si>
  <si>
    <t>Doplnění otvoru po komínu : 1,4*2,5*2</t>
  </si>
  <si>
    <t>411351204R00</t>
  </si>
  <si>
    <t>Odstranění stropů deskových, podepření výšky do 3,5 m, zatížení do 10 kPa</t>
  </si>
  <si>
    <t>411361821R00</t>
  </si>
  <si>
    <t>Výztuž stropů z betonářské oceli B500B (10 505)</t>
  </si>
  <si>
    <t>t</t>
  </si>
  <si>
    <t>Doplnění otvoru po komínu - odhad 150 kg/m3 : 1,4*2,5*0,25*2*0,15</t>
  </si>
  <si>
    <t>416022121R00</t>
  </si>
  <si>
    <t>Podhledy SDK,ocel.dvouúrov.křížový rošt,1x RB 12,5</t>
  </si>
  <si>
    <t>430321314R00</t>
  </si>
  <si>
    <t>Beton schodišťových konstrukcí železový C 20/25</t>
  </si>
  <si>
    <t>Schodiště zadní vstup : 0,533*4,7</t>
  </si>
  <si>
    <t>434121426R00</t>
  </si>
  <si>
    <t>Osazení želbet. stupňů na desku</t>
  </si>
  <si>
    <t>Schodiště zadní vstup : 4,7*5</t>
  </si>
  <si>
    <t>593723026R</t>
  </si>
  <si>
    <t>Stupeň schodišťový 1000 x 375 x 150 mm</t>
  </si>
  <si>
    <t>kus</t>
  </si>
  <si>
    <t>Specifikace</t>
  </si>
  <si>
    <t>POL3_</t>
  </si>
  <si>
    <t>Schodiště zadní vstup : 4,7*5*1,05</t>
  </si>
  <si>
    <t>564851111R00</t>
  </si>
  <si>
    <t>Podklad ze štěrkodrti po zhutnění tloušťky 15 cm</t>
  </si>
  <si>
    <t>Z1</t>
  </si>
  <si>
    <t>596215020R00</t>
  </si>
  <si>
    <t>Kladení zámkové dlažby tl. 6 cm do drtě tl. 3 cm</t>
  </si>
  <si>
    <t>59245268R</t>
  </si>
  <si>
    <t>Z1*1,05</t>
  </si>
  <si>
    <t>612421637R00</t>
  </si>
  <si>
    <t>Omítka vnitřní zdiva, MVC, štuková</t>
  </si>
  <si>
    <t>Obezd. komínů : (1,61+0,2*2)*3,1</t>
  </si>
  <si>
    <t>612425931R00</t>
  </si>
  <si>
    <t>Omítka vápenná vnitřního ostění - štuková</t>
  </si>
  <si>
    <t>01/VE : (1,8+1,8*2)*20*0,3</t>
  </si>
  <si>
    <t>02/VE : (1,5+1,8*2)*6*0,3</t>
  </si>
  <si>
    <t>03/VE : (1,2+1,8*2)*27*0,3</t>
  </si>
  <si>
    <t>04/VE : (1+1,5*2)*12*0,3</t>
  </si>
  <si>
    <t>05/VE : (4,21+2,53*2)*2*0,3</t>
  </si>
  <si>
    <t>06/VE : (4,05+3,165*2)*1*0,3</t>
  </si>
  <si>
    <t>07/VE : (4,21+2,955*2)*2*0,3</t>
  </si>
  <si>
    <t>08/VE : (4,21+2,955*2)*2*0,3</t>
  </si>
  <si>
    <t>09/VE : (0,9+0,6*2)*6*0,3</t>
  </si>
  <si>
    <t>10/VE : (0,6+0,6*2)*2*0,3</t>
  </si>
  <si>
    <t>11/VE : (1,5+1,8*2)*8*0,3</t>
  </si>
  <si>
    <t>12/VE : (0,6+0,9*2)*2*0,3</t>
  </si>
  <si>
    <t>13/VE : (2,96+3,555*2)*1*0,3</t>
  </si>
  <si>
    <t>622311525RU1</t>
  </si>
  <si>
    <t>O4</t>
  </si>
  <si>
    <t>622311132RT3</t>
  </si>
  <si>
    <t>O7</t>
  </si>
  <si>
    <t>622311134RT3</t>
  </si>
  <si>
    <t>O1</t>
  </si>
  <si>
    <t>622311137RT3</t>
  </si>
  <si>
    <t>O2</t>
  </si>
  <si>
    <t>622311630RT3</t>
  </si>
  <si>
    <t>O6</t>
  </si>
  <si>
    <t>622904112R00</t>
  </si>
  <si>
    <t>Očištění fasád tlakovou vodou složitost 1 - 2</t>
  </si>
  <si>
    <t>O1+O2+O4+O6+O7</t>
  </si>
  <si>
    <t>6290997VE01</t>
  </si>
  <si>
    <t>Vlastní</t>
  </si>
  <si>
    <t>6290997VE02</t>
  </si>
  <si>
    <t>6290997VE03</t>
  </si>
  <si>
    <t>6290997VE04</t>
  </si>
  <si>
    <t>6290997VE07</t>
  </si>
  <si>
    <t>6290997VE08</t>
  </si>
  <si>
    <t>632451431R00</t>
  </si>
  <si>
    <t>Doplnění potěru plochy do 1 m2, tl. 20 - 30 mm</t>
  </si>
  <si>
    <t>Pstr - stáv. podlaha 1.NP : 1,0*12</t>
  </si>
  <si>
    <t>Doplnění otvoru po komínu : 1,4*2,5</t>
  </si>
  <si>
    <t>639571210R00</t>
  </si>
  <si>
    <t>Kačírek pro okapový chodník tl. 100 mm</t>
  </si>
  <si>
    <t>214,0*0,3</t>
  </si>
  <si>
    <t>639571311R00</t>
  </si>
  <si>
    <t>Okapový chodník - textilie proti prorůstání 45g/m2</t>
  </si>
  <si>
    <t>214,0*(0,3+0,1*2)</t>
  </si>
  <si>
    <t>916561111RT7</t>
  </si>
  <si>
    <t>Osazení záhon.obrubníků do lože z C 12/15 s opěrou včetně obrubníku   100/5/20 cm</t>
  </si>
  <si>
    <t>2/OS : 226</t>
  </si>
  <si>
    <t>941941031R00</t>
  </si>
  <si>
    <t>Montáž lešení lehkého řadového s podlahami, š. do 1 m, výšky do 10 m</t>
  </si>
  <si>
    <t>LESENI</t>
  </si>
  <si>
    <t>941941191R00</t>
  </si>
  <si>
    <t>Příplatek za použití lešení lehkého řadového s podlahami, š. do 1 m, výšky do 10 m</t>
  </si>
  <si>
    <t>LESENI*4</t>
  </si>
  <si>
    <t>941941831R00</t>
  </si>
  <si>
    <t>Demontáž lešení lehkého řadového s podlahami, š. do 1 m, výšky do 10 m</t>
  </si>
  <si>
    <t>952901111R00</t>
  </si>
  <si>
    <t>Vyčištění budov o výšce podlaží do 4 m</t>
  </si>
  <si>
    <t>961044111R00</t>
  </si>
  <si>
    <t>Bourání základů z betonu prostého</t>
  </si>
  <si>
    <t>Schod. zadní vstup : 0,943*4,855</t>
  </si>
  <si>
    <t>962032631R00</t>
  </si>
  <si>
    <t>Bourání zdiva komínového z cihel na MVC</t>
  </si>
  <si>
    <t>1,4*2,5*10,0</t>
  </si>
  <si>
    <t>963011512R00</t>
  </si>
  <si>
    <t>Bourání stropů z tvárnic tl. do 15 cm</t>
  </si>
  <si>
    <t>S1</t>
  </si>
  <si>
    <t>965042121RT1</t>
  </si>
  <si>
    <t>Bourání mazanin betonových tl. 10 cm, pl. 1 m2 ručně tl. mazaniny 5 - 8 cm</t>
  </si>
  <si>
    <t>Pstr - stáv. podlaha 1.NP : 1,0*0,03*12</t>
  </si>
  <si>
    <t>965042241R00</t>
  </si>
  <si>
    <t>Bourání mazanin betonových tl. nad 10 cm, nad 4 m2</t>
  </si>
  <si>
    <t>Stáv. vstup. schodiště : 0,943*4,855</t>
  </si>
  <si>
    <t>965048150R00</t>
  </si>
  <si>
    <t>Dočištění povrchu po vybourání dlažeb, tmel do 50%</t>
  </si>
  <si>
    <t>7/OS : 1,6*3,68</t>
  </si>
  <si>
    <t>8a/OS : 2,21*4,7</t>
  </si>
  <si>
    <t>8b/OS : 2,48*3,33</t>
  </si>
  <si>
    <t>965081713R00</t>
  </si>
  <si>
    <t>Bourání dlažeb keramických tl.10 mm, nad 1 m2</t>
  </si>
  <si>
    <t>968095001R00</t>
  </si>
  <si>
    <t>Bourání parapetů dřevěných š. do 25 cm</t>
  </si>
  <si>
    <t>Dle nových : 96,4</t>
  </si>
  <si>
    <t>968095002R00</t>
  </si>
  <si>
    <t>Bourání parapetů dřevěných š. do 50 cm</t>
  </si>
  <si>
    <t>Dle nových : 34,2+14,4</t>
  </si>
  <si>
    <t>971033341R00</t>
  </si>
  <si>
    <t>Vybourání otv. zeď cihel. pl.0,09 m2, tl.30cm, MVC</t>
  </si>
  <si>
    <t>1.NP : 5+1</t>
  </si>
  <si>
    <t>2.NP : 2+1</t>
  </si>
  <si>
    <t>971033431R00</t>
  </si>
  <si>
    <t>Vybourání otv. zeď cihel. pl.0,25 m2, tl.15cm, MVC</t>
  </si>
  <si>
    <t>2.NP : 1+2</t>
  </si>
  <si>
    <t>971033441R00</t>
  </si>
  <si>
    <t>Vybourání otv. zeď cihel. pl.0,25 m2, tl.30cm, MVC</t>
  </si>
  <si>
    <t>1.NP : 2+1</t>
  </si>
  <si>
    <t>2.NP : 1</t>
  </si>
  <si>
    <t>971033451R00</t>
  </si>
  <si>
    <t>Vybourání otv. zeď cihel. pl.0,25 m2, tl.45cm, MVC</t>
  </si>
  <si>
    <t>1.NP : 1</t>
  </si>
  <si>
    <t>972012211R00</t>
  </si>
  <si>
    <t>Vybourání otvorů strop prefa pl. 0,09 m2, nad 12cm</t>
  </si>
  <si>
    <t>Otv. 450x180 - 1.NP : 9</t>
  </si>
  <si>
    <t>- 2.NP : 9</t>
  </si>
  <si>
    <t>Otv. 300x300 - 1.NP : 1</t>
  </si>
  <si>
    <t>- 2.NP : 1</t>
  </si>
  <si>
    <t>972012311R00</t>
  </si>
  <si>
    <t>Vybourání otvorů strop prefa pl. 0,25 m2, nad 12cm</t>
  </si>
  <si>
    <t>Otv. 400x400 - 1.NP : 0</t>
  </si>
  <si>
    <t xml:space="preserve"> - 2.NP : 2</t>
  </si>
  <si>
    <t>Otv. 600x180 - 1.NP : 2</t>
  </si>
  <si>
    <t>- 2.NP : 2</t>
  </si>
  <si>
    <t>Otv. 450x300 - 1.NP : 0</t>
  </si>
  <si>
    <t>979086112R00</t>
  </si>
  <si>
    <t>Nakládání nebo překládání suti a vybouraných hmot</t>
  </si>
  <si>
    <t>Přesun suti</t>
  </si>
  <si>
    <t>POL8_</t>
  </si>
  <si>
    <t>979011111R00</t>
  </si>
  <si>
    <t>Svislá doprava suti a vybour. hmot za 2.NP a 1.PP</t>
  </si>
  <si>
    <t>979081111R00</t>
  </si>
  <si>
    <t>Odvoz suti a vybour. hmot na skládku do 1 km</t>
  </si>
  <si>
    <t>979081121R00</t>
  </si>
  <si>
    <t>Příplatek k odvozu za každý další 1 km</t>
  </si>
  <si>
    <t>979082111R00</t>
  </si>
  <si>
    <t>Vnitrostaveništní doprava suti do 10 m</t>
  </si>
  <si>
    <t>979082121R00</t>
  </si>
  <si>
    <t>Příplatek k vnitrost. dopravě suti za dalších 5 m</t>
  </si>
  <si>
    <t>979990107R00</t>
  </si>
  <si>
    <t>Poplatek za uložení suti - směs betonu, cihel, dřeva, skupina odpadu 170904</t>
  </si>
  <si>
    <t>968083001R00</t>
  </si>
  <si>
    <t>Vybourání plastových oken do 1 m2</t>
  </si>
  <si>
    <t>10/VE : 0,6*0,6*2</t>
  </si>
  <si>
    <t>09/VE : 0,9*0,6*6</t>
  </si>
  <si>
    <t>12/VE : 0,6*0,9*2</t>
  </si>
  <si>
    <t>968083002R00</t>
  </si>
  <si>
    <t>Vybourání plastových oken do 2 m2</t>
  </si>
  <si>
    <t>04/VE : 1*1,5*12</t>
  </si>
  <si>
    <t>968083003R00</t>
  </si>
  <si>
    <t>Vybourání plastových oken do 4 m2</t>
  </si>
  <si>
    <t>03/VE : 1,2*1,8*27</t>
  </si>
  <si>
    <t>02/VE : 1,5*1,8*6</t>
  </si>
  <si>
    <t>11/VE : 1,5*1,8*8</t>
  </si>
  <si>
    <t>01/VE : 1,8*1,8*20</t>
  </si>
  <si>
    <t>968083004R00</t>
  </si>
  <si>
    <t>Vybourání plastových oken nad 4 m2</t>
  </si>
  <si>
    <t>13/VE : 2,96*3,555*1</t>
  </si>
  <si>
    <t>05/VE : 4,21*2,53*2</t>
  </si>
  <si>
    <t>07/VE : 4,21*2,955*2</t>
  </si>
  <si>
    <t>08/VE : 4,21*2,955*2</t>
  </si>
  <si>
    <t>06/VE : 4,05*3,165*1</t>
  </si>
  <si>
    <t>979990163R00</t>
  </si>
  <si>
    <t>Poplatek za uložení suti - plast + sklo, skupina odpadu 170904</t>
  </si>
  <si>
    <t>713102111R00</t>
  </si>
  <si>
    <t>Odstranění tepelné izolace podlah, volně uložené, z desek EPS, tl. do 100 mm</t>
  </si>
  <si>
    <t>979011211R00</t>
  </si>
  <si>
    <t>Svislá doprava suti a vybour. hmot za 2.NP nošením</t>
  </si>
  <si>
    <t>979990146R00</t>
  </si>
  <si>
    <t>Poplatek za uložení lehkých izolačních materiálů - čistý polystyren</t>
  </si>
  <si>
    <t>713104222R00</t>
  </si>
  <si>
    <t>Odstranění tepelné izolace střech plochých, kotvené, z desek minerálních, tl. 100 - 200 mm</t>
  </si>
  <si>
    <t>979990144R00</t>
  </si>
  <si>
    <t>Poplatek za uložení suti - minerální vata, skupina odpadu 170604</t>
  </si>
  <si>
    <t>974054721R00</t>
  </si>
  <si>
    <t>Dodatečné vyřezání otvoru v SDK podhledu pl.0,25m2</t>
  </si>
  <si>
    <t>Pstr : 27</t>
  </si>
  <si>
    <t>712300833RT3</t>
  </si>
  <si>
    <t>Odstranění povlakové krytiny střech do 10°, 3 vrstvy z ploch jednotlivě nad 20 m2</t>
  </si>
  <si>
    <t>979990121R00</t>
  </si>
  <si>
    <t>Poplatek za uložení suti - asfaltové pásy, skupina odpadu 170302</t>
  </si>
  <si>
    <t>776511810RT3</t>
  </si>
  <si>
    <t>Odstranění PVC a koberců lepených bez podložky z ploch do 10 m2</t>
  </si>
  <si>
    <t>979990181R00</t>
  </si>
  <si>
    <t>Poplatek za uložení suti - PVC podlahová krytina, skupina odpadu 200307</t>
  </si>
  <si>
    <t>764410850R00</t>
  </si>
  <si>
    <t>Demontáž oplechování parapetů,rš od 100 do 330 mm</t>
  </si>
  <si>
    <t>Dle nových : 69,0+24,0</t>
  </si>
  <si>
    <t>764410880R00</t>
  </si>
  <si>
    <t>Demontáž oplechování parapetů,rš od 400 do 600 mm</t>
  </si>
  <si>
    <t>Dle nových : 20,0</t>
  </si>
  <si>
    <t>767996802R00</t>
  </si>
  <si>
    <t>Demontáž atypických ocelových konstr. do 100 kg</t>
  </si>
  <si>
    <t>kg</t>
  </si>
  <si>
    <t>Zadní vstup - odhad : 300,0</t>
  </si>
  <si>
    <t>979951111R00</t>
  </si>
  <si>
    <t>Výkup kovů - železný šrot tl. do 4 mm</t>
  </si>
  <si>
    <t>999281145R00</t>
  </si>
  <si>
    <t>Přesun hmot pro opravy a údržbu do v. 6 m, nošením</t>
  </si>
  <si>
    <t>Přesun hmot</t>
  </si>
  <si>
    <t>POL7_</t>
  </si>
  <si>
    <t>711823121RT6</t>
  </si>
  <si>
    <t>O3</t>
  </si>
  <si>
    <t>711823129RT5</t>
  </si>
  <si>
    <t>998711101R00</t>
  </si>
  <si>
    <t>Přesun hmot pro izolace proti vodě, výšky do 6 m</t>
  </si>
  <si>
    <t>712311101RZ1</t>
  </si>
  <si>
    <t>Provedení povlakové krytiny střech do 10°, asfaltovým penetračním nátěrem 1x nátěr - včetně dodávky asfaltového penetračního nátěru</t>
  </si>
  <si>
    <t>712341559RT1</t>
  </si>
  <si>
    <t>Provedení povlakové krytiny střech do 10°, asfaltovými pásy, přitavení celoplošně 1 vrstva - asfaltový pás ve specifikaci</t>
  </si>
  <si>
    <t>712372111RW3</t>
  </si>
  <si>
    <t>Provedení povlakové krytiny střech do 10°, fólií kotvenou do betonového podkladu, 4 kotvy/m2 pro tloušťku tepelné izolace do 400 mm, včetně dodávky fólie tl. 1,8 mm</t>
  </si>
  <si>
    <t>712391171RT1</t>
  </si>
  <si>
    <t>Položení podkladní textilie na střechách do 10° 1 vrstva - textilie ve specifikaci</t>
  </si>
  <si>
    <t>7129249OS01</t>
  </si>
  <si>
    <t>Vyhřívaná střešní vpusť DN 110 ozn. 01/OS s integrovanou PVC manžetou</t>
  </si>
  <si>
    <t>7129249OS04</t>
  </si>
  <si>
    <t>Pojistný přepad kulatý DN 75 ozn. 04/OS s integrovanou PVC manžetou</t>
  </si>
  <si>
    <t>7129249OS09</t>
  </si>
  <si>
    <t>628522691R</t>
  </si>
  <si>
    <t>S1*1,15</t>
  </si>
  <si>
    <t>69366198R</t>
  </si>
  <si>
    <t>998712102R00</t>
  </si>
  <si>
    <t>Přesun hmot pro povlakové krytiny, výšky do 12 m</t>
  </si>
  <si>
    <t>713111111RT1</t>
  </si>
  <si>
    <t>Montáž tepelné izolace stropů vrchem kladené, volně 1 vrstva - materiál ve specifikaci</t>
  </si>
  <si>
    <t>Spádová vrstva : S1</t>
  </si>
  <si>
    <t>713111111RT2</t>
  </si>
  <si>
    <t>Montáž tepelné izolace stropů vrchem kladené, volně 2 vrstvy - materiál ve specifikaci</t>
  </si>
  <si>
    <t>Izolace tl. 300 mm : S1</t>
  </si>
  <si>
    <t>713111130RT1</t>
  </si>
  <si>
    <t>Montáž tepelné izolace krovů spodem, vložená mezi krokve 1 vrstva - materiál ve specifikaci</t>
  </si>
  <si>
    <t>H1*2</t>
  </si>
  <si>
    <t>713121111RT1</t>
  </si>
  <si>
    <t>Montáž tepelné nebo kročejové izolace podlah na sucho, jednovrstvé materiál ve specifikaci</t>
  </si>
  <si>
    <t>713131130R00</t>
  </si>
  <si>
    <t>Montáž tepelné izolace stěn vložením do nosné rámové konstrukce</t>
  </si>
  <si>
    <t>O5*2</t>
  </si>
  <si>
    <t>713131131R00</t>
  </si>
  <si>
    <t>Montáž tepelné izolace stěn lepením</t>
  </si>
  <si>
    <t>713131142R00</t>
  </si>
  <si>
    <t>Montáž tepelné izolace stěn, na hmoždinky, 2 ks/m2, cihla plná</t>
  </si>
  <si>
    <t>Přichycení stáv. zateplení : O1</t>
  </si>
  <si>
    <t>713135114RU2</t>
  </si>
  <si>
    <t>H1+O5</t>
  </si>
  <si>
    <t>28375467R</t>
  </si>
  <si>
    <t>Deska izolační XPS tl. 160 mm</t>
  </si>
  <si>
    <t>O3*1,02</t>
  </si>
  <si>
    <t>28375858R</t>
  </si>
  <si>
    <t>Izolace tl. 300 mm : S1*1,02</t>
  </si>
  <si>
    <t>28375859R</t>
  </si>
  <si>
    <t>28375977R</t>
  </si>
  <si>
    <t>Spádová vrstva : S1*(0,04+0,2)/2*1,02</t>
  </si>
  <si>
    <t>28376281R</t>
  </si>
  <si>
    <t>Pstr - stáv. podlaha 1.NP : 1,0*12*1,02</t>
  </si>
  <si>
    <t>Doplnění otvoru po komínu : 1,4*2,5*1,02</t>
  </si>
  <si>
    <t>3117337112R</t>
  </si>
  <si>
    <t>Přichycení stáv. zateplení : O1*2*1,01</t>
  </si>
  <si>
    <t>63151404R</t>
  </si>
  <si>
    <t>(H1+O5)*2*1,02</t>
  </si>
  <si>
    <t>998713101R00</t>
  </si>
  <si>
    <t>Přesun hmot pro izolace tepelné, výšky do 6 m</t>
  </si>
  <si>
    <t>730999119O01</t>
  </si>
  <si>
    <t>Dodávka a montáž ÚT viz samostatný rozpočet</t>
  </si>
  <si>
    <t>kpl</t>
  </si>
  <si>
    <t>762441113R00</t>
  </si>
  <si>
    <t>Montáž obložení atiky z desek na bázi dřeva, 1 vrstva, hmoždinkami vč. podkl. hranolů</t>
  </si>
  <si>
    <t>1/TR : 221,0*0,6</t>
  </si>
  <si>
    <t>2/TR : 83,0*0,28</t>
  </si>
  <si>
    <t>60725016R</t>
  </si>
  <si>
    <t>Deska dřevoštěpková OSB 3, Kronospan nebroušená tl. 22 mm</t>
  </si>
  <si>
    <t>1/TR : 221,0*0,6*1,1</t>
  </si>
  <si>
    <t>2/TR : 83,0*0,28*1,1</t>
  </si>
  <si>
    <t>998762102R00</t>
  </si>
  <si>
    <t>Přesun hmot pro tesařské konstrukce, výšky do 12 m</t>
  </si>
  <si>
    <t>764817158RT2</t>
  </si>
  <si>
    <t>2/KL : 83,0</t>
  </si>
  <si>
    <t>764817175RT2</t>
  </si>
  <si>
    <t>1/KL : 221,0</t>
  </si>
  <si>
    <t>764816127RT2</t>
  </si>
  <si>
    <t>3/KL : 69,0</t>
  </si>
  <si>
    <t>764816131RT2</t>
  </si>
  <si>
    <t>4/KL : 24,0</t>
  </si>
  <si>
    <t>764816144RT2</t>
  </si>
  <si>
    <t>5/KL : 20,0</t>
  </si>
  <si>
    <t>998764101R00</t>
  </si>
  <si>
    <t>Přesun hmot pro klempířské konstr., výšky do 6 m</t>
  </si>
  <si>
    <t>7869297TR03</t>
  </si>
  <si>
    <t>Vnitř. okenní parapet Š-300 mm ozn. 03/TR masivní dřevo, bez nosu</t>
  </si>
  <si>
    <t>7869297TR04</t>
  </si>
  <si>
    <t>Vnitř. okenní parapet Š-450 mm ozn. 04/TR masivní dřevo, bez nosu</t>
  </si>
  <si>
    <t>7869297TR05</t>
  </si>
  <si>
    <t>Vnitř. okenní parapet Š-550 mm ozn. 05/TR masivní dřevo, bez nosu</t>
  </si>
  <si>
    <t>998766101R00</t>
  </si>
  <si>
    <t>Přesun hmot pro truhlářské konstr., výšky do 6 m</t>
  </si>
  <si>
    <t>767422101R00</t>
  </si>
  <si>
    <t>Montáž kovové fasády,  rošt opláštění</t>
  </si>
  <si>
    <t>767422102R00</t>
  </si>
  <si>
    <t>Montáž kovové fasády, plošné prvky</t>
  </si>
  <si>
    <t>- 2/Z : 74,3</t>
  </si>
  <si>
    <t>H1</t>
  </si>
  <si>
    <t>O5</t>
  </si>
  <si>
    <t>767092970Z01</t>
  </si>
  <si>
    <t>Kce vstup. portálu, hlavní vstup ozn. 01/Z PZn</t>
  </si>
  <si>
    <t>767092970Z02</t>
  </si>
  <si>
    <t>Kce vstup. portálu, zadní vstup ozn. 02/Z PZn</t>
  </si>
  <si>
    <t>767092970Z03</t>
  </si>
  <si>
    <t>Kce zábradlí, zadní vstup ozn. 03/Z lakované RAL</t>
  </si>
  <si>
    <t>13851055R</t>
  </si>
  <si>
    <t>- 2/Z : 74,3*1,1</t>
  </si>
  <si>
    <t>H1*1,1</t>
  </si>
  <si>
    <t>O5*1,1</t>
  </si>
  <si>
    <t>998767101R00</t>
  </si>
  <si>
    <t>Přesun hmot pro zámečnické konstr., výšky do 6 m</t>
  </si>
  <si>
    <t>76992970VE01</t>
  </si>
  <si>
    <t>Okno 1800x1800 mm 1/3 OS+2/3FIX ozn. 01/VE plastový 7-komorový systém</t>
  </si>
  <si>
    <t>76992970VE02</t>
  </si>
  <si>
    <t>Okno 1500x1800 mm 1/3 OS+2/3FIX ozn. 02/VE plastový 7-komorový systém</t>
  </si>
  <si>
    <t>76992970VE03</t>
  </si>
  <si>
    <t>Okno 1200x1800 mm OS ozn. 03/VE plastový 7-komorový systém</t>
  </si>
  <si>
    <t>76992970VE04</t>
  </si>
  <si>
    <t>Okno 1000x1500 mm OS ozn. 04/VE plastový 7-komorový systém</t>
  </si>
  <si>
    <t>76992970VE05</t>
  </si>
  <si>
    <t>Okno 4210x2530 mm FIX ozn. 05/VE plastový 7-komorový systém</t>
  </si>
  <si>
    <t>76992970VE06</t>
  </si>
  <si>
    <t>Portál vstupní 4050x3165 mm hlavní ozn. 06/VE hliníkový profil s přer. tepelným mostem</t>
  </si>
  <si>
    <t>76992970VE07</t>
  </si>
  <si>
    <t>Okno 4210x2955 mm FIX ozn. 07/VE plastový 7-komorový systém</t>
  </si>
  <si>
    <t>76992970VE08</t>
  </si>
  <si>
    <t>Portál vstupní 4210x2955 mm 2.NP ozn. 08/VE plastový 7-komorový systém</t>
  </si>
  <si>
    <t>76992970VE09</t>
  </si>
  <si>
    <t>Okno 900x600 mm OS ozn. 09/VE plastový 7-komorový systém</t>
  </si>
  <si>
    <t>76992970VE10</t>
  </si>
  <si>
    <t>Okno 600x600 mm OS ozn. 10/VE plastový 7-komorový systém</t>
  </si>
  <si>
    <t>76992970VE11</t>
  </si>
  <si>
    <t>Okno 1500x1800 mm 1/3 OS+2/3FIX ozn. 11/VE plastový 7-komorový systém</t>
  </si>
  <si>
    <t>76992970VE12</t>
  </si>
  <si>
    <t>Okno 600x900 mm OS ozn. 12/VE plastový 7-komorový systém</t>
  </si>
  <si>
    <t>76992970VE13</t>
  </si>
  <si>
    <t>Portál vstupní 2960x3555 mm zadní ozn. 13/VE hliníkový profil s přer. tepelným mostem</t>
  </si>
  <si>
    <t>776521100RU2</t>
  </si>
  <si>
    <t>Lepení povlakových podlah z pásů PVC na lepidlo včetně podlahoviny tl. 2,0 mm</t>
  </si>
  <si>
    <t>776591930R00</t>
  </si>
  <si>
    <t>Oprava povlakové podlahy do plochy 1,00 m2</t>
  </si>
  <si>
    <t>776972122R00</t>
  </si>
  <si>
    <t>776972127R00</t>
  </si>
  <si>
    <t>776976101R00</t>
  </si>
  <si>
    <t>Rám pro zapuštění z Al profilů L</t>
  </si>
  <si>
    <t xml:space="preserve">m     </t>
  </si>
  <si>
    <t>7/OS : (1,6+3,68)*2</t>
  </si>
  <si>
    <t>8a/OS : (2,21+4,7)*2</t>
  </si>
  <si>
    <t>8b/OS : (2,48+3,33)*2</t>
  </si>
  <si>
    <t>998776101R00</t>
  </si>
  <si>
    <t>Přesun hmot pro podlahy povlakové, výšky do 6 m</t>
  </si>
  <si>
    <t>784191101R00</t>
  </si>
  <si>
    <t xml:space="preserve">Ostění : </t>
  </si>
  <si>
    <t>SDK obklady : 0,5*2*3,05*12</t>
  </si>
  <si>
    <t>784195212R00</t>
  </si>
  <si>
    <t>784011222RT1</t>
  </si>
  <si>
    <t>Zakrytí podlah, včetně odstranění materiál ve specifikaci</t>
  </si>
  <si>
    <t>784011222RT2</t>
  </si>
  <si>
    <t>Zakrytí podlah, včetně odstranění včetně papírové lepenky</t>
  </si>
  <si>
    <t>28323209R</t>
  </si>
  <si>
    <t>422,0*1,15</t>
  </si>
  <si>
    <t>7860997VE01</t>
  </si>
  <si>
    <t>Žaluzie exter. 1800x1800 mm pro okno 01/VE ozn. 01/OS Z70, el. pohon</t>
  </si>
  <si>
    <t>7860997VE02</t>
  </si>
  <si>
    <t>Žaluzie exter. 1500x1800 mm pro okno 02/VE ozn. 01/OS Z70, el. pohon</t>
  </si>
  <si>
    <t>7860997VE03</t>
  </si>
  <si>
    <t>Žaluzie exter. 1200x1800 mm pro okno 03/VE ozn. 01/OS Z70, el. pohon</t>
  </si>
  <si>
    <t>7860997VE04</t>
  </si>
  <si>
    <t>Žaluzie exter. 1000x1500 mm pro okno 04/VE ozn. 01/OS Z70, el. pohon</t>
  </si>
  <si>
    <t>7860997VE07</t>
  </si>
  <si>
    <t>Žaluzie exter. 4210x2955 mm pro okno 07/VE ozn. 01/OS Z70, el. pohon</t>
  </si>
  <si>
    <t>7860997VE08</t>
  </si>
  <si>
    <t>Žaluzie exter. 4210x2955 mm pro okno 08/VE ozn. 01/OS Z70, el. pohon</t>
  </si>
  <si>
    <t>998786101R00</t>
  </si>
  <si>
    <t>Přesun hmot pro zastiň. techniku, výšky do 6 m</t>
  </si>
  <si>
    <t>210999119O01</t>
  </si>
  <si>
    <t>Dodávka a montáž elektroinstalace odborný odhad</t>
  </si>
  <si>
    <t>210999119O02</t>
  </si>
  <si>
    <t>Dodávka a montáž FVE viz samostatný rozpočet</t>
  </si>
  <si>
    <t>240999119O01</t>
  </si>
  <si>
    <t>Dodávka a montáž VZT viz samostatný rozpočet</t>
  </si>
  <si>
    <t>360999119O01</t>
  </si>
  <si>
    <t>Dodávka a montáž MaR odborný odhad</t>
  </si>
  <si>
    <t>005121010T</t>
  </si>
  <si>
    <t>Zařízení staveniště</t>
  </si>
  <si>
    <t>VRN</t>
  </si>
  <si>
    <t>POL99_2</t>
  </si>
  <si>
    <t>005124010T</t>
  </si>
  <si>
    <t>Kompletační a inženýrská činnost</t>
  </si>
  <si>
    <t>SUM</t>
  </si>
  <si>
    <t>Proměnné:</t>
  </si>
  <si>
    <t>Plocha fasády - podhledu ozn. H1</t>
  </si>
  <si>
    <t>VAR</t>
  </si>
  <si>
    <t>Lešení fasádní</t>
  </si>
  <si>
    <t>Tělocvična : 35,0*4,2+53,3*5,7</t>
  </si>
  <si>
    <t>Lešení na terénu : 1588,0</t>
  </si>
  <si>
    <t>Plocha fasády ozn. O1</t>
  </si>
  <si>
    <t>Plocha fasády ozn. O2</t>
  </si>
  <si>
    <t>Plocha fasády ozn. O3</t>
  </si>
  <si>
    <t>Plocha fasády ozn. O4</t>
  </si>
  <si>
    <t>47,0+87,2</t>
  </si>
  <si>
    <t>Plocha fasády ozn. O5</t>
  </si>
  <si>
    <t>Plocha fasády ozn. O6</t>
  </si>
  <si>
    <t>Plocha fasády ozn. O7</t>
  </si>
  <si>
    <t>Střecha - m2</t>
  </si>
  <si>
    <t>BBR : 1003,0</t>
  </si>
  <si>
    <t>Vstupní chodník</t>
  </si>
  <si>
    <t>Zemní práce - přebytečná zemina</t>
  </si>
  <si>
    <t>Okap. chodník : 214,0*(0,3+0,1)*0,1</t>
  </si>
  <si>
    <t>Zateplení suterénu a základů : O3*(0,02+0,16+0,015)</t>
  </si>
  <si>
    <t>Poznámky uchazeče k zadání</t>
  </si>
  <si>
    <t>POPUZIV</t>
  </si>
  <si>
    <t>END</t>
  </si>
  <si>
    <t>Akce</t>
  </si>
  <si>
    <t>ÚT_GYMNAZIUM PACOV_PO ZATEPLENÍ_SPECIFIKACE</t>
  </si>
  <si>
    <t>Uvedené výrobky jsou pouze pro informaci a lze je nahradit jakýmkoliv kvalitativně obdobnným výrobkem či zařízením !!!!</t>
  </si>
  <si>
    <t>počet</t>
  </si>
  <si>
    <t>jednotka</t>
  </si>
  <si>
    <t>jednotková cena</t>
  </si>
  <si>
    <t>celkem</t>
  </si>
  <si>
    <t>Potrubí</t>
  </si>
  <si>
    <t>26x3</t>
  </si>
  <si>
    <t>bm</t>
  </si>
  <si>
    <t>50x4</t>
  </si>
  <si>
    <t>63x4.5</t>
  </si>
  <si>
    <t>tvarovky, spojovací materiál</t>
  </si>
  <si>
    <t>Chladivové potrubí s kaučukovou izolací a komunikačním kabelem</t>
  </si>
  <si>
    <t>28,58mm</t>
  </si>
  <si>
    <t>závěsný materiál</t>
  </si>
  <si>
    <t>Izolace</t>
  </si>
  <si>
    <t>Potrubní pouzdra řezaná s polepem ze zesílené Al fólie</t>
  </si>
  <si>
    <t>Ø 42 / 40 mm</t>
  </si>
  <si>
    <t>Ø 64 / 40 mm</t>
  </si>
  <si>
    <t>Kaučuková izolace s Al tl. 25 mm - izolace pancéřových hadic</t>
  </si>
  <si>
    <r>
      <t>m</t>
    </r>
    <r>
      <rPr>
        <vertAlign val="superscript"/>
        <sz val="11"/>
        <color theme="1"/>
        <rFont val="Calibri"/>
        <family val="2"/>
        <charset val="238"/>
        <scheme val="minor"/>
      </rPr>
      <t>2</t>
    </r>
  </si>
  <si>
    <t>Zdroj tepla – tepelná čerpadla – kondenzační kotle - kompletní vybavení</t>
  </si>
  <si>
    <t xml:space="preserve">Expanzní nádoba 25litrů/2,5 1“ vč. připojovací kombinované armatury </t>
  </si>
  <si>
    <t>ks</t>
  </si>
  <si>
    <t>Přepínací trojcestný ventil VYT/CHL - DN50</t>
  </si>
  <si>
    <t>Topný kabel pro kondenzát 2m</t>
  </si>
  <si>
    <t>Plnoprůtočná pancéřová hadice 2x1“ – délka 900 mm 4327.0234.90</t>
  </si>
  <si>
    <t>KONDENZAČNÍ KOTEL 48 kW Rozsah užitečného výkonu při 80/60 °C 7,8-44,1 kW, spotřeba ZP - 4,2 m3/h</t>
  </si>
  <si>
    <t>Základní připojovací sada pro 1 kotel</t>
  </si>
  <si>
    <t xml:space="preserve">Základní připojovací sada pro připojení na komín,šachtu </t>
  </si>
  <si>
    <t>Konstrukce pod venkovní jednotku TČ na střeše</t>
  </si>
  <si>
    <t>Rozdělovač+sběrač  a čerpadlové skupiny</t>
  </si>
  <si>
    <t>Armatury</t>
  </si>
  <si>
    <t>Vypouštěcí ventil</t>
  </si>
  <si>
    <t>DN25</t>
  </si>
  <si>
    <t>Kulový kohout</t>
  </si>
  <si>
    <t>DN20</t>
  </si>
  <si>
    <t>DN32</t>
  </si>
  <si>
    <t>DN40</t>
  </si>
  <si>
    <t>DN50</t>
  </si>
  <si>
    <t xml:space="preserve">Filtr </t>
  </si>
  <si>
    <t>Zpětná klapka</t>
  </si>
  <si>
    <t>Manometr</t>
  </si>
  <si>
    <t>Odvzdušnění</t>
  </si>
  <si>
    <t>Teploměr</t>
  </si>
  <si>
    <t>Ostatní</t>
  </si>
  <si>
    <t>Demontáž stávajícího kotle, rozvodů k R+S, MaR, Zásobníku TV</t>
  </si>
  <si>
    <t>Montáže včetně pájení spojů, závěsů potrubí, izolace potrubí, instalace zdrojů tepla a jejich zprovoznění, dopojení stávajících rozvodů TV</t>
  </si>
  <si>
    <t xml:space="preserve">Tlaková zkouška </t>
  </si>
  <si>
    <t>Proplach a napuštění systému</t>
  </si>
  <si>
    <t>Odvod kondenzátu od TČ, KK + Neutralizace</t>
  </si>
  <si>
    <t>Průchod stěnou a začištění 2x pr. 150 mm</t>
  </si>
  <si>
    <t>Kabeláž Silového napojení a regulace dle vybraného výrobce TČ a KK</t>
  </si>
  <si>
    <t>Nastavení systému MaR</t>
  </si>
  <si>
    <t>Zprovoznění zdrojů tepla</t>
  </si>
  <si>
    <t>CELKEM</t>
  </si>
  <si>
    <t xml:space="preserve">Výkaz výměr </t>
  </si>
  <si>
    <t>Investor: Město Pacov, nám. Svobody 320, 395 01 Pacov</t>
  </si>
  <si>
    <t>Objekt: 2 Gymnázium Pacov</t>
  </si>
  <si>
    <t xml:space="preserve">Akce: INSTALACE FOTOVOLTAICKÉHO SYSTÉMU 47,25 kWp </t>
  </si>
  <si>
    <t>Popis</t>
  </si>
  <si>
    <t>Jednotková cena</t>
  </si>
  <si>
    <t>Síťový měnič 3f, výkon min. 50kW, max. účinnost min. 98,7%</t>
  </si>
  <si>
    <t>Konstrukce pro uchycení panelů na rovnou střechu, zátěžová, sklon 5°</t>
  </si>
  <si>
    <t xml:space="preserve">D+M Nástěnný rozvaděč R-FVE, osazený, DC i AC, jističe, dle schématu </t>
  </si>
  <si>
    <t>D+M Dozbrojení stávajícího rozvaděče, doplnění o jištění 80A</t>
  </si>
  <si>
    <t>Kabel CYKY 5x25</t>
  </si>
  <si>
    <t>Kabel CYKY 5x1,5 (bezhalogenový, bez požadované funkčnosti při požáru) - HDO, včetně montáže</t>
  </si>
  <si>
    <t>Ochranná trubka, včetně montáže</t>
  </si>
  <si>
    <t>Montáž FV panelů na střechu včetně konstrukce a zapojení kabelů</t>
  </si>
  <si>
    <t>Příplatek za zvýšenou pracnost a práci ve výškách</t>
  </si>
  <si>
    <t>hod</t>
  </si>
  <si>
    <t>Montáž Invertoru</t>
  </si>
  <si>
    <t>Pomocné kontrukce, kotevní a spojovací materiál</t>
  </si>
  <si>
    <t>D+M dálkové správy FVE</t>
  </si>
  <si>
    <t>Zabezpečení pracoviště</t>
  </si>
  <si>
    <t>Proškolení obsluhy</t>
  </si>
  <si>
    <t>Nastavení, zprovoznění a odzkoušení NN ochrany včetně vystavení protokolu</t>
  </si>
  <si>
    <t>Hromosvod - připojení FVE</t>
  </si>
  <si>
    <t>Zakreslení skutečného stavu</t>
  </si>
  <si>
    <t>Inženýring při realizaci</t>
  </si>
  <si>
    <t>Doprava na staveništi (dle dodavatele)</t>
  </si>
  <si>
    <t>Doprava (dle dodavatele)</t>
  </si>
  <si>
    <t>Revize</t>
  </si>
  <si>
    <t>Stavební úpravy (vrtání zdí, začištění)</t>
  </si>
  <si>
    <t>Utěsnění kabelového prostupu požárně dělící konstrukcí</t>
  </si>
  <si>
    <t xml:space="preserve">MĚRNÝ NÁKLAD NA 1 kW FOTOVOLTAICKÉ ELEKTRÁRNY </t>
  </si>
  <si>
    <t>uvedené množství 105 ks je při uvažovaném výkonu 450 Wp FVE panelu,</t>
  </si>
  <si>
    <t>při vyšším uvažovaném výkonu panelu je položka určená k úpravě,</t>
  </si>
  <si>
    <r>
      <t xml:space="preserve">tak aby byl dodržen </t>
    </r>
    <r>
      <rPr>
        <b/>
        <sz val="11"/>
        <color theme="1"/>
        <rFont val="Calibri"/>
        <family val="2"/>
        <charset val="238"/>
        <scheme val="minor"/>
      </rPr>
      <t>min. celkový výkon 47,25kWp dle žádosti o dotaci</t>
    </r>
  </si>
  <si>
    <t>navrhovaný výkon 1 ks FVE panelu dodavatele</t>
  </si>
  <si>
    <t>Wp</t>
  </si>
  <si>
    <t xml:space="preserve"> vyplní dodavatel</t>
  </si>
  <si>
    <t>rozměr navrhovaného panel (š x v x h)</t>
  </si>
  <si>
    <t>mm</t>
  </si>
  <si>
    <t>hmotnost navrhovaného panelu</t>
  </si>
  <si>
    <t>účinnost panelu (dle technického listu)</t>
  </si>
  <si>
    <t>SOUPIS PRACÍ A DODÁVEK VČETNÉ NABÍDKOVÉHO OCENĚNÍ</t>
  </si>
  <si>
    <t>č.</t>
  </si>
  <si>
    <t>č.cen.</t>
  </si>
  <si>
    <t>popis položky</t>
  </si>
  <si>
    <t>měr.</t>
  </si>
  <si>
    <t>výměra</t>
  </si>
  <si>
    <t>ceny v Kč</t>
  </si>
  <si>
    <t>pol.</t>
  </si>
  <si>
    <t>položky</t>
  </si>
  <si>
    <t>jedn.</t>
  </si>
  <si>
    <t xml:space="preserve"> </t>
  </si>
  <si>
    <t>dodávka+mont.</t>
  </si>
  <si>
    <t>pozn.</t>
  </si>
  <si>
    <r>
      <t xml:space="preserve">Výkazy výměr </t>
    </r>
    <r>
      <rPr>
        <sz val="10"/>
        <rFont val="Arial CE"/>
        <family val="2"/>
        <charset val="238"/>
      </rPr>
      <t>(též Soupis prací a dodávek včetně nabídkového ocenění)</t>
    </r>
    <r>
      <rPr>
        <b/>
        <sz val="10"/>
        <rFont val="Arial CE"/>
        <family val="2"/>
        <charset val="238"/>
      </rPr>
      <t>:</t>
    </r>
  </si>
  <si>
    <t xml:space="preserve">Při vyplňování výkazu výměr je nutné respektovat dále uvedené pokyny: </t>
  </si>
  <si>
    <t>1) Při zpracování nabídky je nutné využít všech částí (dílů) projektu pro provádění stavby (zák. č. 137/2006 Sb., §44, odst. (4), písm. a), tj. technické zprávy, seznamu pozic, všech výkresů, tabulek a specifikací materiálů.</t>
  </si>
  <si>
    <t xml:space="preserve">2) Součástí nabídkové ceny musí být veškeré náklady, aby cena byla konečná a zahrnovala celou dodávku a montáž. </t>
  </si>
  <si>
    <t xml:space="preserve">3) Každá uchazečem vyplněná položka musí obsahovat veškeré technicky a logicky dovoditélné součásti dodávky a montáže (včetně údajů o podmínkách a úhradě licencí potřebných SW). </t>
  </si>
  <si>
    <t xml:space="preserve">4) Dodávky a montáže uvedené v nabídce musí být, včetně veškerého souvisejícího doplňkového, podružného a montážního materiálu, tak, aby celé zařízení bylo funkční a splňovalo všechny předpisy, které se na ně vztahují.  </t>
  </si>
  <si>
    <t>5) Označení výrobků konkrétním výrobcem v projektu pro provádění stavby vyjadřuje standard požadované kvality (zák. č. 137/2006 Sb, §44, odst. (9). Pokud uchazeč nabídne produkt od jiného výrobce je povinen dodržet standard a zároveň, přejímá odpovědnost za správnost náhrady - splnění všech parametrů a koordinaci se všemi navazujícími profesemi, eventuelní nutnost úpravy projektu pro výběr zhotovitele půjde k tíží uchazeče (vybraného dodavatele).</t>
  </si>
  <si>
    <t xml:space="preserve">6) Všechny jednotlivé položky jsou bez DPH </t>
  </si>
  <si>
    <t>Zařízení č.1 – Větrání tělocvičny</t>
  </si>
  <si>
    <t>1.1</t>
  </si>
  <si>
    <t>Přívod</t>
  </si>
  <si>
    <t>Vstup vzduchu - šikmý nasávací kus</t>
  </si>
  <si>
    <t>Uzavírací klapka s volnou hřídelí</t>
  </si>
  <si>
    <t>Filtrační komora F7</t>
  </si>
  <si>
    <t xml:space="preserve">Tlumič hluku </t>
  </si>
  <si>
    <t xml:space="preserve">Rotační rekuperátor </t>
  </si>
  <si>
    <t>Cirkulační komora</t>
  </si>
  <si>
    <r>
      <t>Ventilátor s EC motorem  Q = 6 000m</t>
    </r>
    <r>
      <rPr>
        <sz val="10"/>
        <color indexed="8"/>
        <rFont val="Calibri"/>
        <family val="2"/>
        <charset val="238"/>
      </rPr>
      <t>³/h, pext = 350Pa</t>
    </r>
  </si>
  <si>
    <t xml:space="preserve">                                             P = 400V, 2.5kW, 4A</t>
  </si>
  <si>
    <t>Výstup vzduchu - připojovací pružná manžeta</t>
  </si>
  <si>
    <t>Odvod</t>
  </si>
  <si>
    <t>Vstup vzduchu - připojovací pružná manžeta</t>
  </si>
  <si>
    <t>Filtrační komora G4</t>
  </si>
  <si>
    <r>
      <t>Ventilátor s EC motorem Q = 6 000m</t>
    </r>
    <r>
      <rPr>
        <sz val="10"/>
        <color indexed="8"/>
        <rFont val="Calibri"/>
        <family val="2"/>
        <charset val="238"/>
      </rPr>
      <t>³/h, pext = 350Pa</t>
    </r>
  </si>
  <si>
    <t>Rotační rekuperátor</t>
  </si>
  <si>
    <t>Výstup vzduchu - šikmý výfukový kus</t>
  </si>
  <si>
    <t>1.1a</t>
  </si>
  <si>
    <t>1.2</t>
  </si>
  <si>
    <t>- náběh a výběh vzduchu, provedení děrovaný plech</t>
  </si>
  <si>
    <t>1.3</t>
  </si>
  <si>
    <t>1.4</t>
  </si>
  <si>
    <t>1.5</t>
  </si>
  <si>
    <t>Potrubí pozink čtyřhranné - rovné</t>
  </si>
  <si>
    <r>
      <t>m</t>
    </r>
    <r>
      <rPr>
        <sz val="10"/>
        <rFont val="Calibri"/>
        <family val="2"/>
        <charset val="238"/>
      </rPr>
      <t>²</t>
    </r>
  </si>
  <si>
    <t xml:space="preserve">                                                  tvar</t>
  </si>
  <si>
    <t>Demontáže stávajícího zařízení</t>
  </si>
  <si>
    <t>Odvoz a likvidace demontovaného materiálu</t>
  </si>
  <si>
    <t>Tepelná izolace tl.100mm vč. oplechování pozink.plechem</t>
  </si>
  <si>
    <t>Zprovoznění vzt. jednotky</t>
  </si>
  <si>
    <t>Zaregulování zařízení na projektované parametry</t>
  </si>
  <si>
    <t>Spojovací a těsnící materiál</t>
  </si>
  <si>
    <t>Materiál pro kotvení a zavěšení potrubí</t>
  </si>
  <si>
    <t>Zařízení č.2 – Větrání šaten</t>
  </si>
  <si>
    <t>2.1</t>
  </si>
  <si>
    <t>Uzavírací klapka se servopohonem 24V</t>
  </si>
  <si>
    <t>Filtrační komora M5</t>
  </si>
  <si>
    <t>Deskový rekuperátor s by passem</t>
  </si>
  <si>
    <r>
      <t>Vodní ohřívač 3.3kW, voda 70/50</t>
    </r>
    <r>
      <rPr>
        <sz val="10"/>
        <color indexed="8"/>
        <rFont val="Calibri"/>
        <family val="2"/>
        <charset val="238"/>
      </rPr>
      <t>°</t>
    </r>
    <r>
      <rPr>
        <sz val="10"/>
        <color indexed="8"/>
        <rFont val="Arial"/>
        <family val="2"/>
        <charset val="238"/>
      </rPr>
      <t>C</t>
    </r>
  </si>
  <si>
    <r>
      <t>Ventilátor s EC motorem  Q = 4 000m</t>
    </r>
    <r>
      <rPr>
        <sz val="10"/>
        <color indexed="8"/>
        <rFont val="Calibri"/>
        <family val="2"/>
        <charset val="238"/>
      </rPr>
      <t>³/h, pext = 350Pa</t>
    </r>
  </si>
  <si>
    <t xml:space="preserve">                                             P = 400V, 2.5kW</t>
  </si>
  <si>
    <r>
      <t>Ventilátor s EC motorem Q = 4 000m</t>
    </r>
    <r>
      <rPr>
        <sz val="10"/>
        <color indexed="8"/>
        <rFont val="Calibri"/>
        <family val="2"/>
        <charset val="238"/>
      </rPr>
      <t>³/h, pext = 350Pa</t>
    </r>
  </si>
  <si>
    <t>hmotnost : 508kg</t>
  </si>
  <si>
    <t>rozměry : 2500x885x1800 (+nohy 200) mm</t>
  </si>
  <si>
    <t>2.2</t>
  </si>
  <si>
    <t>2.3</t>
  </si>
  <si>
    <t>2.4</t>
  </si>
  <si>
    <t>2.5</t>
  </si>
  <si>
    <t>2.6</t>
  </si>
  <si>
    <t>2.7</t>
  </si>
  <si>
    <t>2.8</t>
  </si>
  <si>
    <t>2.9</t>
  </si>
  <si>
    <t>2.10</t>
  </si>
  <si>
    <t>2.11</t>
  </si>
  <si>
    <t>2.12</t>
  </si>
  <si>
    <t>2.13</t>
  </si>
  <si>
    <t>2.14</t>
  </si>
  <si>
    <t>2.15</t>
  </si>
  <si>
    <t>2.16</t>
  </si>
  <si>
    <t>2.17</t>
  </si>
  <si>
    <t>m²</t>
  </si>
  <si>
    <t>Potrubí pozink čtyřhranné, vodotěsná úprava - rovné</t>
  </si>
  <si>
    <t xml:space="preserve">                                                                                tvar</t>
  </si>
  <si>
    <t xml:space="preserve">Tepelná izolace tl.40mm </t>
  </si>
  <si>
    <t xml:space="preserve">Tepelně akustická izolace tl.50mm </t>
  </si>
  <si>
    <t>Požární izolace certifikovaná pro doizolování čtyřhranných klapek umístěných mimo</t>
  </si>
  <si>
    <r>
      <t xml:space="preserve">požární předěl </t>
    </r>
    <r>
      <rPr>
        <sz val="10"/>
        <color indexed="8"/>
        <rFont val="Calibri"/>
        <family val="2"/>
        <charset val="238"/>
      </rPr>
      <t>krytá Al folií (s = 60mm)</t>
    </r>
  </si>
  <si>
    <t>Sestavení vzt. jednotky na místě</t>
  </si>
  <si>
    <t>Zařízení č.3 –  Větrání tříd</t>
  </si>
  <si>
    <t>3.1</t>
  </si>
  <si>
    <t xml:space="preserve">Deskový rekuperátor </t>
  </si>
  <si>
    <t>Deskový rekuperátor</t>
  </si>
  <si>
    <t xml:space="preserve">rozměry : 5773x1646x1316mm </t>
  </si>
  <si>
    <t>3.2</t>
  </si>
  <si>
    <t>3.3</t>
  </si>
  <si>
    <t>3.4</t>
  </si>
  <si>
    <t>3.5</t>
  </si>
  <si>
    <t>Zaregulování zařízení na projektované parametry, zprovoznění jednotky</t>
  </si>
  <si>
    <t>Nouzový vypínač (centrální odpojení) FVE</t>
  </si>
  <si>
    <t>Zdivozdivo cihelné z pálených cihel 190mm na maltu vápenocementovou 10 MPa, tl. 190 mm P15, pevnost v tlaku 15 MPa</t>
  </si>
  <si>
    <t>Dlažba betonová z vibrolisovaného betonu, přírodní</t>
  </si>
  <si>
    <t>Kastlík žaluz. Z purenitu dl. 1800 mm okna 01/VE ozn. 01/OS dodávka vč. osazení v nadpraží</t>
  </si>
  <si>
    <t>Kastlík žaluz. Z purenitu dl. 1500 mm okna 02/VE ozn. 01/OS dodávka vč. osazení v nadpraží</t>
  </si>
  <si>
    <t>Kastlík žaluz. Z purenitu dl. 1200 mm okna 03/VE ozn. 01/OS dodávka vč. osazení v nadpraží</t>
  </si>
  <si>
    <t>Kastlík žaluz. Z purenitu dl. 1000 mm okna 04/VE ozn. 01/OS dodávka vč. osazení v nadpraží</t>
  </si>
  <si>
    <t>Kastlík žaluz. Z purenitu dl. 4210 mm okna 07/VE ozn. 01/OS dodávka vč. osazení v nadpraží</t>
  </si>
  <si>
    <t>Kastlík žaluz. Z purenitu dl. 4210 mm okna 08/VE ozn. 01/OS dodávka vč. osazení v nadpraží</t>
  </si>
  <si>
    <t>Montáž nopové fólie svisle včetně dodávky fólie - nopová fólie z HDPE pro ochranu a drenáž</t>
  </si>
  <si>
    <t>Montáž ukončovací lišty k nopové fólii včetně dodávky lišty - Ukončovací lišta k nopové fólii z HDPE, výška nopu 20 mm</t>
  </si>
  <si>
    <t>Prostup pro kabely PVC ozn. 09/OS s integrovanou PVC manžetou</t>
  </si>
  <si>
    <t>Pás asfaltový modifikovaný, natavovací</t>
  </si>
  <si>
    <t>Geotextilie netkaná 300 g/m2</t>
  </si>
  <si>
    <t>Montáž difúzní fólie na stěny, samolepicí spoj včetně dodávky fólie</t>
  </si>
  <si>
    <t>Deska izolační EPS 150 s grafitem, tl. 140 mm</t>
  </si>
  <si>
    <t>Deska izolační EPS 150 s grafitem, tl. 160 mm</t>
  </si>
  <si>
    <t>Deska izolační z minerální vlny, tl. 20 mm, podlahová</t>
  </si>
  <si>
    <t>Deska spádová EPS 150 s grafitem</t>
  </si>
  <si>
    <t>Rámová hmoždinka plastová s vrutem – 10x160 mm</t>
  </si>
  <si>
    <t>Deska z minerální plsti tl. 80 mm</t>
  </si>
  <si>
    <t>Oplechování zdí (atik) z lak.Pz plechu, rš 580 mm nalepení lepicí hmotou na bázi bitumenu</t>
  </si>
  <si>
    <t>Oplechování zdí (atik) z lak.Pz plechu, rš 870 mm nalepení lepicí hmotou na bázi bitumenu</t>
  </si>
  <si>
    <t>Oplechování parapetů, lakovaný Pz plech, rš 280 mm lepení lepicí hmotou na bázi bitumenu</t>
  </si>
  <si>
    <t>Oplechování parapetů, lakovaný Pz plech, rš 310 mm lepení lepicí hmotou na bázi bitumenu</t>
  </si>
  <si>
    <t>Oplechování parapetů, lakovaný Pz plech, rš 470 mm lepení lepicí hmotou na bázi bitumenu</t>
  </si>
  <si>
    <t>Opláštění hliníkový kompozitní panel - 1/Z : 46,2</t>
  </si>
  <si>
    <t>Plech fasádní hliníkový kompozitní panel RAL 1032, mat</t>
  </si>
  <si>
    <t>Rohož z hliníkových profilů standard tl. 22 mm</t>
  </si>
  <si>
    <t>Rohož z hliníkových profilů extra tl. 22 mm</t>
  </si>
  <si>
    <t>Penetrace podkladu univerzální 1x</t>
  </si>
  <si>
    <t>Malba interierová, bílá, bez penetrace, 2 x</t>
  </si>
  <si>
    <t>Fólie separační a ochranná PE, tl. 0,20 mm, stavební</t>
  </si>
  <si>
    <t>Zateplení a výměna oken Gymnázia Pacov, k.ú. Pacov, parc. č. 1974/1, Hronova 1079, 395 01 Pacov</t>
  </si>
  <si>
    <t>Stupeň:</t>
  </si>
  <si>
    <t>DPS</t>
  </si>
  <si>
    <t>Investor:</t>
  </si>
  <si>
    <t>město Pacov, Náměstí svobody 320, 395 01 Pacov</t>
  </si>
  <si>
    <t>B</t>
  </si>
  <si>
    <t>ELEKTROINSTALACE SILNOPROUD - ESL</t>
  </si>
  <si>
    <t>Dodávka</t>
  </si>
  <si>
    <t>Montáž</t>
  </si>
  <si>
    <t>č.p.</t>
  </si>
  <si>
    <t>mn.j.</t>
  </si>
  <si>
    <t>jedn.cena</t>
  </si>
  <si>
    <t>celk.cena</t>
  </si>
  <si>
    <t>Žaluzie</t>
  </si>
  <si>
    <t>Pohon pro venkovní žaluzie 230V s integrovaným přijímačem
	Pracovní kmitočet radio	868.300 MHz / 868.950 MHz
	Dosah ve volném prostoru	200 m
	Příkon (při provozu)	95 W
	Jmenovité napětí/kmitočet	AC - RGE 1 - 230V/50HZ
	Klidový příkon (Stand-by)	0.45 W</t>
  </si>
  <si>
    <t>Jednokanálový bezdrátový nástěnný ovladač pro ovládání jednoho stínícího prvku 	nebo skupiny, vč. rámečku dle výběru investora, IP20
	Pracovní kmitočet radio	868.950 MHz
	Kapacita paměti	1	
	Dosah ve volném prostoru	50 m
	Typ baterie	CR2430
	Počet baterií	1</t>
  </si>
  <si>
    <t>větrné čidlo 230V - Při překročení nastavené hodnoty síly větru vydá čidlo 		bezpečnostní povel žaluziím a ty se zatáhnou do horní koncové polohy.
	Stupeň krytí	IP 34
	Pracovní kmitočet radio	868.300 MHz / 868.950 MHz
	Jmenovité napětí/kmitočet	AC - RGE 1 - 230V/50Hz</t>
  </si>
  <si>
    <t>2</t>
  </si>
  <si>
    <t>Montážní materiál</t>
  </si>
  <si>
    <t>Instalační přístrojová krabice KU68 + víčko, násuvné svorky 3pol. 5pol</t>
  </si>
  <si>
    <t>Univerzální rozvodná inst. krabice prům. 73x30, vč. víčka, násuvné svorky 3pol. 5pol</t>
  </si>
  <si>
    <t>Instalační ohebná PVC trubka DN 20, hodnota zatížení 320N/5cm,-25stC +60stC</t>
  </si>
  <si>
    <t>Instalační ohebná PVC trubka DN 16, hodnota zatížení 320N/5cm,-25stC +60stC</t>
  </si>
  <si>
    <t>Požární ucpávky</t>
  </si>
  <si>
    <t>Oceloplechový žlab plný 150x100  víka, spoj. mat, závěsů, mont. materiál, atd.</t>
  </si>
  <si>
    <t>Montážní a instalační materiál (hmoždinky, šroubky, příchytky, sádra, atd.)</t>
  </si>
  <si>
    <t>Kabely</t>
  </si>
  <si>
    <t>Kabel CYKY-J   5x6</t>
  </si>
  <si>
    <t>Kabel CYKY-J   5x1,5</t>
  </si>
  <si>
    <t>Kabel CYKY-J   3x1,5</t>
  </si>
  <si>
    <t>Vodič CYA 16</t>
  </si>
  <si>
    <t>Vodič CY 6</t>
  </si>
  <si>
    <t>3.6</t>
  </si>
  <si>
    <t>Vodič CY 4</t>
  </si>
  <si>
    <t>4</t>
  </si>
  <si>
    <t>Jímací soustava, zemnící soustava</t>
  </si>
  <si>
    <t>4.1</t>
  </si>
  <si>
    <t>Drát AlMgSi pr. 8mm  PVC   1kg=7,41m  - celková výměra 680m</t>
  </si>
  <si>
    <t>4.2</t>
  </si>
  <si>
    <t>Drát FeZn pr.10mm   PVC 1kg=1,6m /85m/</t>
  </si>
  <si>
    <t>4.3</t>
  </si>
  <si>
    <t>Svorka spojovací SS</t>
  </si>
  <si>
    <t>4.4</t>
  </si>
  <si>
    <t>Svorka křížová SK</t>
  </si>
  <si>
    <t>4.5</t>
  </si>
  <si>
    <t>Svorka připojovací SP</t>
  </si>
  <si>
    <t>4.6</t>
  </si>
  <si>
    <t>Svorka zkušební SZ</t>
  </si>
  <si>
    <t>4.7</t>
  </si>
  <si>
    <t>Podpěra vedení PV23</t>
  </si>
  <si>
    <t>4.8</t>
  </si>
  <si>
    <t>Podpěra vedení PV01</t>
  </si>
  <si>
    <t>4.9</t>
  </si>
  <si>
    <t>JT 1,0 M16 AlMgSi + svorka</t>
  </si>
  <si>
    <t>4.10</t>
  </si>
  <si>
    <t>JT 1,5 M16 AlMgSi + svorka</t>
  </si>
  <si>
    <t>4.11</t>
  </si>
  <si>
    <t>Svorka k jímací tyči (4xSS,1xSK)</t>
  </si>
  <si>
    <t>4.12</t>
  </si>
  <si>
    <t>Ochranný úhelník 1,7m</t>
  </si>
  <si>
    <t>4.13</t>
  </si>
  <si>
    <t>Číselný štítek</t>
  </si>
  <si>
    <t>4.14</t>
  </si>
  <si>
    <t>Montážní a instalační materiál</t>
  </si>
  <si>
    <t>4.15</t>
  </si>
  <si>
    <t>Pásek FeZn 30x4</t>
  </si>
  <si>
    <t>4.16</t>
  </si>
  <si>
    <t>Svorka Sr3b</t>
  </si>
  <si>
    <t>4.17</t>
  </si>
  <si>
    <t xml:space="preserve">Ocelové konstrukce vč. nátěrových hmot </t>
  </si>
  <si>
    <t>4.18</t>
  </si>
  <si>
    <t>Ekvipotenciální svorkovnice K12</t>
  </si>
  <si>
    <t>4.19</t>
  </si>
  <si>
    <t xml:space="preserve">Hlavní ochranná přípojnice vstup-1x třmen - MET </t>
  </si>
  <si>
    <t>Rozváděče</t>
  </si>
  <si>
    <t>5.1</t>
  </si>
  <si>
    <t xml:space="preserve">Doplnění stávajícího rozváděče RH1 - viz. schéma </t>
  </si>
  <si>
    <t>-</t>
  </si>
  <si>
    <t>5.2</t>
  </si>
  <si>
    <t xml:space="preserve">Doplnění stávajícího rozváděče RS1 - viz. schéma </t>
  </si>
  <si>
    <t>5.3</t>
  </si>
  <si>
    <t xml:space="preserve">Doplnění stávajícího rozváděče RS2 - viz. schéma </t>
  </si>
  <si>
    <t>5.4</t>
  </si>
  <si>
    <t xml:space="preserve">Doplnění stávajícího rozváděče RS3 - viz. schéma </t>
  </si>
  <si>
    <t>5.5</t>
  </si>
  <si>
    <t xml:space="preserve">Doplnění stávajícího rozváděče RS4 - viz. schéma </t>
  </si>
  <si>
    <t>Stavební přípomoce</t>
  </si>
  <si>
    <t>6.1</t>
  </si>
  <si>
    <t>vysek.rýh cihla do hl.30mm š.do 30mm</t>
  </si>
  <si>
    <t>6.2</t>
  </si>
  <si>
    <t>vysek.rýh cihla do hl.50mm š.do 70mm</t>
  </si>
  <si>
    <t>6.3</t>
  </si>
  <si>
    <t>vybourání otvorů v cihelném zdivu - plochy do 0,09m2 a tl. 45cm</t>
  </si>
  <si>
    <t>6.4</t>
  </si>
  <si>
    <t xml:space="preserve">Odvoz suti z vybouraných hmot na skládku do 1km </t>
  </si>
  <si>
    <t>6.5</t>
  </si>
  <si>
    <t>Odvoz suti z vybouraných hmot za každý další 1km - příplatek</t>
  </si>
  <si>
    <t>6.6</t>
  </si>
  <si>
    <t>Výkopové práce š=0,6m, h=0,9m, zához. odvoz přebytečné zeminy</t>
  </si>
  <si>
    <t xml:space="preserve">Ostatní </t>
  </si>
  <si>
    <t>7.1</t>
  </si>
  <si>
    <t>Prověření stávajícího stavu</t>
  </si>
  <si>
    <t>7.2</t>
  </si>
  <si>
    <t xml:space="preserve">Ostatní drobné elektromontážní práce </t>
  </si>
  <si>
    <t>7.3</t>
  </si>
  <si>
    <t>Doprava materiálu na stavbu</t>
  </si>
  <si>
    <t>7.4</t>
  </si>
  <si>
    <t>Likvidace odpadů</t>
  </si>
  <si>
    <t>7.5</t>
  </si>
  <si>
    <t>Revize, TIČR</t>
  </si>
  <si>
    <t>7.6</t>
  </si>
  <si>
    <t>Dokumentace skutečného provedení stavby</t>
  </si>
  <si>
    <t>Cena bez DPH - materiál</t>
  </si>
  <si>
    <t>Cena bez DPH - montáž</t>
  </si>
  <si>
    <t>Celková cena bez DPH</t>
  </si>
  <si>
    <t>Zateplovací systém, sokl, XPS, tl. 160 mm s mozaikovou omítkou 5,5 kg/m2</t>
  </si>
  <si>
    <t xml:space="preserve">Zateplovací systém, fasáda, EPS F, tl. 100 mm se silikonovou omítkou </t>
  </si>
  <si>
    <t xml:space="preserve">Zateplovací systém, fasáda, EPS F, tl. 140 mmse silikonovou omítkou </t>
  </si>
  <si>
    <t xml:space="preserve">Zateplovací systém, fasáda, EPS F, tl. 200 mmse silikonovou omítkou </t>
  </si>
  <si>
    <t xml:space="preserve">Zateplovací systém, fasáda, tl. 40 mm, se silikonovou omítkou </t>
  </si>
  <si>
    <t>Opláštění hliníkový kompozitní panel - 1/Z : 46,2*1,1</t>
  </si>
  <si>
    <t>Vícevrstvé potrubí a fitinky z PPSU pro rozvody vody včetně tvarovek a spojovacího materiálu</t>
  </si>
  <si>
    <t xml:space="preserve">Akumulační zásobník TV - 300 l s topnou vložkou min. 5 m2 </t>
  </si>
  <si>
    <t>Pojistný ventil pro otopnou soustavu 1/2“ x 3/4“, 3 bar</t>
  </si>
  <si>
    <t>CELKOVÁ CENA</t>
  </si>
  <si>
    <t>kpt</t>
  </si>
  <si>
    <t>Projektová dokumentace (výrobní+skutečné provedení)</t>
  </si>
  <si>
    <t xml:space="preserve">Engineering </t>
  </si>
  <si>
    <t>Revizní zprávy</t>
  </si>
  <si>
    <t>Oživení regulace a provedení zkoušek</t>
  </si>
  <si>
    <t>Montážní práce</t>
  </si>
  <si>
    <t>Zpracování uživatelských programů - dispečink</t>
  </si>
  <si>
    <t>Zpracování uživatelských programů - ŘJ</t>
  </si>
  <si>
    <t>PRÁCE</t>
  </si>
  <si>
    <t>vizualizační software - licence</t>
  </si>
  <si>
    <t xml:space="preserve"> - Operátorská stanice - velín,
   CPU 3GHz - 4 vlákna, 8GB RAM, 1TB HDD, 
   120GB SSD ,    DWD/RW
- Grafický LCD monitor 24“
- Klávesnice Windows CZ
- myš
- tiskárna A4 laser
- operační systém (WIN 11 64bit)</t>
  </si>
  <si>
    <t>DISPEČINK</t>
  </si>
  <si>
    <t>7 “  LCD TFT barevný display,
   dotyková obrazovka, 
   rozlišení obrazovky 800 x 480, 2x sériový port
   1xEthernet, 1xUSB 2.0</t>
  </si>
  <si>
    <t>5-Port 100Base-TX průmyslový Switch</t>
  </si>
  <si>
    <t>Zakončovací modul vnitřní sběrnice</t>
  </si>
  <si>
    <t>Modul DO
16 binárních výstupů 24V DC 0,5 A</t>
  </si>
  <si>
    <t>Modul DI
16 binárních vstupů 24V DC; 0,2ms</t>
  </si>
  <si>
    <t>Modul AO
8 analogových výstupů (2-vodiče), 0-10V/+-10V, konfigurovatelné</t>
  </si>
  <si>
    <t>Modul AI
8 analogových vstupů (2-vodiče), 0-10V/+-10V, konfigurovatelné</t>
  </si>
  <si>
    <t>Modul AI
8 analogových vstupů (2-vodiče), odpor. senzory teploty, konfigurovatelné</t>
  </si>
  <si>
    <t>PFC100 - základní PLC, 2xEthernet, RS485/RS232 Merbon runtime</t>
  </si>
  <si>
    <t>ROZVODNICE RA2-V</t>
  </si>
  <si>
    <t>Seriové rozhraní RS232/RS485; konfigurovatelné</t>
  </si>
  <si>
    <t>ROZVODNICE RA1-K</t>
  </si>
  <si>
    <t>ŘÍDÍCÍ JEDNOTKY, REGULÁTORY</t>
  </si>
  <si>
    <t xml:space="preserve">Rozvodnice  Rx - materiál celkem
Pomocná plastová skříňka , min krytí IP65, rozvodná soustava 3NPE, 50Hz, 230/400V/TN-S, Rozměr: 280x210x130mm, včetně přístrojové náplně:viz. schema.
Včetně instalačního příslušenství: DIN lišty, žlaby, dráty,..
</t>
  </si>
  <si>
    <t>ROZVODNICE RX</t>
  </si>
  <si>
    <t>Rozvodnice  RA2-V - materiál celkem
Oceloplechový nástěnný rozvaděč nn. , min krytí IP55, rozvodná soustava 3NPE, 50Hz, 230/400V/TN-S,  Povrchová úprava práškovou technologií. Dveře s těsněním, 3-bodový rozpěrný uzávěr s možností zamykání.Přívody a vývody kabelů – horem, přes kabelové ucpávkové vývodky. Na vnitřní straně dveří schránka pro uložení dokumentace.  Přístroje upevněny na DIN liště, regulátor podle montážního předpisu regulátoru. Označení žil vodičů strojovým popisem na návlečné štítky. Rozměr:  800x1000x250, včetně přístrojové náplně: jistící a spínací prvky, přepínače, trafa a napájecí zdroje, větrací mřížka,  ...
Včetně instalačního příslušenství: DIN lišty, žlaby, dráty,..
předjištění: 32A/3f
silové vývody: viz. tabulka připojených spotřebičů
okruhy MaR: viz, tabulka IO bodů</t>
  </si>
  <si>
    <t>ROZVODNICE RA51</t>
  </si>
  <si>
    <t>Rozvodnice  RA1-K - materiál celkem
Oceloplechový nástěnný rozvaděč nn. , min krytí IP55, rozvodná soustava 3NPE, 50Hz, 230/400V/TN-S,  Povrchová úprava práškovou technologií. Dveře s těsněním, 3-bodový rozpěrný uzávěr s možností zamykání.Přívody a vývody kabelů – horem, přes kabelové ucpávkové vývodky. Na vnitřní straně dveří schránka pro uložení dokumentace.  Přístroje upevněny na DIN liště, regulátor podle montážního předpisu regulátoru. Označení žil vodičů strojovým popisem na návlečné štítky. Rozměr:  800x1000x250, včetně přístrojové náplně: jistící a spínací prvky, přepínače, trafa a napájecí zdroje, větrací mřížka,  ...
Včetně instalačního příslušenství: DIN lišty, žlaby, dráty,..
předjištění: 32A/3f
silové vývody: viz. tabulka připojených spotřebičů
okruhy MaR: viz, tabulka IO bodů</t>
  </si>
  <si>
    <t>ROZVODNICE</t>
  </si>
  <si>
    <t>Nosný a ostatní montážní materiál</t>
  </si>
  <si>
    <t>Pomocná svorková krabice 
   včetně víka a svorek (20ks).</t>
  </si>
  <si>
    <t>PVC pevná trubka 25 mm, 
   vč. příchytek a příslušenství. 
   Průměr 25mm.</t>
  </si>
  <si>
    <t>PVC trubka nízká mech. pevnost samozhášivá. 
    vč. příchytek a příslušenství. 
   Průměr 23mm.</t>
  </si>
  <si>
    <t xml:space="preserve">Kabelový žlab perforovaný s integrovanmou spojkou. Kovový žlab, povrchová úprava zinkováním, rozměr 62x50mm, včetně víka, včetně bezšroubových úchytek výka, včetně gumových průchodek, včetně tvarovek, včetně tvarovek, včetně nosného příslušenství. </t>
  </si>
  <si>
    <t>Bezhalogenový oheň nešířící sdělovací kabel
Pro pevné uložení, stínění, měděné jádro, vnější plášť bezhalogenová polymerová směs
J-H(ST)H B2ca 2x2x0,8</t>
  </si>
  <si>
    <t>ROZVODNICE Rx</t>
  </si>
  <si>
    <t>Kabelový žlab perforovaný s integrovanmou spojkou. Kovový žlab, povrchová úprava zinkováním, rozměr 50x125mm, včetně víka, včetně bezšroubových úchytek víka, včetně gumových průchodek, včetně tvarovek, včetně nosného příslušenství.</t>
  </si>
  <si>
    <t>Silové kabely s malým množstvím uvolněného tepla v případě požáru. Silový kabel pro pevné uložení.Měděné jádro, vnější plášťPolymer FRNC, jmenovité napětí 600/1000, Samozhášivost:
dle EN 60332-1-2. 
PRAFlaSafe X 5Jx1,5</t>
  </si>
  <si>
    <t>Silové kabely s malým množstvím uvolněného tepla v případě požáru. Silový kabel pro pevné uložení.Měděné jádro, vnější plášťPolymer FRNC, jmenovité napětí 600/1000, Samozhášivost:
dle EN 60332-1-2. 
PRAFlaSafe X 3Jx2,5</t>
  </si>
  <si>
    <t>Silové kabely s malým množstvím uvolněného tepla v případě požáru. Silový kabel pro pevné uložení.Měděné jádro, vnější plášťPolymer FRNC, jmenovité napětí 600/1000, Samozhášivost:
dle EN 60332-1-2. 
PRAFlaSafe X 3Jx1,5</t>
  </si>
  <si>
    <t>Bezhalogenový oheň nešířící sdělovací kabel
Pro pevné uložení, stínění, měděné jádro, vnější plášť bezhalogenová polymerová směs
J-H(ST)H B2ca 1x2x0,8</t>
  </si>
  <si>
    <t>KABELÁŽ</t>
  </si>
  <si>
    <t>Čidlo CO2 s BOOST režimem a alarmem 
napájení: 24V ACDC
výstup: spínací kontakt
rozsah: 400-1000ppm</t>
  </si>
  <si>
    <t>OCO2.1 až CO2.7</t>
  </si>
  <si>
    <r>
      <t xml:space="preserve">Regulátor variabilního průtoku vzduchu, servopohon 24V, přepínání MIN/MAX
14 ks
</t>
    </r>
    <r>
      <rPr>
        <b/>
        <sz val="10"/>
        <rFont val="Arial CE"/>
        <charset val="238"/>
      </rPr>
      <t>dodávka VZT</t>
    </r>
  </si>
  <si>
    <t>RP2.1 až RP1.14</t>
  </si>
  <si>
    <t>IRC REGULACE - 2.NP</t>
  </si>
  <si>
    <t>OCO1.1 až CO1.6</t>
  </si>
  <si>
    <r>
      <t xml:space="preserve">Regulátor variabilního průtoku vzduchu, servopohon 24V, přepínání MIN/MAX
13 ks
</t>
    </r>
    <r>
      <rPr>
        <b/>
        <sz val="10"/>
        <rFont val="Arial CE"/>
        <charset val="238"/>
      </rPr>
      <t>dodávka VZT</t>
    </r>
  </si>
  <si>
    <t>RP1.1 až RP1.13</t>
  </si>
  <si>
    <t>IRC REGULACE - 1.NP</t>
  </si>
  <si>
    <t>Topný kabel, 
230V, 1m, 40W/m
samoregulační</t>
  </si>
  <si>
    <t>3.17</t>
  </si>
  <si>
    <r>
      <t xml:space="preserve">Odtahový ventilátor, EC motor
1 ks
</t>
    </r>
    <r>
      <rPr>
        <b/>
        <sz val="10"/>
        <rFont val="Arial CE"/>
        <charset val="238"/>
      </rPr>
      <t>dodávka VZT</t>
    </r>
  </si>
  <si>
    <t>3.15</t>
  </si>
  <si>
    <t>Snímač teploty do VZT kanálu  
   Ni1000, TK 5000 ppm
   včetně montážního příslušenství</t>
  </si>
  <si>
    <t>3.11, 3.12</t>
  </si>
  <si>
    <t>Snímač tlakové diference (vzduch)  
   0.. 1000Pa, přepínatelné
   24V/50Hz, 0..10Vss</t>
  </si>
  <si>
    <t>3.10, 3.13</t>
  </si>
  <si>
    <t>Termostat protimrazové ochrany
rozsah: -10…+12°C
délka kapiláry: 6m</t>
  </si>
  <si>
    <t>3.9</t>
  </si>
  <si>
    <r>
      <t xml:space="preserve">Trojcestný regulační ventil včetně servopohonu
24V/0-10V
1 ks
</t>
    </r>
    <r>
      <rPr>
        <b/>
        <sz val="10"/>
        <rFont val="Arial CE"/>
        <charset val="238"/>
      </rPr>
      <t>DODÁVKA UT</t>
    </r>
  </si>
  <si>
    <t>3.8</t>
  </si>
  <si>
    <r>
      <t xml:space="preserve">Oběhové čerpadlo
1 ks
</t>
    </r>
    <r>
      <rPr>
        <b/>
        <sz val="10"/>
        <rFont val="Arial CE"/>
        <charset val="238"/>
      </rPr>
      <t>dodávka ÚT</t>
    </r>
  </si>
  <si>
    <t>3.7</t>
  </si>
  <si>
    <t>Příložné čidlo teploty
   snímač: Ni1000, 6180ppm</t>
  </si>
  <si>
    <r>
      <t xml:space="preserve">Přívodní ventilátor, EC motor
1 ks
</t>
    </r>
    <r>
      <rPr>
        <b/>
        <sz val="10"/>
        <rFont val="Arial CE"/>
        <charset val="238"/>
      </rPr>
      <t>dodávka VZT</t>
    </r>
  </si>
  <si>
    <t>Servopohon VZT klapky, 20Nm 
   napájení: 24V/50Hz
   ovládání: 0-10V</t>
  </si>
  <si>
    <t>Snímač tlakové diference (vzduch)  
   pracovní rozsah: 50 až 500 Pa
   včetně montážního příslušenství</t>
  </si>
  <si>
    <t>3.2, 3.4, 3.14</t>
  </si>
  <si>
    <t>Servopohon VZT klapky, 10Nm 
   napájení: 24V/50Hz
   ovládání: 2P, havarijní funkce</t>
  </si>
  <si>
    <t>3.1, 3.16</t>
  </si>
  <si>
    <t>VZT 3 – VĚTRÁNÍ TŘÍD</t>
  </si>
  <si>
    <t>Tlačítkový ovladač chodu VZT se signalizací chodu</t>
  </si>
  <si>
    <t>2.10, 2.11</t>
  </si>
  <si>
    <t>2.2, 2.4, 2.13</t>
  </si>
  <si>
    <t>2.1, 2.12</t>
  </si>
  <si>
    <t>VZT 2 – VĚTRÁNÍ ŠATEN</t>
  </si>
  <si>
    <t>1.17</t>
  </si>
  <si>
    <t>Pokojový ovladač, komunikativní, měření teploty, rH , Displej 60 x 60 mm, otočný knoflík s tlačítkem, nastavování hodnot, přepínání a indikace stavů, komunikace Modbus / RS485 galv. Oddělena
včetně ochranného krytu proti poškození</t>
  </si>
  <si>
    <t>1.16</t>
  </si>
  <si>
    <t>1.14</t>
  </si>
  <si>
    <t>1.11, 1.12</t>
  </si>
  <si>
    <t>1.10</t>
  </si>
  <si>
    <t>1.9</t>
  </si>
  <si>
    <t>1.8</t>
  </si>
  <si>
    <t>1.7</t>
  </si>
  <si>
    <t>1.6</t>
  </si>
  <si>
    <r>
      <t xml:space="preserve">Rotační rekuperátor
1 ks
</t>
    </r>
    <r>
      <rPr>
        <b/>
        <sz val="10"/>
        <rFont val="Arial CE"/>
        <charset val="238"/>
      </rPr>
      <t>dodávka VZT</t>
    </r>
  </si>
  <si>
    <t>1.2, 1.4, 6.13</t>
  </si>
  <si>
    <t>Servopohon VZT klapky, 10Nm 
   napájení: 24V/50Hz
   ovládání: 0-10V, havarijní funkce</t>
  </si>
  <si>
    <t>1.1, 1.15</t>
  </si>
  <si>
    <t>VZT 1 – VĚTRÁNÍ TĚLOCVIČNY</t>
  </si>
  <si>
    <t>Zálohovaný zdroj pro GSM komunikátor</t>
  </si>
  <si>
    <t>UT.33</t>
  </si>
  <si>
    <t>GSM komunikátor
   napájení: 230V 50Hz
   vstup: 4x DI</t>
  </si>
  <si>
    <t>Havarijní optická signalizace, LED
230V/50Hz, RUDÁ</t>
  </si>
  <si>
    <t>Tlačítko havarijního odstavení
   pod sklem, kladívko</t>
  </si>
  <si>
    <t>UT.32</t>
  </si>
  <si>
    <t>Sonda zaplavení, komplet
   napájení: 24VAC
   výstup: přepínací kontakt
   vyhodnocovací jednotku umístit v rozvodnici MaR</t>
  </si>
  <si>
    <t>UT.31</t>
  </si>
  <si>
    <t>Detektor plynu pro  CO 
   výstražný signál: světelný + zvukový, 
   napájení: 230VAC, 
   rozsah měření: 0...200 ppm.</t>
  </si>
  <si>
    <t>UT.30</t>
  </si>
  <si>
    <t>Detektor plynu pro hořlavé plyny
   výstražný signál: světelný + zvukový, 
   napájení: 230VAC, 
   rozsah měření: 0-100%LEL.</t>
  </si>
  <si>
    <t>UT.29</t>
  </si>
  <si>
    <t>Snímač teploty, venkovní provedení
   Ni1000, TK 5000 ppm, IP65</t>
  </si>
  <si>
    <t>UT.27, UT.28</t>
  </si>
  <si>
    <t>Příložný termostat
   skrytá stupnice
   rozsah: 17-90°C
   výstup: přepínací kontakt</t>
  </si>
  <si>
    <t>UT.26</t>
  </si>
  <si>
    <r>
      <t xml:space="preserve">Cirkulační čerpadlo
2 ks
</t>
    </r>
    <r>
      <rPr>
        <b/>
        <sz val="10"/>
        <rFont val="Arial CE"/>
        <charset val="238"/>
      </rPr>
      <t>dodávka ÚT</t>
    </r>
  </si>
  <si>
    <t>UT.25a,b</t>
  </si>
  <si>
    <r>
      <t xml:space="preserve">Kondenzační plynový kotel
1 ks
</t>
    </r>
    <r>
      <rPr>
        <b/>
        <sz val="10"/>
        <rFont val="Arial CE"/>
        <charset val="238"/>
      </rPr>
      <t>dodávka ÚT</t>
    </r>
  </si>
  <si>
    <t>UT.23</t>
  </si>
  <si>
    <r>
      <t xml:space="preserve">Přepínací ventil včetně servopohonu
24V / 3P
2 ks
</t>
    </r>
    <r>
      <rPr>
        <b/>
        <sz val="10"/>
        <rFont val="Arial CE"/>
        <charset val="238"/>
      </rPr>
      <t>dodávka ÚT</t>
    </r>
  </si>
  <si>
    <t>UT.21, UT.22</t>
  </si>
  <si>
    <t>UT.11, UT.14, UT.18, UT.20, UT.34</t>
  </si>
  <si>
    <r>
      <t xml:space="preserve">Trojcestný regulační ventil včetně servopohonu
24V/0-10V
3 ks
</t>
    </r>
    <r>
      <rPr>
        <b/>
        <sz val="10"/>
        <rFont val="Arial CE"/>
        <charset val="238"/>
      </rPr>
      <t>DODÁVKA UT</t>
    </r>
  </si>
  <si>
    <t>UT.9, UT.12, UT.16</t>
  </si>
  <si>
    <t>Nerezová jímka pro teplotní snímače. 
Délka jímky 300mm, závit G1/2".</t>
  </si>
  <si>
    <t>UT.7, UT.8</t>
  </si>
  <si>
    <t>Kabelové čidlo teploty
   snímač: Ni1000,6180ppm</t>
  </si>
  <si>
    <t>UT.7, UT.8, UT.24</t>
  </si>
  <si>
    <t>Snímač tlaku s převodníkem   
   napájení: 24V DC
   výstup: 0..10V AC
   rozsah: 0..6 bar
   včetně montážního příslušenství</t>
  </si>
  <si>
    <t>UT.6</t>
  </si>
  <si>
    <t>UT.4, UT.5</t>
  </si>
  <si>
    <r>
      <t xml:space="preserve">Oběhové čerpadlo
6 ks
</t>
    </r>
    <r>
      <rPr>
        <b/>
        <sz val="10"/>
        <rFont val="Arial CE"/>
        <charset val="238"/>
      </rPr>
      <t>dodávka ÚT</t>
    </r>
  </si>
  <si>
    <t>UT.3, UT.10, UT.13, UT.15, UT.17, UT.19</t>
  </si>
  <si>
    <r>
      <t xml:space="preserve">TČ (vnitřní jednotka)
1 ks
</t>
    </r>
    <r>
      <rPr>
        <b/>
        <sz val="10"/>
        <rFont val="Arial CE"/>
        <charset val="238"/>
      </rPr>
      <t>dodávka ÚT</t>
    </r>
  </si>
  <si>
    <t>UT.2</t>
  </si>
  <si>
    <r>
      <t xml:space="preserve">TČ (venkovní jednotka)
1 ks
</t>
    </r>
    <r>
      <rPr>
        <b/>
        <sz val="10"/>
        <rFont val="Arial CE"/>
        <charset val="238"/>
      </rPr>
      <t>dodávka ÚT</t>
    </r>
  </si>
  <si>
    <t>UT.1</t>
  </si>
  <si>
    <t>ZDROJ TEPLA</t>
  </si>
  <si>
    <t>PERIFÉRIE</t>
  </si>
  <si>
    <t>(doplní uchazeč)</t>
  </si>
  <si>
    <t>Položky</t>
  </si>
  <si>
    <t>Položka</t>
  </si>
  <si>
    <t>Nabízený výrobce</t>
  </si>
  <si>
    <t>Nabízený výrobek</t>
  </si>
  <si>
    <t>Projektová</t>
  </si>
  <si>
    <t>Poř,</t>
  </si>
  <si>
    <t>Jednotka</t>
  </si>
  <si>
    <t>DATUM:</t>
  </si>
  <si>
    <t xml:space="preserve">MĚŘENÍ A REGULACE, TECHNOLOGICKÁ ELEKTROINSTALACE </t>
  </si>
  <si>
    <t>ČÁST:</t>
  </si>
  <si>
    <t>GYMNÁZIUM PACOV</t>
  </si>
  <si>
    <t>STAVBA:</t>
  </si>
  <si>
    <t>projekční</t>
  </si>
  <si>
    <t>ZÁKAZNÍK:</t>
  </si>
  <si>
    <t>ROZPOČET</t>
  </si>
  <si>
    <t xml:space="preserve">Vzt. rekuperační jednotka ve venkovním provedení </t>
  </si>
  <si>
    <r>
      <t>Vodní výměník pro topení/chlazení 27kW, voda 55/40</t>
    </r>
    <r>
      <rPr>
        <sz val="10"/>
        <color indexed="8"/>
        <rFont val="Calibri"/>
        <family val="2"/>
        <charset val="238"/>
      </rPr>
      <t>°</t>
    </r>
    <r>
      <rPr>
        <sz val="10"/>
        <color indexed="8"/>
        <rFont val="Arial"/>
        <family val="2"/>
        <charset val="238"/>
      </rPr>
      <t xml:space="preserve">C, 7/12°C </t>
    </r>
  </si>
  <si>
    <t>Volná komora</t>
  </si>
  <si>
    <t>Dodávka bez MaR</t>
  </si>
  <si>
    <t>hmotnost : 1613kg</t>
  </si>
  <si>
    <t xml:space="preserve">rozměry : 5436x1646x1316mm </t>
  </si>
  <si>
    <r>
      <t xml:space="preserve">Dýza </t>
    </r>
    <r>
      <rPr>
        <sz val="10"/>
        <color indexed="8"/>
        <rFont val="Calibri"/>
        <family val="2"/>
        <charset val="238"/>
      </rPr>
      <t xml:space="preserve">Ø 315 </t>
    </r>
    <r>
      <rPr>
        <sz val="10"/>
        <color indexed="8"/>
        <rFont val="Arial"/>
        <family val="2"/>
        <charset val="238"/>
      </rPr>
      <t>s dalekým dosahem proudu, 857m</t>
    </r>
    <r>
      <rPr>
        <sz val="10"/>
        <color indexed="8"/>
        <rFont val="Calibri"/>
        <family val="2"/>
        <charset val="238"/>
      </rPr>
      <t>³</t>
    </r>
    <r>
      <rPr>
        <sz val="10"/>
        <color indexed="8"/>
        <rFont val="Arial"/>
        <family val="2"/>
        <charset val="238"/>
      </rPr>
      <t>/h, dosah 7m</t>
    </r>
  </si>
  <si>
    <r>
      <t xml:space="preserve">Vyústka jednořadá </t>
    </r>
    <r>
      <rPr>
        <b/>
        <sz val="10"/>
        <color indexed="8"/>
        <rFont val="Arial"/>
        <family val="2"/>
        <charset val="238"/>
      </rPr>
      <t>600x300</t>
    </r>
    <r>
      <rPr>
        <sz val="10"/>
        <color indexed="8"/>
        <rFont val="Arial"/>
        <family val="2"/>
        <charset val="238"/>
      </rPr>
      <t>, ruční regulace, speciální upínací mechanismus, pevné lamely</t>
    </r>
  </si>
  <si>
    <t xml:space="preserve">Vzt. rekuper. jednotka ve vnitřním provedení </t>
  </si>
  <si>
    <t>jednotka v rozloženém stavu, sestavení na místě výrobcem jednotky, bez MaR</t>
  </si>
  <si>
    <r>
      <t>Buňka tlumiče hluku</t>
    </r>
    <r>
      <rPr>
        <b/>
        <sz val="10"/>
        <color indexed="8"/>
        <rFont val="Arial"/>
        <family val="2"/>
        <charset val="238"/>
      </rPr>
      <t xml:space="preserve"> </t>
    </r>
    <r>
      <rPr>
        <sz val="10"/>
        <color rgb="FF000000"/>
        <rFont val="Arial"/>
        <family val="2"/>
        <charset val="238"/>
      </rPr>
      <t>500x200/1500</t>
    </r>
  </si>
  <si>
    <r>
      <t>Buňka tlumiče hluku</t>
    </r>
    <r>
      <rPr>
        <b/>
        <sz val="10"/>
        <color indexed="8"/>
        <rFont val="Arial"/>
        <family val="2"/>
        <charset val="238"/>
      </rPr>
      <t xml:space="preserve"> </t>
    </r>
    <r>
      <rPr>
        <sz val="10"/>
        <color rgb="FF000000"/>
        <rFont val="Arial"/>
        <family val="2"/>
        <charset val="238"/>
      </rPr>
      <t>500x200/1000</t>
    </r>
  </si>
  <si>
    <r>
      <t>Buňka tlumiče hluku</t>
    </r>
    <r>
      <rPr>
        <b/>
        <sz val="10"/>
        <color indexed="8"/>
        <rFont val="Arial"/>
        <family val="2"/>
        <charset val="238"/>
      </rPr>
      <t xml:space="preserve"> </t>
    </r>
    <r>
      <rPr>
        <sz val="10"/>
        <color rgb="FF000000"/>
        <rFont val="Arial"/>
        <family val="2"/>
        <charset val="238"/>
      </rPr>
      <t>400x400/1000</t>
    </r>
  </si>
  <si>
    <r>
      <t>Protidešťová žaluzie</t>
    </r>
    <r>
      <rPr>
        <sz val="10"/>
        <color rgb="FF000000"/>
        <rFont val="Arial"/>
        <family val="2"/>
        <charset val="238"/>
      </rPr>
      <t xml:space="preserve"> 800x500</t>
    </r>
    <r>
      <rPr>
        <b/>
        <sz val="10"/>
        <color indexed="8"/>
        <rFont val="Arial"/>
        <family val="2"/>
        <charset val="238"/>
      </rPr>
      <t xml:space="preserve"> </t>
    </r>
    <r>
      <rPr>
        <sz val="10"/>
        <color indexed="8"/>
        <rFont val="Arial"/>
        <family val="2"/>
        <charset val="238"/>
      </rPr>
      <t xml:space="preserve">se sítem, pozink </t>
    </r>
  </si>
  <si>
    <r>
      <t xml:space="preserve">Požární klapka </t>
    </r>
    <r>
      <rPr>
        <sz val="10"/>
        <color rgb="FF000000"/>
        <rFont val="Arial"/>
        <family val="2"/>
        <charset val="238"/>
      </rPr>
      <t xml:space="preserve">710x400 </t>
    </r>
    <r>
      <rPr>
        <sz val="10"/>
        <color indexed="8"/>
        <rFont val="Arial"/>
        <family val="2"/>
        <charset val="238"/>
      </rPr>
      <t>- ruční a teplotní spouštění, koncový spínač</t>
    </r>
  </si>
  <si>
    <r>
      <t>Požární klapka</t>
    </r>
    <r>
      <rPr>
        <b/>
        <sz val="10"/>
        <color indexed="8"/>
        <rFont val="Arial"/>
        <family val="2"/>
        <charset val="238"/>
      </rPr>
      <t xml:space="preserve"> </t>
    </r>
    <r>
      <rPr>
        <sz val="10"/>
        <color rgb="FF000000"/>
        <rFont val="Arial"/>
        <family val="2"/>
        <charset val="238"/>
      </rPr>
      <t xml:space="preserve">800x250 </t>
    </r>
    <r>
      <rPr>
        <sz val="10"/>
        <color indexed="8"/>
        <rFont val="Arial"/>
        <family val="2"/>
        <charset val="238"/>
      </rPr>
      <t>- ruční a teplotní spouštění, koncový spínač</t>
    </r>
  </si>
  <si>
    <r>
      <t>Požární klapka</t>
    </r>
    <r>
      <rPr>
        <b/>
        <sz val="10"/>
        <color indexed="8"/>
        <rFont val="Arial"/>
        <family val="2"/>
        <charset val="238"/>
      </rPr>
      <t xml:space="preserve"> </t>
    </r>
    <r>
      <rPr>
        <sz val="10"/>
        <color rgb="FF000000"/>
        <rFont val="Arial"/>
        <family val="2"/>
        <charset val="238"/>
      </rPr>
      <t>800x500</t>
    </r>
    <r>
      <rPr>
        <b/>
        <sz val="10"/>
        <color indexed="8"/>
        <rFont val="Arial"/>
        <family val="2"/>
        <charset val="238"/>
      </rPr>
      <t xml:space="preserve"> </t>
    </r>
    <r>
      <rPr>
        <sz val="10"/>
        <color indexed="8"/>
        <rFont val="Arial"/>
        <family val="2"/>
        <charset val="238"/>
      </rPr>
      <t>- ruční a teplotní spouštění, koncový spínač</t>
    </r>
  </si>
  <si>
    <r>
      <t>Regulační klapka</t>
    </r>
    <r>
      <rPr>
        <b/>
        <sz val="10"/>
        <color indexed="8"/>
        <rFont val="Arial"/>
        <family val="2"/>
        <charset val="238"/>
      </rPr>
      <t xml:space="preserve"> </t>
    </r>
    <r>
      <rPr>
        <sz val="10"/>
        <color rgb="FF000000"/>
        <rFont val="Arial"/>
        <family val="2"/>
        <charset val="238"/>
      </rPr>
      <t>315x250</t>
    </r>
    <r>
      <rPr>
        <b/>
        <sz val="10"/>
        <color indexed="8"/>
        <rFont val="Arial"/>
        <family val="2"/>
        <charset val="238"/>
      </rPr>
      <t xml:space="preserve"> </t>
    </r>
    <r>
      <rPr>
        <sz val="10"/>
        <color indexed="8"/>
        <rFont val="Arial"/>
        <family val="2"/>
        <charset val="238"/>
      </rPr>
      <t>- ruční</t>
    </r>
  </si>
  <si>
    <r>
      <t xml:space="preserve">Vyústka dvouřadá </t>
    </r>
    <r>
      <rPr>
        <sz val="10"/>
        <color rgb="FF000000"/>
        <rFont val="Arial"/>
        <family val="2"/>
        <charset val="238"/>
      </rPr>
      <t>500x250</t>
    </r>
    <r>
      <rPr>
        <sz val="10"/>
        <color indexed="8"/>
        <rFont val="Arial"/>
        <family val="2"/>
        <charset val="238"/>
      </rPr>
      <t>, ruční regulace, speciální upínací mechanismus</t>
    </r>
  </si>
  <si>
    <r>
      <t>Vyústka jednořadá</t>
    </r>
    <r>
      <rPr>
        <b/>
        <sz val="10"/>
        <color indexed="8"/>
        <rFont val="Arial"/>
        <family val="2"/>
        <charset val="238"/>
      </rPr>
      <t xml:space="preserve"> </t>
    </r>
    <r>
      <rPr>
        <sz val="10"/>
        <color rgb="FF000000"/>
        <rFont val="Arial"/>
        <family val="2"/>
        <charset val="238"/>
      </rPr>
      <t>100x100</t>
    </r>
    <r>
      <rPr>
        <sz val="10"/>
        <color indexed="8"/>
        <rFont val="Arial"/>
        <family val="2"/>
        <charset val="238"/>
      </rPr>
      <t>, ruční regulace</t>
    </r>
  </si>
  <si>
    <r>
      <t xml:space="preserve">Vyústka jednořadá </t>
    </r>
    <r>
      <rPr>
        <b/>
        <sz val="10"/>
        <color indexed="8"/>
        <rFont val="Arial"/>
        <family val="2"/>
        <charset val="238"/>
      </rPr>
      <t xml:space="preserve"> </t>
    </r>
    <r>
      <rPr>
        <sz val="10"/>
        <color rgb="FF000000"/>
        <rFont val="Arial"/>
        <family val="2"/>
        <charset val="238"/>
      </rPr>
      <t>400x140</t>
    </r>
    <r>
      <rPr>
        <sz val="10"/>
        <color indexed="8"/>
        <rFont val="Arial"/>
        <family val="2"/>
        <charset val="238"/>
      </rPr>
      <t>, ruční regulace</t>
    </r>
  </si>
  <si>
    <r>
      <t>Vyústka jednořadá</t>
    </r>
    <r>
      <rPr>
        <b/>
        <sz val="10"/>
        <color indexed="8"/>
        <rFont val="Arial"/>
        <family val="2"/>
        <charset val="238"/>
      </rPr>
      <t xml:space="preserve"> </t>
    </r>
    <r>
      <rPr>
        <sz val="10"/>
        <color rgb="FF000000"/>
        <rFont val="Arial"/>
        <family val="2"/>
        <charset val="238"/>
      </rPr>
      <t>625x125</t>
    </r>
    <r>
      <rPr>
        <sz val="10"/>
        <color indexed="8"/>
        <rFont val="Arial"/>
        <family val="2"/>
        <charset val="238"/>
      </rPr>
      <t>, ruční regulace</t>
    </r>
  </si>
  <si>
    <r>
      <t>Vyústka jednořadá</t>
    </r>
    <r>
      <rPr>
        <b/>
        <sz val="10"/>
        <color indexed="8"/>
        <rFont val="Arial"/>
        <family val="2"/>
        <charset val="238"/>
      </rPr>
      <t xml:space="preserve"> </t>
    </r>
    <r>
      <rPr>
        <sz val="10"/>
        <color rgb="FF000000"/>
        <rFont val="Arial"/>
        <family val="2"/>
        <charset val="238"/>
      </rPr>
      <t>500x200</t>
    </r>
    <r>
      <rPr>
        <sz val="10"/>
        <color indexed="8"/>
        <rFont val="Arial"/>
        <family val="2"/>
        <charset val="238"/>
      </rPr>
      <t>, ruční regulace</t>
    </r>
  </si>
  <si>
    <r>
      <t>Stěnová mřížka hliníková</t>
    </r>
    <r>
      <rPr>
        <b/>
        <sz val="10"/>
        <color indexed="8"/>
        <rFont val="Arial"/>
        <family val="2"/>
        <charset val="238"/>
      </rPr>
      <t xml:space="preserve"> </t>
    </r>
    <r>
      <rPr>
        <sz val="10"/>
        <color rgb="FF000000"/>
        <rFont val="Arial"/>
        <family val="2"/>
        <charset val="238"/>
      </rPr>
      <t>825x225</t>
    </r>
    <r>
      <rPr>
        <sz val="10"/>
        <color indexed="8"/>
        <rFont val="Arial"/>
        <family val="2"/>
        <charset val="238"/>
      </rPr>
      <t>, rozteč lamel 12mm</t>
    </r>
  </si>
  <si>
    <r>
      <t>Stěnová mřížka hliníková</t>
    </r>
    <r>
      <rPr>
        <b/>
        <sz val="10"/>
        <color indexed="8"/>
        <rFont val="Arial"/>
        <family val="2"/>
        <charset val="238"/>
      </rPr>
      <t xml:space="preserve"> </t>
    </r>
    <r>
      <rPr>
        <sz val="10"/>
        <color rgb="FF000000"/>
        <rFont val="Arial"/>
        <family val="2"/>
        <charset val="238"/>
      </rPr>
      <t>500x200</t>
    </r>
    <r>
      <rPr>
        <sz val="10"/>
        <color indexed="8"/>
        <rFont val="Arial"/>
        <family val="2"/>
        <charset val="238"/>
      </rPr>
      <t>, rozteč lamel 12mm</t>
    </r>
  </si>
  <si>
    <r>
      <t xml:space="preserve">Stěnová mřížka hliníková </t>
    </r>
    <r>
      <rPr>
        <sz val="10"/>
        <color rgb="FF000000"/>
        <rFont val="Arial"/>
        <family val="2"/>
        <charset val="238"/>
      </rPr>
      <t>200x200</t>
    </r>
    <r>
      <rPr>
        <sz val="10"/>
        <color indexed="8"/>
        <rFont val="Arial"/>
        <family val="2"/>
        <charset val="238"/>
      </rPr>
      <t>, rozteč lamel 12mm</t>
    </r>
  </si>
  <si>
    <r>
      <t>Ventilátor s EC motorem  Q = 6 600m</t>
    </r>
    <r>
      <rPr>
        <sz val="10"/>
        <color indexed="8"/>
        <rFont val="Calibri"/>
        <family val="2"/>
        <charset val="238"/>
      </rPr>
      <t>³/h, pext = 400Pa</t>
    </r>
  </si>
  <si>
    <t xml:space="preserve">                                             P = 400V, 3.7kW, 4A</t>
  </si>
  <si>
    <r>
      <t>Vodní výměník pro topení/chlazení 29kW, voda 55/40</t>
    </r>
    <r>
      <rPr>
        <sz val="10"/>
        <color indexed="8"/>
        <rFont val="Calibri"/>
        <family val="2"/>
        <charset val="238"/>
      </rPr>
      <t>°</t>
    </r>
    <r>
      <rPr>
        <sz val="10"/>
        <color indexed="8"/>
        <rFont val="Arial"/>
        <family val="2"/>
        <charset val="238"/>
      </rPr>
      <t xml:space="preserve">C, 7/12°C </t>
    </r>
  </si>
  <si>
    <r>
      <t>Ventilátor s EC motorem Q = 6 600m</t>
    </r>
    <r>
      <rPr>
        <sz val="10"/>
        <color indexed="8"/>
        <rFont val="Calibri"/>
        <family val="2"/>
        <charset val="238"/>
      </rPr>
      <t>³/h, pext = 400Pa</t>
    </r>
  </si>
  <si>
    <t>hmotnost : 1752g</t>
  </si>
  <si>
    <r>
      <t xml:space="preserve">Regulátor variabilního průtoku </t>
    </r>
    <r>
      <rPr>
        <sz val="10"/>
        <color indexed="8"/>
        <rFont val="Calibri"/>
        <family val="2"/>
        <charset val="238"/>
      </rPr>
      <t>Ø 250</t>
    </r>
    <r>
      <rPr>
        <sz val="10"/>
        <color indexed="8"/>
        <rFont val="Arial"/>
        <family val="2"/>
        <charset val="238"/>
      </rPr>
      <t>, servopohon 24V</t>
    </r>
  </si>
  <si>
    <t>(pro stísněné prostory, není tedy nutná uklidňující rovná délka potrubí před regulátorem)</t>
  </si>
  <si>
    <r>
      <t xml:space="preserve">Regulátor variabilního průtoku </t>
    </r>
    <r>
      <rPr>
        <sz val="10"/>
        <color indexed="8"/>
        <rFont val="Calibri"/>
        <family val="2"/>
        <charset val="238"/>
      </rPr>
      <t>Ø 200</t>
    </r>
    <r>
      <rPr>
        <sz val="10"/>
        <color indexed="8"/>
        <rFont val="Arial"/>
        <family val="2"/>
        <charset val="238"/>
      </rPr>
      <t>, servopohon 24V</t>
    </r>
  </si>
  <si>
    <t>Regulátor variabilního průtoku 400x200, 24V</t>
  </si>
  <si>
    <t xml:space="preserve">Vyústka dvouřadá </t>
  </si>
  <si>
    <t xml:space="preserve">Vyústka jednořadá </t>
  </si>
  <si>
    <t>Vyústka dvouřadá</t>
  </si>
  <si>
    <r>
      <t xml:space="preserve">Kruhové potrubí  - </t>
    </r>
    <r>
      <rPr>
        <i/>
        <sz val="10"/>
        <rFont val="Arial CE"/>
        <charset val="238"/>
      </rPr>
      <t>SPIRO  do Ø 250 - pozink</t>
    </r>
  </si>
  <si>
    <t>rovné</t>
  </si>
  <si>
    <t>tvarovky</t>
  </si>
  <si>
    <r>
      <t xml:space="preserve">Kruhové potrubí  - </t>
    </r>
    <r>
      <rPr>
        <i/>
        <sz val="10"/>
        <rFont val="Arial CE"/>
        <charset val="238"/>
      </rPr>
      <t>SPIRO  do Ø 200 - pozink</t>
    </r>
  </si>
  <si>
    <t>40x4.5 - (dopojení stávajících topných rozvodů č.1, 2 a 3 + příprava TV)</t>
  </si>
  <si>
    <t>15,88 mm</t>
  </si>
  <si>
    <t>Potrubí Kaučuková 9 mm + minerální vata s fólií 30 mm</t>
  </si>
  <si>
    <r>
      <rPr>
        <sz val="11"/>
        <color theme="1"/>
        <rFont val="Aptos Narrow"/>
        <family val="2"/>
      </rPr>
      <t>Ø</t>
    </r>
    <r>
      <rPr>
        <sz val="9.35"/>
        <color theme="1"/>
        <rFont val="Calibri"/>
        <family val="2"/>
        <charset val="238"/>
      </rPr>
      <t>64-</t>
    </r>
  </si>
  <si>
    <r>
      <rPr>
        <sz val="11"/>
        <color theme="1"/>
        <rFont val="Aptos Narrow"/>
        <family val="2"/>
      </rPr>
      <t>Ø</t>
    </r>
    <r>
      <rPr>
        <sz val="9.35"/>
        <color theme="1"/>
        <rFont val="Calibri"/>
        <family val="2"/>
        <charset val="238"/>
      </rPr>
      <t>54-</t>
    </r>
  </si>
  <si>
    <r>
      <rPr>
        <sz val="11"/>
        <color theme="1"/>
        <rFont val="Aptos Narrow"/>
        <family val="2"/>
      </rPr>
      <t>Ø</t>
    </r>
    <r>
      <rPr>
        <sz val="9.35"/>
        <color theme="1"/>
        <rFont val="Calibri"/>
        <family val="2"/>
        <charset val="238"/>
      </rPr>
      <t>26-</t>
    </r>
  </si>
  <si>
    <t>Venkovní kondenzační jednotka VRF 2-trubková 2-ventilátorová Qchl=50,4kW / Qtop=50,4kW</t>
  </si>
  <si>
    <t>Vnitřní VRF teplovodní reverzibilní jednotka DVM Hydro nízkoteplotní Qchl=44,8kW / Qtop=50,4kW + Kabelový ovladač</t>
  </si>
  <si>
    <t xml:space="preserve">Regulace tepelného čerpadla - komunikační karta </t>
  </si>
  <si>
    <t xml:space="preserve">Expanzní nádoba 80litrů/2,5 1“ vč. připojovací kombinované armatury </t>
  </si>
  <si>
    <t>Akumulační zásobník 800 litrů s tepelnou izolací pro chladicí systém 8 výstupů DN32</t>
  </si>
  <si>
    <t>Trojcestný přepínací ventil DN32 - kvs = 16 + pohon 24 V (VYT/TV)</t>
  </si>
  <si>
    <t>Nesměšovaná čerpadlová skupina _OBĚHOVÉ ČERPADLO  8.6 m3/h - 60 kPa - 230V - 333W - 1,55A DN32 (HB01)</t>
  </si>
  <si>
    <t>Nesměšovaná čerpadlová skupina _OBĚHOVÉ ČERPADLO   7.86 m3/h - 30 kPa - 230V - 333W - 1,55A - DN32 (CHL)</t>
  </si>
  <si>
    <t>Směšovaná čerpadlová skupina _OBĚHOVÉ ČERPADLO   2.923 m3/h - 60 kPa - 230V - 188W - 1,51A - DN25 (VZT1)</t>
  </si>
  <si>
    <t>Směšovaná čerpadlová skupina _OBĚHOVÉ ČERPADLO   0.57 m3/h - 30 kPa - 230V - 50W - 0.44A - DN15(VZT2)</t>
  </si>
  <si>
    <t>Směšovaná čerpadlová skupina _OBĚHOVÉ ČERPADLO   4.4 m3/h - 60 kPa - 230V - 188W - 1,51A - DN25 (VZT3)</t>
  </si>
  <si>
    <t>Komínový komplet s instalační šachtou
Ukončovací kryt komínu DN 80 s možností přisávání, 30 x 30 cm	1
Prodloužení - trubka DN 80/1000 mm, plast UV černá	1
Prodloužení - trubka DN 80/1000 mm, plast	7
Vystřeďovací distanční objímka plastová univerzální	3
Páteční koleno vč. vystřeďovací konzole DN 80, plast	1
Připojovací deska DN 80/125 včetně trubky 80/0,25 m	1
Zdicí směs - 25 kg	2
Krycí deska na ventilační šachtu 160/180/200 malá universal	1
Tvarovka pro jednoprůduchový komín s ventil. šachtou 160/180/200 PLUS	36
Růžice 150 Premium	1</t>
  </si>
  <si>
    <t>Neutralizační box - odvod kondenzátu</t>
  </si>
  <si>
    <t>Magnetický odlučovač nečistot</t>
  </si>
  <si>
    <t>Kompaktní R+S - 4 výstupů</t>
  </si>
  <si>
    <t>čerpadlová skupina MIX - OBĚHOVÉ ČERPADLO   1,3_1,55_1,81 m3/h - 40 kPa - 230V - 188W - 1,51A - DN25 (část 1, 2 a 3)</t>
  </si>
  <si>
    <t>čerpadlová skupina  bez MIX - VZT - OBĚHOVÉ ČERPADLO   7.9 m3/h - 30 kPa - 230V - 333W - 1,55A DN32 (VZT)</t>
  </si>
  <si>
    <t>Posuny stávajících OT a jejich dopojení cca 10x - (dle finálních tras VZT při realizaci)</t>
  </si>
  <si>
    <t xml:space="preserve">Prodejní cena </t>
  </si>
  <si>
    <t>Fotovoltaický monokrystalický panel min. 450Wp, účinnost min. 20,3%, produktová záruka min. 12 let, garance výkonu do 85 % za 25 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</si>
</sst>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Kč&quot;_-;\-* #,##0.00\ &quot;Kč&quot;_-;_-* &quot;-&quot;??\ &quot;Kč&quot;_-;_-@_-"/>
    <numFmt numFmtId="164" formatCode="#\ ##0.00"/>
    <numFmt numFmtId="165" formatCode="#\ ##0"/>
    <numFmt numFmtId="166" formatCode="#\ ##0.0"/>
    <numFmt numFmtId="167" formatCode="#\ ##0.00000"/>
    <numFmt numFmtId="168" formatCode="0.00000"/>
    <numFmt numFmtId="169" formatCode="#,##0.00000"/>
    <numFmt numFmtId="170" formatCode="_-* #,##0\ [$Kč-405]_-;\-* #,##0\ [$Kč-405]_-;_-* &quot;-&quot;??\ [$Kč-405]_-;_-@_-"/>
    <numFmt numFmtId="171" formatCode="_-* #,##0.00\ [$Kč-405]_-;\-* #,##0.00\ [$Kč-405]_-;_-* &quot;-&quot;??\ [$Kč-405]_-;_-@_-"/>
    <numFmt numFmtId="172" formatCode="#,##0.00\ &quot;Kč&quot;"/>
    <numFmt numFmtId="173" formatCode="_-* #,##0\ _K_č_-;\-* #,##0\ _K_č_-;_-* &quot;-&quot;\ _K_č_-;_-@_-"/>
    <numFmt numFmtId="174" formatCode="#,##0\ &quot;Kč&quot;"/>
    <numFmt numFmtId="175" formatCode="#,##0.0"/>
    <numFmt numFmtId="176" formatCode="#,##0.0\ _K_č"/>
    <numFmt numFmtId="177" formatCode="#,##0.\-"/>
    <numFmt numFmtId="178" formatCode="#,##0\ [$Sk-41B]"/>
    <numFmt numFmtId="179" formatCode="d/mmmm\ yyyy"/>
    <numFmt numFmtId="180" formatCode="#,##0&quot; Kč&quot;"/>
  </numFmts>
  <fonts count="60"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10"/>
      <color indexed="12"/>
      <name val="Arial CE"/>
      <charset val="238"/>
    </font>
    <font>
      <sz val="10"/>
      <name val="Arial CE"/>
      <charset val="238"/>
    </font>
    <font>
      <sz val="11"/>
      <color theme="1"/>
      <name val="Calibri"/>
      <family val="2"/>
      <charset val="238"/>
      <scheme val="minor"/>
    </font>
    <font>
      <b/>
      <sz val="9"/>
      <name val="Arial CE"/>
      <family val="2"/>
      <charset val="238"/>
    </font>
    <font>
      <b/>
      <sz val="11"/>
      <color theme="1"/>
      <name val="Calibri"/>
      <family val="2"/>
      <charset val="238"/>
      <scheme val="minor"/>
    </font>
    <font>
      <sz val="10"/>
      <color rgb="FF000000"/>
      <name val="Arial"/>
      <family val="2"/>
      <charset val="238"/>
    </font>
    <font>
      <sz val="11"/>
      <color theme="1"/>
      <name val="Calibri"/>
      <family val="2"/>
      <charset val="238"/>
    </font>
    <font>
      <sz val="11"/>
      <color theme="1"/>
      <name val="Aptos Narrow"/>
      <family val="2"/>
    </font>
    <font>
      <sz val="9.35"/>
      <color theme="1"/>
      <name val="Calibri"/>
      <family val="2"/>
      <charset val="238"/>
    </font>
    <font>
      <vertAlign val="superscript"/>
      <sz val="11"/>
      <color theme="1"/>
      <name val="Calibri"/>
      <family val="2"/>
      <charset val="238"/>
      <scheme val="minor"/>
    </font>
    <font>
      <b/>
      <sz val="11"/>
      <color rgb="FF000000"/>
      <name val="Calibri"/>
      <family val="2"/>
      <charset val="238"/>
      <scheme val="minor"/>
    </font>
    <font>
      <sz val="11"/>
      <color rgb="FF000000"/>
      <name val="Calibri"/>
      <family val="2"/>
      <charset val="238"/>
      <scheme val="minor"/>
    </font>
    <font>
      <b/>
      <sz val="20"/>
      <color theme="1"/>
      <name val="Calibri"/>
      <family val="2"/>
      <charset val="238"/>
      <scheme val="minor"/>
    </font>
    <font>
      <sz val="14"/>
      <color theme="1"/>
      <name val="Calibri"/>
      <family val="2"/>
      <charset val="238"/>
      <scheme val="minor"/>
    </font>
    <font>
      <b/>
      <sz val="14"/>
      <color theme="1"/>
      <name val="Calibri"/>
      <family val="2"/>
      <charset val="238"/>
      <scheme val="minor"/>
    </font>
    <font>
      <b/>
      <sz val="12"/>
      <color theme="1"/>
      <name val="Calibri"/>
      <family val="2"/>
      <charset val="238"/>
      <scheme val="minor"/>
    </font>
    <font>
      <sz val="10"/>
      <name val="Cambria"/>
      <family val="2"/>
      <scheme val="major"/>
    </font>
    <font>
      <i/>
      <sz val="11"/>
      <color theme="1"/>
      <name val="Calibri"/>
      <family val="2"/>
      <charset val="238"/>
      <scheme val="minor"/>
    </font>
    <font>
      <b/>
      <u/>
      <sz val="10"/>
      <color indexed="8"/>
      <name val="Arial"/>
      <family val="2"/>
      <charset val="238"/>
    </font>
    <font>
      <sz val="10"/>
      <color indexed="8"/>
      <name val="Arial"/>
      <family val="2"/>
      <charset val="238"/>
    </font>
    <font>
      <b/>
      <sz val="10"/>
      <color indexed="8"/>
      <name val="Arial"/>
      <family val="2"/>
      <charset val="238"/>
    </font>
    <font>
      <i/>
      <u/>
      <sz val="10"/>
      <color indexed="8"/>
      <name val="Arial"/>
      <family val="2"/>
      <charset val="238"/>
    </font>
    <font>
      <sz val="10"/>
      <color indexed="8"/>
      <name val="Calibri"/>
      <family val="2"/>
      <charset val="238"/>
    </font>
    <font>
      <i/>
      <sz val="10"/>
      <color indexed="8"/>
      <name val="Arial"/>
      <family val="2"/>
      <charset val="238"/>
    </font>
    <font>
      <sz val="10"/>
      <name val="Calibri"/>
      <family val="2"/>
      <charset val="238"/>
    </font>
    <font>
      <sz val="12"/>
      <name val="Times New Roman CE"/>
      <charset val="238"/>
    </font>
    <font>
      <sz val="8"/>
      <name val="Arial CE"/>
      <family val="2"/>
    </font>
    <font>
      <b/>
      <sz val="10"/>
      <name val="Arial"/>
      <family val="2"/>
      <charset val="238"/>
    </font>
    <font>
      <sz val="10"/>
      <name val="Arial"/>
      <family val="2"/>
      <charset val="238"/>
    </font>
    <font>
      <sz val="10"/>
      <color rgb="FFFF0000"/>
      <name val="Arial"/>
      <family val="2"/>
      <charset val="238"/>
    </font>
    <font>
      <b/>
      <sz val="10"/>
      <name val="Arial CE"/>
    </font>
    <font>
      <b/>
      <sz val="10"/>
      <color rgb="FF960000"/>
      <name val="Arial CE"/>
      <charset val="238"/>
    </font>
    <font>
      <b/>
      <sz val="16"/>
      <name val="Arial CE"/>
      <family val="2"/>
      <charset val="238"/>
    </font>
    <font>
      <sz val="12"/>
      <name val="Arial CE"/>
      <family val="2"/>
      <charset val="238"/>
    </font>
    <font>
      <sz val="10"/>
      <color theme="1"/>
      <name val="Arial"/>
      <family val="2"/>
      <charset val="238"/>
    </font>
    <font>
      <sz val="10"/>
      <color rgb="FF000000"/>
      <name val="Calibri"/>
      <family val="2"/>
      <charset val="238"/>
      <scheme val="minor"/>
    </font>
    <font>
      <b/>
      <sz val="20"/>
      <name val="Arial CE"/>
      <family val="2"/>
      <charset val="238"/>
    </font>
    <font>
      <b/>
      <sz val="26"/>
      <name val="Arial CE"/>
      <family val="2"/>
      <charset val="238"/>
    </font>
    <font>
      <i/>
      <sz val="10"/>
      <name val="Arial CE"/>
      <charset val="238"/>
    </font>
  </fonts>
  <fills count="13">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43"/>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s>
  <borders count="7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12">
    <xf numFmtId="0" fontId="0" fillId="0" borderId="0"/>
    <xf numFmtId="0" fontId="4" fillId="0" borderId="0"/>
    <xf numFmtId="0" fontId="23" fillId="0" borderId="0"/>
    <xf numFmtId="0" fontId="22" fillId="0" borderId="0"/>
    <xf numFmtId="44" fontId="22" fillId="0" borderId="0" applyFont="0" applyFill="0" applyBorder="0" applyAlignment="0" applyProtection="0"/>
    <xf numFmtId="0" fontId="46" fillId="0" borderId="0"/>
    <xf numFmtId="0" fontId="22" fillId="0" borderId="0"/>
    <xf numFmtId="0" fontId="47" fillId="0" borderId="0"/>
    <xf numFmtId="0" fontId="46" fillId="0" borderId="0"/>
    <xf numFmtId="0" fontId="46" fillId="0" borderId="0"/>
    <xf numFmtId="0" fontId="3" fillId="0" borderId="0"/>
    <xf numFmtId="0" fontId="22" fillId="0" borderId="0"/>
  </cellStyleXfs>
  <cellXfs count="612">
    <xf numFmtId="0" fontId="0" fillId="0" borderId="0" xfId="0"/>
    <xf numFmtId="14" fontId="6"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0" fontId="0" fillId="0" borderId="0" xfId="0" applyAlignment="1">
      <alignment horizontal="center" vertical="top"/>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11" fillId="0" borderId="1" xfId="0" applyFont="1" applyBorder="1"/>
    <xf numFmtId="0" fontId="11" fillId="0" borderId="0" xfId="0" applyFont="1"/>
    <xf numFmtId="0" fontId="11" fillId="0" borderId="6" xfId="0" applyFont="1" applyBorder="1" applyAlignment="1">
      <alignment vertical="center"/>
    </xf>
    <xf numFmtId="0" fontId="0" fillId="0" borderId="6" xfId="0" applyBorder="1" applyAlignment="1">
      <alignment vertical="center"/>
    </xf>
    <xf numFmtId="0" fontId="11" fillId="0" borderId="2" xfId="0" applyFont="1" applyBorder="1" applyAlignment="1">
      <alignment horizontal="right"/>
    </xf>
    <xf numFmtId="0" fontId="11" fillId="0" borderId="6" xfId="0" applyFont="1" applyBorder="1" applyAlignment="1">
      <alignment vertical="top"/>
    </xf>
    <xf numFmtId="14" fontId="11" fillId="0" borderId="6" xfId="0" applyNumberFormat="1" applyFont="1" applyBorder="1" applyAlignment="1">
      <alignment horizontal="center" vertical="top"/>
    </xf>
    <xf numFmtId="0" fontId="11" fillId="0" borderId="1" xfId="0" applyFont="1" applyBorder="1" applyAlignment="1">
      <alignment horizontal="left" vertical="center" indent="1"/>
    </xf>
    <xf numFmtId="0" fontId="11"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11"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11"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11" fillId="0" borderId="14" xfId="0" applyFont="1" applyBorder="1" applyAlignment="1">
      <alignment horizontal="left" vertical="center" indent="1"/>
    </xf>
    <xf numFmtId="49" fontId="0" fillId="0" borderId="12" xfId="0" applyNumberFormat="1" applyBorder="1" applyAlignment="1">
      <alignment vertical="center"/>
    </xf>
    <xf numFmtId="0" fontId="0" fillId="0" borderId="0" xfId="0" applyAlignment="1">
      <alignment wrapText="1"/>
    </xf>
    <xf numFmtId="0" fontId="0" fillId="0" borderId="6" xfId="0" applyBorder="1" applyAlignment="1">
      <alignment wrapText="1"/>
    </xf>
    <xf numFmtId="0" fontId="11" fillId="0" borderId="0" xfId="0" applyFont="1" applyAlignment="1">
      <alignment vertical="center" wrapText="1"/>
    </xf>
    <xf numFmtId="0" fontId="11" fillId="0" borderId="6" xfId="0" applyFont="1" applyBorder="1" applyAlignment="1">
      <alignment horizontal="right" vertical="center" wrapText="1"/>
    </xf>
    <xf numFmtId="0" fontId="0" fillId="0" borderId="18" xfId="0" applyBorder="1" applyAlignment="1">
      <alignment vertical="top" wrapText="1"/>
    </xf>
    <xf numFmtId="0" fontId="11"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11" fillId="0" borderId="12" xfId="0" applyFont="1" applyBorder="1" applyAlignment="1">
      <alignment horizontal="left" vertical="center" wrapText="1"/>
    </xf>
    <xf numFmtId="0" fontId="11" fillId="0" borderId="12" xfId="0" applyFont="1" applyBorder="1" applyAlignment="1">
      <alignment wrapText="1"/>
    </xf>
    <xf numFmtId="1" fontId="11" fillId="0" borderId="12" xfId="0" applyNumberFormat="1" applyFont="1" applyBorder="1" applyAlignment="1">
      <alignment horizontal="right" vertical="center" wrapText="1"/>
    </xf>
    <xf numFmtId="1" fontId="11"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11"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11" fillId="0" borderId="6" xfId="0" applyFont="1" applyBorder="1" applyAlignment="1">
      <alignment vertical="top" wrapText="1"/>
    </xf>
    <xf numFmtId="0" fontId="11" fillId="0" borderId="0" xfId="0" applyFont="1" applyAlignment="1">
      <alignment wrapText="1"/>
    </xf>
    <xf numFmtId="0" fontId="0" fillId="0" borderId="4" xfId="0" applyBorder="1" applyAlignment="1">
      <alignment wrapText="1"/>
    </xf>
    <xf numFmtId="164" fontId="0" fillId="0" borderId="1" xfId="0" applyNumberFormat="1" applyBorder="1"/>
    <xf numFmtId="49" fontId="11" fillId="0" borderId="6" xfId="0" applyNumberFormat="1" applyFont="1" applyBorder="1" applyAlignment="1">
      <alignment horizontal="left" vertical="center" wrapText="1"/>
    </xf>
    <xf numFmtId="49" fontId="11" fillId="0" borderId="0" xfId="0" applyNumberFormat="1" applyFont="1" applyAlignment="1">
      <alignment horizontal="left" vertical="center" wrapText="1"/>
    </xf>
    <xf numFmtId="0" fontId="12" fillId="3" borderId="1" xfId="0" applyFont="1" applyFill="1" applyBorder="1" applyAlignment="1">
      <alignment horizontal="left" vertical="center" indent="1"/>
    </xf>
    <xf numFmtId="0" fontId="0" fillId="3" borderId="0" xfId="0" applyFill="1" applyAlignment="1">
      <alignment wrapText="1"/>
    </xf>
    <xf numFmtId="49" fontId="9"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49" fontId="11" fillId="3" borderId="0" xfId="0" applyNumberFormat="1"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49" fontId="11" fillId="3" borderId="6" xfId="0" applyNumberFormat="1" applyFont="1" applyFill="1" applyBorder="1" applyAlignment="1">
      <alignment horizontal="left" vertical="center" wrapText="1"/>
    </xf>
    <xf numFmtId="49" fontId="11" fillId="0" borderId="0" xfId="0" applyNumberFormat="1" applyFont="1" applyAlignment="1">
      <alignment horizontal="left" vertical="center"/>
    </xf>
    <xf numFmtId="49" fontId="0" fillId="0" borderId="6" xfId="0" applyNumberFormat="1" applyBorder="1" applyAlignment="1">
      <alignment vertical="center" wrapText="1"/>
    </xf>
    <xf numFmtId="0" fontId="11" fillId="4" borderId="0" xfId="0" applyFont="1" applyFill="1" applyAlignment="1" applyProtection="1">
      <alignment horizontal="left" vertical="center"/>
      <protection locked="0"/>
    </xf>
    <xf numFmtId="0" fontId="11" fillId="4" borderId="6" xfId="0" applyFont="1" applyFill="1" applyBorder="1" applyAlignment="1" applyProtection="1">
      <alignment horizontal="left" vertical="center" wrapText="1"/>
      <protection locked="0"/>
    </xf>
    <xf numFmtId="164" fontId="0" fillId="0" borderId="0" xfId="0" applyNumberFormat="1"/>
    <xf numFmtId="164" fontId="0" fillId="0" borderId="26" xfId="0" applyNumberFormat="1" applyBorder="1"/>
    <xf numFmtId="0" fontId="7"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5" fillId="0" borderId="0" xfId="0" applyFont="1" applyAlignment="1">
      <alignment horizontal="center" vertical="center"/>
    </xf>
    <xf numFmtId="164" fontId="10" fillId="5" borderId="30" xfId="0" applyNumberFormat="1" applyFont="1" applyFill="1" applyBorder="1" applyAlignment="1">
      <alignment vertical="center"/>
    </xf>
    <xf numFmtId="164" fontId="10" fillId="5" borderId="31" xfId="0" applyNumberFormat="1" applyFont="1" applyFill="1" applyBorder="1" applyAlignment="1">
      <alignment vertical="center" wrapText="1"/>
    </xf>
    <xf numFmtId="164" fontId="13" fillId="5" borderId="32" xfId="0" applyNumberFormat="1" applyFont="1" applyFill="1" applyBorder="1" applyAlignment="1">
      <alignment horizontal="center" vertical="center" wrapText="1" shrinkToFit="1"/>
    </xf>
    <xf numFmtId="164" fontId="10" fillId="5" borderId="32" xfId="0" applyNumberFormat="1" applyFont="1" applyFill="1" applyBorder="1" applyAlignment="1">
      <alignment horizontal="center" vertical="center" wrapText="1" shrinkToFit="1"/>
    </xf>
    <xf numFmtId="165" fontId="10" fillId="5" borderId="32" xfId="0" applyNumberFormat="1" applyFont="1" applyFill="1" applyBorder="1" applyAlignment="1">
      <alignment horizontal="center" vertical="center" wrapText="1"/>
    </xf>
    <xf numFmtId="164" fontId="0" fillId="0" borderId="33" xfId="0" applyNumberFormat="1" applyBorder="1" applyAlignment="1">
      <alignment vertical="center"/>
    </xf>
    <xf numFmtId="164" fontId="6" fillId="0" borderId="35" xfId="0" applyNumberFormat="1" applyFont="1" applyBorder="1" applyAlignment="1">
      <alignment horizontal="right" vertical="center" wrapText="1" shrinkToFit="1"/>
    </xf>
    <xf numFmtId="164" fontId="6" fillId="0" borderId="35" xfId="0" applyNumberFormat="1" applyFont="1" applyBorder="1" applyAlignment="1">
      <alignment horizontal="right" vertical="center" shrinkToFit="1"/>
    </xf>
    <xf numFmtId="164" fontId="0" fillId="0" borderId="35" xfId="0" applyNumberFormat="1" applyBorder="1" applyAlignment="1">
      <alignment vertical="center" shrinkToFit="1"/>
    </xf>
    <xf numFmtId="165" fontId="0" fillId="0" borderId="35" xfId="0" applyNumberFormat="1" applyBorder="1" applyAlignment="1">
      <alignment vertical="center"/>
    </xf>
    <xf numFmtId="164" fontId="11" fillId="0" borderId="33" xfId="0" applyNumberFormat="1" applyFont="1" applyBorder="1" applyAlignment="1">
      <alignment vertical="center"/>
    </xf>
    <xf numFmtId="164" fontId="11" fillId="0" borderId="35" xfId="0" applyNumberFormat="1" applyFont="1" applyBorder="1" applyAlignment="1">
      <alignment vertical="center" wrapText="1" shrinkToFit="1"/>
    </xf>
    <xf numFmtId="164" fontId="11" fillId="0" borderId="35" xfId="0" applyNumberFormat="1" applyFont="1" applyBorder="1" applyAlignment="1">
      <alignment vertical="center" shrinkToFit="1"/>
    </xf>
    <xf numFmtId="165" fontId="11" fillId="0" borderId="35" xfId="0" applyNumberFormat="1" applyFont="1" applyBorder="1" applyAlignment="1">
      <alignment vertical="center"/>
    </xf>
    <xf numFmtId="164" fontId="0" fillId="0" borderId="33" xfId="0" applyNumberFormat="1" applyBorder="1" applyAlignment="1">
      <alignment horizontal="left" vertical="center"/>
    </xf>
    <xf numFmtId="164" fontId="0" fillId="0" borderId="35" xfId="0" applyNumberFormat="1" applyBorder="1" applyAlignment="1">
      <alignment vertical="center" wrapText="1" shrinkToFit="1"/>
    </xf>
    <xf numFmtId="164" fontId="0" fillId="3" borderId="39" xfId="0" applyNumberFormat="1" applyFill="1" applyBorder="1" applyAlignment="1">
      <alignment vertical="center" wrapText="1" shrinkToFit="1"/>
    </xf>
    <xf numFmtId="164" fontId="0" fillId="3" borderId="39" xfId="0" applyNumberFormat="1" applyFill="1" applyBorder="1" applyAlignment="1">
      <alignment vertical="center" shrinkToFit="1"/>
    </xf>
    <xf numFmtId="165" fontId="0" fillId="3" borderId="39" xfId="0" applyNumberFormat="1" applyFill="1" applyBorder="1" applyAlignment="1">
      <alignment vertical="center"/>
    </xf>
    <xf numFmtId="0" fontId="7" fillId="3" borderId="11" xfId="0" applyFont="1" applyFill="1" applyBorder="1" applyAlignment="1">
      <alignment horizontal="left" vertical="center" indent="1"/>
    </xf>
    <xf numFmtId="0" fontId="8"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7"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11" fillId="3" borderId="13" xfId="0" applyNumberFormat="1" applyFont="1" applyFill="1" applyBorder="1" applyAlignment="1">
      <alignment horizontal="left" vertical="center"/>
    </xf>
    <xf numFmtId="0" fontId="9" fillId="0" borderId="0" xfId="0" applyFont="1"/>
    <xf numFmtId="49" fontId="0" fillId="0" borderId="0" xfId="0" applyNumberFormat="1"/>
    <xf numFmtId="0" fontId="18" fillId="0" borderId="26" xfId="0" applyFont="1" applyBorder="1" applyAlignment="1">
      <alignment horizontal="center" vertical="center" wrapText="1"/>
    </xf>
    <xf numFmtId="0" fontId="10" fillId="0" borderId="26" xfId="0" applyFont="1" applyBorder="1" applyAlignment="1">
      <alignment vertical="center"/>
    </xf>
    <xf numFmtId="0" fontId="10" fillId="0" borderId="26" xfId="0" applyFont="1" applyBorder="1"/>
    <xf numFmtId="0" fontId="18" fillId="5" borderId="30"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32" xfId="0" applyFont="1" applyFill="1" applyBorder="1" applyAlignment="1">
      <alignment horizontal="center" vertical="center" wrapText="1"/>
    </xf>
    <xf numFmtId="49" fontId="10" fillId="0" borderId="33" xfId="0" applyNumberFormat="1" applyFont="1" applyBorder="1" applyAlignment="1">
      <alignment vertical="center"/>
    </xf>
    <xf numFmtId="0" fontId="10" fillId="3" borderId="36" xfId="0" applyFont="1" applyFill="1" applyBorder="1" applyAlignment="1">
      <alignment vertical="center"/>
    </xf>
    <xf numFmtId="0" fontId="10" fillId="3" borderId="36" xfId="0" applyFont="1" applyFill="1" applyBorder="1" applyAlignment="1">
      <alignment vertical="center" wrapText="1"/>
    </xf>
    <xf numFmtId="0" fontId="10" fillId="3" borderId="37" xfId="0" applyFont="1" applyFill="1" applyBorder="1" applyAlignment="1">
      <alignment vertical="center" wrapText="1"/>
    </xf>
    <xf numFmtId="166" fontId="0" fillId="0" borderId="0" xfId="0" applyNumberFormat="1"/>
    <xf numFmtId="164" fontId="10" fillId="0" borderId="35" xfId="0" applyNumberFormat="1" applyFont="1" applyBorder="1" applyAlignment="1">
      <alignment horizontal="center" vertical="center"/>
    </xf>
    <xf numFmtId="164" fontId="10" fillId="0" borderId="35" xfId="0" applyNumberFormat="1" applyFont="1" applyBorder="1" applyAlignment="1">
      <alignment vertical="center"/>
    </xf>
    <xf numFmtId="164" fontId="10" fillId="3" borderId="39" xfId="0" applyNumberFormat="1" applyFont="1" applyFill="1" applyBorder="1" applyAlignment="1">
      <alignment horizontal="center" vertical="center"/>
    </xf>
    <xf numFmtId="164" fontId="10" fillId="3" borderId="39" xfId="0" applyNumberFormat="1" applyFont="1" applyFill="1" applyBorder="1" applyAlignment="1">
      <alignment vertical="center"/>
    </xf>
    <xf numFmtId="49" fontId="0" fillId="0" borderId="1" xfId="0" applyNumberFormat="1" applyBorder="1"/>
    <xf numFmtId="0" fontId="0" fillId="0" borderId="21" xfId="0" applyBorder="1" applyAlignment="1">
      <alignment vertical="center"/>
    </xf>
    <xf numFmtId="0" fontId="0" fillId="3" borderId="21" xfId="0"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9" fillId="0" borderId="0" xfId="0" applyFont="1"/>
    <xf numFmtId="167" fontId="0" fillId="0" borderId="0" xfId="0" applyNumberFormat="1" applyAlignment="1">
      <alignment vertical="top"/>
    </xf>
    <xf numFmtId="164" fontId="0" fillId="0" borderId="0" xfId="0" applyNumberFormat="1" applyAlignment="1">
      <alignment vertical="top"/>
    </xf>
    <xf numFmtId="0" fontId="11" fillId="3" borderId="15" xfId="0" applyFont="1" applyFill="1" applyBorder="1" applyAlignment="1">
      <alignment vertical="top"/>
    </xf>
    <xf numFmtId="49" fontId="11" fillId="3" borderId="12" xfId="0" applyNumberFormat="1" applyFont="1" applyFill="1" applyBorder="1" applyAlignment="1">
      <alignment vertical="top"/>
    </xf>
    <xf numFmtId="0" fontId="11" fillId="3" borderId="12" xfId="0" applyFont="1" applyFill="1" applyBorder="1" applyAlignment="1">
      <alignment horizontal="center" vertical="top"/>
    </xf>
    <xf numFmtId="0" fontId="19" fillId="0" borderId="0" xfId="0" applyFont="1" applyAlignment="1">
      <alignment vertical="top"/>
    </xf>
    <xf numFmtId="49" fontId="19" fillId="0" borderId="0" xfId="0" applyNumberFormat="1" applyFont="1" applyAlignment="1">
      <alignment vertical="top"/>
    </xf>
    <xf numFmtId="167" fontId="19" fillId="0" borderId="0" xfId="0" applyNumberFormat="1" applyFont="1" applyAlignment="1">
      <alignment vertical="top" shrinkToFit="1"/>
    </xf>
    <xf numFmtId="164" fontId="19" fillId="0" borderId="0" xfId="0" applyNumberFormat="1" applyFont="1" applyAlignment="1">
      <alignment vertical="top" shrinkToFit="1"/>
    </xf>
    <xf numFmtId="167" fontId="20" fillId="0" borderId="0" xfId="0" applyNumberFormat="1" applyFont="1" applyAlignment="1">
      <alignment horizontal="center" vertical="top" wrapText="1" shrinkToFit="1"/>
    </xf>
    <xf numFmtId="167" fontId="21" fillId="0" borderId="0" xfId="0" applyNumberFormat="1" applyFont="1" applyAlignment="1">
      <alignment horizontal="center" vertical="top" wrapText="1"/>
    </xf>
    <xf numFmtId="167" fontId="21" fillId="0" borderId="0" xfId="0" applyNumberFormat="1" applyFont="1" applyAlignment="1">
      <alignment vertical="top" wrapText="1"/>
    </xf>
    <xf numFmtId="164" fontId="11" fillId="3" borderId="0" xfId="0" applyNumberFormat="1" applyFont="1" applyFill="1" applyAlignment="1">
      <alignment vertical="top" shrinkToFit="1"/>
    </xf>
    <xf numFmtId="0" fontId="11" fillId="3" borderId="29" xfId="0" applyFont="1" applyFill="1" applyBorder="1" applyAlignment="1">
      <alignment vertical="top"/>
    </xf>
    <xf numFmtId="49" fontId="11" fillId="3" borderId="18" xfId="0" applyNumberFormat="1" applyFont="1" applyFill="1" applyBorder="1" applyAlignment="1">
      <alignment vertical="top"/>
    </xf>
    <xf numFmtId="0" fontId="11" fillId="3" borderId="18" xfId="0" applyFont="1" applyFill="1" applyBorder="1" applyAlignment="1">
      <alignment horizontal="center" vertical="top" shrinkToFit="1"/>
    </xf>
    <xf numFmtId="167" fontId="11" fillId="3" borderId="18" xfId="0" applyNumberFormat="1" applyFont="1" applyFill="1" applyBorder="1" applyAlignment="1">
      <alignment vertical="top" shrinkToFit="1"/>
    </xf>
    <xf numFmtId="164" fontId="11" fillId="3" borderId="18" xfId="0" applyNumberFormat="1" applyFont="1" applyFill="1" applyBorder="1" applyAlignment="1">
      <alignment vertical="top" shrinkToFit="1"/>
    </xf>
    <xf numFmtId="164" fontId="11" fillId="3" borderId="40" xfId="0" applyNumberFormat="1" applyFont="1" applyFill="1" applyBorder="1" applyAlignment="1">
      <alignment vertical="top" shrinkToFit="1"/>
    </xf>
    <xf numFmtId="0" fontId="19" fillId="0" borderId="41" xfId="0" applyFont="1" applyBorder="1" applyAlignment="1">
      <alignment vertical="top"/>
    </xf>
    <xf numFmtId="49" fontId="19" fillId="0" borderId="42" xfId="0" applyNumberFormat="1" applyFont="1" applyBorder="1" applyAlignment="1">
      <alignment vertical="top"/>
    </xf>
    <xf numFmtId="0" fontId="19" fillId="0" borderId="42" xfId="0" applyFont="1" applyBorder="1" applyAlignment="1">
      <alignment horizontal="center" vertical="top" shrinkToFit="1"/>
    </xf>
    <xf numFmtId="167" fontId="19" fillId="0" borderId="42" xfId="0" applyNumberFormat="1" applyFont="1" applyBorder="1" applyAlignment="1">
      <alignment vertical="top" shrinkToFit="1"/>
    </xf>
    <xf numFmtId="164" fontId="19" fillId="0" borderId="42" xfId="0" applyNumberFormat="1" applyFont="1" applyBorder="1" applyAlignment="1">
      <alignment vertical="top" shrinkToFit="1"/>
    </xf>
    <xf numFmtId="164" fontId="19" fillId="0" borderId="43" xfId="0" applyNumberFormat="1" applyFont="1" applyBorder="1" applyAlignment="1">
      <alignment vertical="top" shrinkToFit="1"/>
    </xf>
    <xf numFmtId="0" fontId="19" fillId="0" borderId="44" xfId="0" applyFont="1" applyBorder="1" applyAlignment="1">
      <alignment vertical="top"/>
    </xf>
    <xf numFmtId="49" fontId="19" fillId="0" borderId="45" xfId="0" applyNumberFormat="1" applyFont="1" applyBorder="1" applyAlignment="1">
      <alignment vertical="top"/>
    </xf>
    <xf numFmtId="0" fontId="19" fillId="0" borderId="45" xfId="0" applyFont="1" applyBorder="1" applyAlignment="1">
      <alignment horizontal="center" vertical="top" shrinkToFit="1"/>
    </xf>
    <xf numFmtId="167" fontId="19" fillId="0" borderId="45" xfId="0" applyNumberFormat="1" applyFont="1" applyBorder="1" applyAlignment="1">
      <alignment vertical="top" shrinkToFit="1"/>
    </xf>
    <xf numFmtId="164" fontId="19" fillId="0" borderId="45" xfId="0" applyNumberFormat="1" applyFont="1" applyBorder="1" applyAlignment="1">
      <alignment vertical="top" shrinkToFit="1"/>
    </xf>
    <xf numFmtId="164" fontId="19" fillId="0" borderId="46" xfId="0" applyNumberFormat="1" applyFont="1" applyBorder="1" applyAlignment="1">
      <alignment vertical="top" shrinkToFit="1"/>
    </xf>
    <xf numFmtId="49" fontId="11" fillId="3" borderId="18" xfId="0" applyNumberFormat="1" applyFont="1" applyFill="1" applyBorder="1" applyAlignment="1">
      <alignment horizontal="left" vertical="top" wrapText="1"/>
    </xf>
    <xf numFmtId="49" fontId="19" fillId="0" borderId="42" xfId="0" applyNumberFormat="1" applyFont="1" applyBorder="1" applyAlignment="1">
      <alignment horizontal="left" vertical="top" wrapText="1"/>
    </xf>
    <xf numFmtId="167" fontId="20" fillId="0" borderId="0" xfId="0" quotePrefix="1" applyNumberFormat="1" applyFont="1" applyAlignment="1">
      <alignment horizontal="left" vertical="top" wrapText="1"/>
    </xf>
    <xf numFmtId="49" fontId="19" fillId="0" borderId="45" xfId="0" applyNumberFormat="1" applyFont="1" applyBorder="1" applyAlignment="1">
      <alignment horizontal="left" vertical="top" wrapText="1"/>
    </xf>
    <xf numFmtId="49" fontId="0" fillId="0" borderId="0" xfId="0" applyNumberFormat="1" applyAlignment="1">
      <alignment horizontal="left" vertical="top" wrapText="1"/>
    </xf>
    <xf numFmtId="49" fontId="11" fillId="3" borderId="12" xfId="0" applyNumberFormat="1" applyFont="1" applyFill="1" applyBorder="1" applyAlignment="1">
      <alignment horizontal="left" vertical="top" wrapText="1"/>
    </xf>
    <xf numFmtId="167" fontId="21" fillId="0" borderId="0" xfId="0" quotePrefix="1" applyNumberFormat="1" applyFont="1" applyAlignment="1">
      <alignment horizontal="left" vertical="top" wrapText="1"/>
    </xf>
    <xf numFmtId="49" fontId="0" fillId="0" borderId="0" xfId="0" applyNumberFormat="1" applyAlignment="1">
      <alignment horizontal="left" wrapText="1"/>
    </xf>
    <xf numFmtId="167" fontId="0" fillId="0" borderId="0" xfId="0" applyNumberFormat="1" applyAlignment="1">
      <alignment horizontal="left" vertical="top" wrapText="1"/>
    </xf>
    <xf numFmtId="167" fontId="0" fillId="0" borderId="0" xfId="0" applyNumberFormat="1" applyAlignment="1">
      <alignment horizontal="center" vertical="top" wrapText="1"/>
    </xf>
    <xf numFmtId="167" fontId="0" fillId="0" borderId="0" xfId="0" applyNumberFormat="1" applyAlignment="1">
      <alignment vertical="top" wrapText="1"/>
    </xf>
    <xf numFmtId="168" fontId="0" fillId="0" borderId="0" xfId="0" applyNumberFormat="1" applyAlignment="1">
      <alignment vertical="top"/>
    </xf>
    <xf numFmtId="4" fontId="11" fillId="3" borderId="18" xfId="0" applyNumberFormat="1" applyFont="1" applyFill="1" applyBorder="1" applyAlignment="1">
      <alignment vertical="top" shrinkToFit="1"/>
    </xf>
    <xf numFmtId="4" fontId="19" fillId="0" borderId="42" xfId="0" applyNumberFormat="1" applyFont="1" applyBorder="1" applyAlignment="1">
      <alignment vertical="top" shrinkToFit="1"/>
    </xf>
    <xf numFmtId="4" fontId="19" fillId="4" borderId="42" xfId="0" applyNumberFormat="1" applyFont="1" applyFill="1" applyBorder="1" applyAlignment="1" applyProtection="1">
      <alignment vertical="top" shrinkToFit="1"/>
      <protection locked="0"/>
    </xf>
    <xf numFmtId="4" fontId="19" fillId="0" borderId="0" xfId="0" applyNumberFormat="1" applyFont="1" applyAlignment="1">
      <alignment vertical="top" shrinkToFit="1"/>
    </xf>
    <xf numFmtId="4" fontId="19" fillId="0" borderId="45" xfId="0" applyNumberFormat="1" applyFont="1" applyBorder="1" applyAlignment="1">
      <alignment vertical="top" shrinkToFit="1"/>
    </xf>
    <xf numFmtId="4" fontId="19" fillId="4" borderId="45" xfId="0" applyNumberFormat="1" applyFont="1" applyFill="1" applyBorder="1" applyAlignment="1" applyProtection="1">
      <alignment vertical="top" shrinkToFit="1"/>
      <protection locked="0"/>
    </xf>
    <xf numFmtId="4" fontId="0" fillId="0" borderId="0" xfId="0" applyNumberFormat="1" applyAlignment="1">
      <alignment vertical="top"/>
    </xf>
    <xf numFmtId="4" fontId="11" fillId="3" borderId="12" xfId="0" applyNumberFormat="1" applyFont="1" applyFill="1" applyBorder="1" applyAlignment="1">
      <alignment vertical="top"/>
    </xf>
    <xf numFmtId="4" fontId="11" fillId="3" borderId="22" xfId="0" applyNumberFormat="1" applyFont="1" applyFill="1" applyBorder="1" applyAlignment="1">
      <alignment vertical="top" shrinkToFit="1"/>
    </xf>
    <xf numFmtId="169" fontId="11" fillId="3" borderId="18" xfId="0" applyNumberFormat="1" applyFont="1" applyFill="1" applyBorder="1" applyAlignment="1">
      <alignment vertical="top" shrinkToFit="1"/>
    </xf>
    <xf numFmtId="169" fontId="19" fillId="0" borderId="42" xfId="0" applyNumberFormat="1" applyFont="1" applyBorder="1" applyAlignment="1">
      <alignment vertical="top" shrinkToFit="1"/>
    </xf>
    <xf numFmtId="169" fontId="20" fillId="0" borderId="0" xfId="0" applyNumberFormat="1" applyFont="1" applyAlignment="1">
      <alignment vertical="top" wrapText="1" shrinkToFit="1"/>
    </xf>
    <xf numFmtId="169" fontId="19" fillId="0" borderId="45" xfId="0" applyNumberFormat="1" applyFont="1" applyBorder="1" applyAlignment="1">
      <alignment vertical="top" shrinkToFit="1"/>
    </xf>
    <xf numFmtId="169" fontId="0" fillId="0" borderId="0" xfId="0" applyNumberFormat="1" applyAlignment="1">
      <alignment vertical="top"/>
    </xf>
    <xf numFmtId="169" fontId="11" fillId="3" borderId="12" xfId="0" applyNumberFormat="1" applyFont="1" applyFill="1" applyBorder="1" applyAlignment="1">
      <alignment vertical="top"/>
    </xf>
    <xf numFmtId="0" fontId="23" fillId="6" borderId="0" xfId="2" applyFill="1" applyAlignment="1">
      <alignment horizontal="center" vertical="center"/>
    </xf>
    <xf numFmtId="49" fontId="6" fillId="6" borderId="0" xfId="2" applyNumberFormat="1" applyFont="1" applyFill="1" applyAlignment="1" applyProtection="1">
      <alignment horizontal="left" wrapText="1"/>
      <protection locked="0"/>
    </xf>
    <xf numFmtId="0" fontId="6" fillId="6" borderId="0" xfId="2" applyFont="1" applyFill="1" applyAlignment="1" applyProtection="1">
      <alignment horizontal="center" vertical="center"/>
      <protection locked="0"/>
    </xf>
    <xf numFmtId="0" fontId="23" fillId="6" borderId="0" xfId="2" applyFill="1"/>
    <xf numFmtId="49" fontId="6" fillId="2" borderId="47" xfId="2" applyNumberFormat="1" applyFont="1" applyFill="1" applyBorder="1" applyAlignment="1" applyProtection="1">
      <alignment horizontal="center" vertical="center" wrapText="1"/>
      <protection locked="0"/>
    </xf>
    <xf numFmtId="49" fontId="7" fillId="2" borderId="48" xfId="2" applyNumberFormat="1" applyFont="1" applyFill="1" applyBorder="1" applyAlignment="1" applyProtection="1">
      <alignment horizontal="center" vertical="center" wrapText="1"/>
      <protection locked="0"/>
    </xf>
    <xf numFmtId="49" fontId="7" fillId="2" borderId="48" xfId="2" applyNumberFormat="1" applyFont="1" applyFill="1" applyBorder="1" applyAlignment="1" applyProtection="1">
      <alignment vertical="center" wrapText="1"/>
      <protection locked="0"/>
    </xf>
    <xf numFmtId="49" fontId="7" fillId="2" borderId="49" xfId="2" applyNumberFormat="1" applyFont="1" applyFill="1" applyBorder="1" applyAlignment="1" applyProtection="1">
      <alignment vertical="center" wrapText="1"/>
      <protection locked="0"/>
    </xf>
    <xf numFmtId="49" fontId="6" fillId="2" borderId="50" xfId="2" applyNumberFormat="1" applyFont="1" applyFill="1" applyBorder="1" applyAlignment="1" applyProtection="1">
      <alignment horizontal="center" vertical="center" wrapText="1"/>
      <protection locked="0"/>
    </xf>
    <xf numFmtId="49" fontId="7" fillId="2" borderId="36" xfId="2" applyNumberFormat="1" applyFont="1" applyFill="1" applyBorder="1" applyAlignment="1" applyProtection="1">
      <alignment horizontal="center" vertical="center" wrapText="1"/>
      <protection locked="0"/>
    </xf>
    <xf numFmtId="49" fontId="24" fillId="2" borderId="51" xfId="2" applyNumberFormat="1" applyFont="1" applyFill="1" applyBorder="1" applyAlignment="1" applyProtection="1">
      <alignment horizontal="center" vertical="center" wrapText="1"/>
      <protection locked="0"/>
    </xf>
    <xf numFmtId="49" fontId="24" fillId="2" borderId="52" xfId="2" applyNumberFormat="1" applyFont="1" applyFill="1" applyBorder="1" applyAlignment="1" applyProtection="1">
      <alignment horizontal="center" vertical="center" wrapText="1"/>
      <protection locked="0"/>
    </xf>
    <xf numFmtId="0" fontId="23" fillId="0" borderId="53" xfId="2" applyBorder="1" applyAlignment="1">
      <alignment horizontal="center" vertical="center"/>
    </xf>
    <xf numFmtId="0" fontId="23" fillId="0" borderId="54" xfId="2" applyBorder="1" applyAlignment="1">
      <alignment horizontal="center" vertical="center"/>
    </xf>
    <xf numFmtId="0" fontId="23" fillId="0" borderId="55" xfId="2" applyBorder="1" applyAlignment="1">
      <alignment horizontal="center" vertical="center"/>
    </xf>
    <xf numFmtId="0" fontId="23" fillId="0" borderId="0" xfId="2" applyAlignment="1">
      <alignment horizontal="center" vertical="center" wrapText="1"/>
    </xf>
    <xf numFmtId="0" fontId="23" fillId="0" borderId="0" xfId="2" applyAlignment="1">
      <alignment horizontal="center" vertical="center"/>
    </xf>
    <xf numFmtId="0" fontId="23" fillId="6" borderId="56" xfId="2" applyFill="1" applyBorder="1" applyAlignment="1">
      <alignment horizontal="center" vertical="center"/>
    </xf>
    <xf numFmtId="0" fontId="23" fillId="6" borderId="56" xfId="2" applyFill="1" applyBorder="1" applyAlignment="1">
      <alignment horizontal="left"/>
    </xf>
    <xf numFmtId="0" fontId="23" fillId="7" borderId="57" xfId="2" applyFill="1" applyBorder="1" applyAlignment="1">
      <alignment horizontal="center" vertical="center"/>
    </xf>
    <xf numFmtId="0" fontId="23" fillId="7" borderId="58" xfId="2" applyFill="1" applyBorder="1" applyAlignment="1">
      <alignment horizontal="center" vertical="center"/>
    </xf>
    <xf numFmtId="0" fontId="23" fillId="7" borderId="59" xfId="2" applyFill="1" applyBorder="1" applyAlignment="1">
      <alignment horizontal="center" vertical="center"/>
    </xf>
    <xf numFmtId="0" fontId="23" fillId="0" borderId="47" xfId="2" applyBorder="1" applyAlignment="1">
      <alignment horizontal="center" vertical="center"/>
    </xf>
    <xf numFmtId="0" fontId="23" fillId="0" borderId="48" xfId="2" applyBorder="1" applyAlignment="1">
      <alignment horizontal="center" vertical="center"/>
    </xf>
    <xf numFmtId="0" fontId="23" fillId="0" borderId="49" xfId="2" applyBorder="1" applyAlignment="1">
      <alignment horizontal="center" vertical="center"/>
    </xf>
    <xf numFmtId="0" fontId="23" fillId="0" borderId="0" xfId="2"/>
    <xf numFmtId="170" fontId="26" fillId="0" borderId="0" xfId="2" applyNumberFormat="1" applyFont="1" applyAlignment="1">
      <alignment horizontal="center" vertical="center" wrapText="1"/>
    </xf>
    <xf numFmtId="0" fontId="23" fillId="0" borderId="60" xfId="2" applyBorder="1" applyAlignment="1">
      <alignment horizontal="center" vertical="center"/>
    </xf>
    <xf numFmtId="0" fontId="23" fillId="0" borderId="39" xfId="2" applyBorder="1"/>
    <xf numFmtId="0" fontId="23" fillId="0" borderId="39" xfId="2" applyBorder="1" applyAlignment="1">
      <alignment horizontal="center" vertical="center"/>
    </xf>
    <xf numFmtId="0" fontId="23" fillId="0" borderId="61" xfId="2" applyBorder="1" applyAlignment="1">
      <alignment horizontal="center" vertical="center"/>
    </xf>
    <xf numFmtId="171" fontId="23" fillId="0" borderId="0" xfId="2" applyNumberFormat="1"/>
    <xf numFmtId="171" fontId="26" fillId="0" borderId="0" xfId="2" applyNumberFormat="1" applyFont="1" applyAlignment="1">
      <alignment horizontal="center" vertical="center" wrapText="1"/>
    </xf>
    <xf numFmtId="1" fontId="23" fillId="0" borderId="39" xfId="2" applyNumberFormat="1" applyBorder="1" applyAlignment="1">
      <alignment horizontal="center" vertical="center"/>
    </xf>
    <xf numFmtId="0" fontId="23" fillId="0" borderId="50" xfId="2" applyBorder="1" applyAlignment="1">
      <alignment horizontal="center" vertical="center"/>
    </xf>
    <xf numFmtId="1" fontId="23" fillId="0" borderId="51" xfId="2" applyNumberFormat="1" applyBorder="1" applyAlignment="1">
      <alignment horizontal="center" vertical="center"/>
    </xf>
    <xf numFmtId="0" fontId="23" fillId="0" borderId="52" xfId="2" applyBorder="1" applyAlignment="1">
      <alignment horizontal="center" vertical="center"/>
    </xf>
    <xf numFmtId="1" fontId="23" fillId="0" borderId="54" xfId="2" applyNumberFormat="1" applyBorder="1" applyAlignment="1">
      <alignment horizontal="center" vertical="center"/>
    </xf>
    <xf numFmtId="0" fontId="23" fillId="6" borderId="27" xfId="2" applyFill="1" applyBorder="1" applyAlignment="1">
      <alignment horizontal="center" vertical="center"/>
    </xf>
    <xf numFmtId="0" fontId="23" fillId="6" borderId="26" xfId="2" applyFill="1" applyBorder="1" applyAlignment="1">
      <alignment horizontal="center" vertical="center"/>
    </xf>
    <xf numFmtId="171" fontId="23" fillId="6" borderId="0" xfId="2" applyNumberFormat="1" applyFill="1"/>
    <xf numFmtId="0" fontId="23" fillId="6" borderId="0" xfId="2" applyFill="1" applyAlignment="1">
      <alignment horizontal="left"/>
    </xf>
    <xf numFmtId="1" fontId="23" fillId="6" borderId="0" xfId="2" applyNumberFormat="1" applyFill="1" applyAlignment="1">
      <alignment horizontal="center" vertical="center"/>
    </xf>
    <xf numFmtId="171" fontId="26" fillId="6" borderId="0" xfId="2" applyNumberFormat="1" applyFont="1" applyFill="1" applyAlignment="1">
      <alignment horizontal="center" vertical="center" wrapText="1"/>
    </xf>
    <xf numFmtId="0" fontId="23" fillId="7" borderId="11" xfId="2" applyFill="1" applyBorder="1" applyAlignment="1">
      <alignment horizontal="center" vertical="center"/>
    </xf>
    <xf numFmtId="0" fontId="23" fillId="7" borderId="7" xfId="2" applyFill="1" applyBorder="1" applyAlignment="1">
      <alignment horizontal="center" vertical="center"/>
    </xf>
    <xf numFmtId="0" fontId="23" fillId="7" borderId="13" xfId="2" applyFill="1" applyBorder="1" applyAlignment="1">
      <alignment horizontal="center" vertical="center"/>
    </xf>
    <xf numFmtId="0" fontId="23" fillId="0" borderId="62" xfId="2" applyBorder="1" applyAlignment="1">
      <alignment horizontal="center" vertical="center"/>
    </xf>
    <xf numFmtId="0" fontId="23" fillId="0" borderId="63" xfId="2" applyBorder="1" applyAlignment="1">
      <alignment horizontal="center" vertical="center"/>
    </xf>
    <xf numFmtId="0" fontId="23" fillId="0" borderId="64" xfId="2" applyBorder="1" applyAlignment="1">
      <alignment horizontal="center" vertical="center"/>
    </xf>
    <xf numFmtId="0" fontId="23" fillId="0" borderId="39" xfId="2" applyBorder="1" applyAlignment="1">
      <alignment horizontal="left" vertical="center" wrapText="1"/>
    </xf>
    <xf numFmtId="0" fontId="23" fillId="0" borderId="54" xfId="2" applyBorder="1" applyAlignment="1">
      <alignment horizontal="left" vertical="center" wrapText="1"/>
    </xf>
    <xf numFmtId="0" fontId="23" fillId="7" borderId="65" xfId="2" applyFill="1" applyBorder="1" applyAlignment="1">
      <alignment horizontal="center" vertical="center"/>
    </xf>
    <xf numFmtId="0" fontId="23" fillId="7" borderId="66" xfId="2" applyFill="1" applyBorder="1" applyAlignment="1">
      <alignment horizontal="center" vertical="center"/>
    </xf>
    <xf numFmtId="0" fontId="23" fillId="7" borderId="67" xfId="2" applyFill="1" applyBorder="1" applyAlignment="1">
      <alignment horizontal="center" vertical="center"/>
    </xf>
    <xf numFmtId="171" fontId="26" fillId="0" borderId="0" xfId="2" applyNumberFormat="1" applyFont="1" applyAlignment="1">
      <alignment vertical="center" wrapText="1"/>
    </xf>
    <xf numFmtId="171" fontId="26" fillId="6" borderId="0" xfId="2" applyNumberFormat="1" applyFont="1" applyFill="1" applyAlignment="1">
      <alignment vertical="center" wrapText="1"/>
    </xf>
    <xf numFmtId="0" fontId="31" fillId="7" borderId="7" xfId="2" applyFont="1" applyFill="1" applyBorder="1" applyAlignment="1">
      <alignment horizontal="center" vertical="center"/>
    </xf>
    <xf numFmtId="0" fontId="31" fillId="7" borderId="13" xfId="2" applyFont="1" applyFill="1" applyBorder="1" applyAlignment="1">
      <alignment horizontal="center" vertical="center"/>
    </xf>
    <xf numFmtId="0" fontId="23" fillId="7" borderId="20" xfId="2" applyFill="1" applyBorder="1" applyAlignment="1">
      <alignment horizontal="center" vertical="center"/>
    </xf>
    <xf numFmtId="0" fontId="23" fillId="7" borderId="68" xfId="2" applyFill="1" applyBorder="1" applyAlignment="1">
      <alignment horizontal="center" vertical="center"/>
    </xf>
    <xf numFmtId="0" fontId="23" fillId="7" borderId="69" xfId="2" applyFill="1" applyBorder="1" applyAlignment="1">
      <alignment horizontal="center" vertical="center"/>
    </xf>
    <xf numFmtId="0" fontId="25" fillId="0" borderId="0" xfId="2" applyFont="1"/>
    <xf numFmtId="0" fontId="25" fillId="0" borderId="0" xfId="2" applyFont="1" applyAlignment="1">
      <alignment horizontal="center" vertical="center"/>
    </xf>
    <xf numFmtId="171" fontId="25" fillId="0" borderId="0" xfId="2" applyNumberFormat="1" applyFont="1"/>
    <xf numFmtId="0" fontId="23" fillId="0" borderId="0" xfId="2" applyAlignment="1">
      <alignment horizontal="left"/>
    </xf>
    <xf numFmtId="0" fontId="34" fillId="0" borderId="0" xfId="2" applyFont="1"/>
    <xf numFmtId="0" fontId="35" fillId="0" borderId="0" xfId="2" applyFont="1"/>
    <xf numFmtId="0" fontId="23" fillId="0" borderId="39" xfId="2" applyBorder="1" applyAlignment="1">
      <alignment horizontal="center" vertical="top" wrapText="1"/>
    </xf>
    <xf numFmtId="0" fontId="23" fillId="0" borderId="39" xfId="2" applyBorder="1" applyAlignment="1">
      <alignment horizontal="center" vertical="top"/>
    </xf>
    <xf numFmtId="0" fontId="23" fillId="0" borderId="0" xfId="2" applyAlignment="1">
      <alignment horizontal="center"/>
    </xf>
    <xf numFmtId="0" fontId="23" fillId="0" borderId="39" xfId="2" applyBorder="1" applyAlignment="1">
      <alignment vertical="top" wrapText="1"/>
    </xf>
    <xf numFmtId="0" fontId="23" fillId="0" borderId="39" xfId="2" applyBorder="1" applyAlignment="1">
      <alignment horizontal="center"/>
    </xf>
    <xf numFmtId="2" fontId="23" fillId="7" borderId="39" xfId="2" applyNumberFormat="1" applyFill="1" applyBorder="1"/>
    <xf numFmtId="4" fontId="23" fillId="0" borderId="39" xfId="2" applyNumberFormat="1" applyBorder="1" applyAlignment="1">
      <alignment horizontal="right"/>
    </xf>
    <xf numFmtId="0" fontId="23" fillId="0" borderId="39" xfId="2" applyBorder="1" applyAlignment="1">
      <alignment wrapText="1"/>
    </xf>
    <xf numFmtId="2" fontId="23" fillId="0" borderId="39" xfId="2" applyNumberFormat="1" applyBorder="1"/>
    <xf numFmtId="4" fontId="23" fillId="0" borderId="39" xfId="2" applyNumberFormat="1" applyBorder="1"/>
    <xf numFmtId="0" fontId="36" fillId="0" borderId="0" xfId="2" applyFont="1"/>
    <xf numFmtId="4" fontId="23" fillId="0" borderId="0" xfId="2" applyNumberFormat="1"/>
    <xf numFmtId="4" fontId="36" fillId="0" borderId="63" xfId="2" applyNumberFormat="1" applyFont="1" applyBorder="1"/>
    <xf numFmtId="49" fontId="37" fillId="8" borderId="0" xfId="2" applyNumberFormat="1" applyFont="1" applyFill="1" applyAlignment="1">
      <alignment horizontal="left" vertical="top" wrapText="1"/>
    </xf>
    <xf numFmtId="172" fontId="37" fillId="8" borderId="0" xfId="2" applyNumberFormat="1" applyFont="1" applyFill="1" applyAlignment="1">
      <alignment horizontal="center" vertical="top" wrapText="1"/>
    </xf>
    <xf numFmtId="172" fontId="37" fillId="8" borderId="0" xfId="2" applyNumberFormat="1" applyFont="1" applyFill="1" applyAlignment="1">
      <alignment horizontal="right" vertical="top" wrapText="1"/>
    </xf>
    <xf numFmtId="0" fontId="23" fillId="7" borderId="51" xfId="2" applyFill="1" applyBorder="1"/>
    <xf numFmtId="0" fontId="23" fillId="7" borderId="56" xfId="2" applyFill="1" applyBorder="1"/>
    <xf numFmtId="0" fontId="25" fillId="7" borderId="63" xfId="2" applyFont="1" applyFill="1" applyBorder="1"/>
    <xf numFmtId="0" fontId="23" fillId="7" borderId="39" xfId="2" applyFill="1" applyBorder="1"/>
    <xf numFmtId="0" fontId="38" fillId="0" borderId="0" xfId="2" applyFont="1"/>
    <xf numFmtId="0" fontId="22" fillId="0" borderId="0" xfId="3"/>
    <xf numFmtId="49" fontId="8" fillId="9" borderId="57" xfId="3" applyNumberFormat="1" applyFont="1" applyFill="1" applyBorder="1" applyAlignment="1">
      <alignment horizontal="center" vertical="top"/>
    </xf>
    <xf numFmtId="0" fontId="8" fillId="9" borderId="58" xfId="3" applyFont="1" applyFill="1" applyBorder="1" applyAlignment="1">
      <alignment horizontal="center"/>
    </xf>
    <xf numFmtId="49" fontId="8" fillId="9" borderId="72" xfId="3" applyNumberFormat="1" applyFont="1" applyFill="1" applyBorder="1" applyAlignment="1">
      <alignment horizontal="center" vertical="top"/>
    </xf>
    <xf numFmtId="0" fontId="8" fillId="9" borderId="73" xfId="3" applyFont="1" applyFill="1" applyBorder="1" applyAlignment="1">
      <alignment horizontal="center"/>
    </xf>
    <xf numFmtId="0" fontId="8" fillId="9" borderId="73" xfId="3" applyFont="1" applyFill="1" applyBorder="1"/>
    <xf numFmtId="44" fontId="8" fillId="9" borderId="54" xfId="4" applyFont="1" applyFill="1" applyBorder="1" applyAlignment="1">
      <alignment horizontal="center"/>
    </xf>
    <xf numFmtId="44" fontId="8" fillId="9" borderId="74" xfId="4" applyFont="1" applyFill="1" applyBorder="1" applyAlignment="1">
      <alignment horizontal="center"/>
    </xf>
    <xf numFmtId="49" fontId="22" fillId="0" borderId="75" xfId="3" applyNumberFormat="1" applyBorder="1" applyAlignment="1">
      <alignment horizontal="center" vertical="top"/>
    </xf>
    <xf numFmtId="0" fontId="22" fillId="0" borderId="56" xfId="3" applyBorder="1" applyAlignment="1">
      <alignment horizontal="center"/>
    </xf>
    <xf numFmtId="0" fontId="22" fillId="0" borderId="56" xfId="3" applyBorder="1"/>
    <xf numFmtId="44" fontId="0" fillId="0" borderId="56" xfId="4" applyFont="1" applyBorder="1"/>
    <xf numFmtId="44" fontId="0" fillId="0" borderId="56" xfId="4" applyFont="1" applyFill="1" applyBorder="1"/>
    <xf numFmtId="0" fontId="22" fillId="0" borderId="18" xfId="3" applyBorder="1"/>
    <xf numFmtId="0" fontId="22" fillId="0" borderId="40" xfId="3" applyBorder="1"/>
    <xf numFmtId="0" fontId="22" fillId="0" borderId="27" xfId="3" applyBorder="1"/>
    <xf numFmtId="0" fontId="22" fillId="0" borderId="6" xfId="3" applyBorder="1"/>
    <xf numFmtId="0" fontId="22" fillId="0" borderId="28" xfId="3" applyBorder="1"/>
    <xf numFmtId="49" fontId="22" fillId="0" borderId="0" xfId="3" applyNumberFormat="1" applyAlignment="1">
      <alignment horizontal="center" vertical="top"/>
    </xf>
    <xf numFmtId="0" fontId="22" fillId="0" borderId="0" xfId="3" applyAlignment="1">
      <alignment horizontal="center"/>
    </xf>
    <xf numFmtId="44" fontId="0" fillId="0" borderId="0" xfId="4" applyFont="1"/>
    <xf numFmtId="44" fontId="0" fillId="0" borderId="0" xfId="4" applyFont="1" applyFill="1"/>
    <xf numFmtId="1" fontId="22" fillId="0" borderId="56" xfId="3" applyNumberFormat="1" applyBorder="1"/>
    <xf numFmtId="173" fontId="22" fillId="0" borderId="56" xfId="3" applyNumberFormat="1" applyBorder="1" applyAlignment="1">
      <alignment vertical="center"/>
    </xf>
    <xf numFmtId="174" fontId="0" fillId="0" borderId="27" xfId="4" applyNumberFormat="1" applyFont="1" applyFill="1" applyBorder="1"/>
    <xf numFmtId="174" fontId="0" fillId="0" borderId="56" xfId="4" applyNumberFormat="1" applyFont="1" applyFill="1" applyBorder="1"/>
    <xf numFmtId="172" fontId="22" fillId="0" borderId="56" xfId="3" applyNumberFormat="1" applyBorder="1" applyAlignment="1">
      <alignment vertical="center"/>
    </xf>
    <xf numFmtId="172" fontId="0" fillId="0" borderId="27" xfId="4" applyNumberFormat="1" applyFont="1" applyFill="1" applyBorder="1"/>
    <xf numFmtId="172" fontId="0" fillId="0" borderId="26" xfId="4" applyNumberFormat="1" applyFont="1" applyFill="1" applyBorder="1"/>
    <xf numFmtId="172" fontId="0" fillId="0" borderId="56" xfId="4" applyNumberFormat="1" applyFont="1" applyFill="1" applyBorder="1"/>
    <xf numFmtId="172" fontId="22" fillId="0" borderId="26" xfId="3" applyNumberFormat="1" applyBorder="1" applyAlignment="1">
      <alignment vertical="center"/>
    </xf>
    <xf numFmtId="174" fontId="0" fillId="0" borderId="26" xfId="4" applyNumberFormat="1" applyFont="1" applyFill="1" applyBorder="1"/>
    <xf numFmtId="49" fontId="22" fillId="0" borderId="60" xfId="3" applyNumberFormat="1" applyBorder="1" applyAlignment="1">
      <alignment horizontal="center" vertical="top"/>
    </xf>
    <xf numFmtId="0" fontId="22" fillId="0" borderId="39" xfId="3" applyBorder="1" applyAlignment="1">
      <alignment horizontal="center"/>
    </xf>
    <xf numFmtId="1" fontId="22" fillId="0" borderId="39" xfId="3" applyNumberFormat="1" applyBorder="1"/>
    <xf numFmtId="174" fontId="0" fillId="0" borderId="39" xfId="4" applyNumberFormat="1" applyFont="1" applyBorder="1"/>
    <xf numFmtId="172" fontId="11" fillId="0" borderId="39" xfId="4" applyNumberFormat="1" applyFont="1" applyFill="1" applyBorder="1"/>
    <xf numFmtId="0" fontId="11" fillId="0" borderId="0" xfId="3" applyFont="1"/>
    <xf numFmtId="4" fontId="19" fillId="10" borderId="45" xfId="0" applyNumberFormat="1" applyFont="1" applyFill="1" applyBorder="1" applyAlignment="1">
      <alignment vertical="top" shrinkToFit="1"/>
    </xf>
    <xf numFmtId="0" fontId="11" fillId="0" borderId="18" xfId="0" applyFont="1" applyBorder="1" applyAlignment="1">
      <alignment horizontal="left" vertical="top"/>
    </xf>
    <xf numFmtId="4" fontId="10" fillId="0" borderId="35" xfId="0" applyNumberFormat="1" applyFont="1" applyBorder="1" applyAlignment="1">
      <alignment vertical="center"/>
    </xf>
    <xf numFmtId="4" fontId="10" fillId="3" borderId="39" xfId="0" applyNumberFormat="1" applyFont="1" applyFill="1" applyBorder="1" applyAlignment="1">
      <alignment vertical="center"/>
    </xf>
    <xf numFmtId="175" fontId="10" fillId="0" borderId="35" xfId="0" applyNumberFormat="1" applyFont="1" applyBorder="1" applyAlignment="1">
      <alignment vertical="center"/>
    </xf>
    <xf numFmtId="175" fontId="10" fillId="3" borderId="39" xfId="0" applyNumberFormat="1" applyFont="1" applyFill="1" applyBorder="1" applyAlignment="1">
      <alignment vertical="center"/>
    </xf>
    <xf numFmtId="4" fontId="48" fillId="7" borderId="13" xfId="6" applyNumberFormat="1" applyFont="1" applyFill="1" applyBorder="1" applyAlignment="1">
      <alignment horizontal="center" vertical="center" wrapText="1"/>
    </xf>
    <xf numFmtId="49" fontId="48" fillId="0" borderId="0" xfId="8" applyNumberFormat="1" applyFont="1" applyAlignment="1">
      <alignment horizontal="left"/>
    </xf>
    <xf numFmtId="0" fontId="48" fillId="0" borderId="0" xfId="5" applyFont="1" applyAlignment="1">
      <alignment wrapText="1"/>
    </xf>
    <xf numFmtId="1" fontId="48" fillId="0" borderId="0" xfId="8" applyNumberFormat="1" applyFont="1" applyAlignment="1">
      <alignment horizontal="left"/>
    </xf>
    <xf numFmtId="0" fontId="49" fillId="0" borderId="0" xfId="8" applyFont="1" applyAlignment="1">
      <alignment horizontal="left"/>
    </xf>
    <xf numFmtId="176" fontId="49" fillId="0" borderId="0" xfId="8" applyNumberFormat="1" applyFont="1"/>
    <xf numFmtId="0" fontId="49" fillId="0" borderId="0" xfId="8" applyFont="1"/>
    <xf numFmtId="0" fontId="49" fillId="0" borderId="0" xfId="5" applyFont="1"/>
    <xf numFmtId="1" fontId="49" fillId="0" borderId="0" xfId="8" applyNumberFormat="1" applyFont="1" applyAlignment="1">
      <alignment horizontal="center"/>
    </xf>
    <xf numFmtId="49" fontId="48" fillId="0" borderId="0" xfId="8" applyNumberFormat="1" applyFont="1" applyAlignment="1">
      <alignment horizontal="left" vertical="top"/>
    </xf>
    <xf numFmtId="0" fontId="49" fillId="0" borderId="0" xfId="5" applyFont="1" applyAlignment="1">
      <alignment wrapText="1"/>
    </xf>
    <xf numFmtId="3" fontId="49" fillId="0" borderId="0" xfId="8" applyNumberFormat="1" applyFont="1" applyAlignment="1">
      <alignment horizontal="left"/>
    </xf>
    <xf numFmtId="49" fontId="48" fillId="0" borderId="0" xfId="5" applyNumberFormat="1" applyFont="1" applyAlignment="1">
      <alignment horizontal="left" vertical="center" wrapText="1"/>
    </xf>
    <xf numFmtId="0" fontId="48" fillId="0" borderId="0" xfId="5" applyFont="1" applyAlignment="1">
      <alignment horizontal="left" vertical="center" wrapText="1"/>
    </xf>
    <xf numFmtId="49" fontId="48" fillId="0" borderId="6" xfId="8" applyNumberFormat="1" applyFont="1" applyBorder="1" applyAlignment="1">
      <alignment horizontal="left" vertical="center" wrapText="1"/>
    </xf>
    <xf numFmtId="49" fontId="48" fillId="0" borderId="0" xfId="8" applyNumberFormat="1" applyFont="1" applyAlignment="1">
      <alignment horizontal="left" vertical="center" wrapText="1"/>
    </xf>
    <xf numFmtId="49" fontId="49" fillId="0" borderId="0" xfId="8" applyNumberFormat="1" applyFont="1"/>
    <xf numFmtId="0" fontId="49" fillId="0" borderId="0" xfId="8" applyFont="1" applyAlignment="1">
      <alignment horizontal="center"/>
    </xf>
    <xf numFmtId="49" fontId="49" fillId="0" borderId="39" xfId="8" applyNumberFormat="1" applyFont="1" applyBorder="1" applyAlignment="1">
      <alignment horizontal="center" vertical="center" wrapText="1"/>
    </xf>
    <xf numFmtId="0" fontId="49" fillId="0" borderId="39" xfId="8" applyFont="1" applyBorder="1" applyAlignment="1">
      <alignment horizontal="center" vertical="center"/>
    </xf>
    <xf numFmtId="1" fontId="49" fillId="0" borderId="39" xfId="8" applyNumberFormat="1" applyFont="1" applyBorder="1" applyAlignment="1">
      <alignment horizontal="center" vertical="center" wrapText="1"/>
    </xf>
    <xf numFmtId="0" fontId="49" fillId="0" borderId="39" xfId="8" applyFont="1" applyBorder="1" applyAlignment="1">
      <alignment horizontal="center" vertical="center" wrapText="1"/>
    </xf>
    <xf numFmtId="176" fontId="49" fillId="0" borderId="39" xfId="8" applyNumberFormat="1" applyFont="1" applyBorder="1" applyAlignment="1">
      <alignment horizontal="center" vertical="center" wrapText="1"/>
    </xf>
    <xf numFmtId="49" fontId="49" fillId="0" borderId="0" xfId="8" applyNumberFormat="1" applyFont="1" applyAlignment="1">
      <alignment horizontal="center" vertical="center" wrapText="1"/>
    </xf>
    <xf numFmtId="0" fontId="49" fillId="0" borderId="0" xfId="8" applyFont="1" applyAlignment="1">
      <alignment horizontal="center" vertical="center"/>
    </xf>
    <xf numFmtId="1" fontId="49" fillId="0" borderId="0" xfId="8" applyNumberFormat="1" applyFont="1" applyAlignment="1">
      <alignment horizontal="center" vertical="center" wrapText="1"/>
    </xf>
    <xf numFmtId="0" fontId="49" fillId="0" borderId="0" xfId="8" applyFont="1" applyAlignment="1">
      <alignment horizontal="center" vertical="center" wrapText="1"/>
    </xf>
    <xf numFmtId="176" fontId="49" fillId="0" borderId="0" xfId="8" applyNumberFormat="1" applyFont="1" applyAlignment="1">
      <alignment horizontal="center" vertical="center" wrapText="1"/>
    </xf>
    <xf numFmtId="49" fontId="48" fillId="0" borderId="0" xfId="5" applyNumberFormat="1" applyFont="1" applyAlignment="1">
      <alignment horizontal="center"/>
    </xf>
    <xf numFmtId="1" fontId="49" fillId="0" borderId="0" xfId="5" applyNumberFormat="1" applyFont="1" applyAlignment="1">
      <alignment horizontal="center"/>
    </xf>
    <xf numFmtId="49" fontId="49" fillId="0" borderId="0" xfId="5" applyNumberFormat="1" applyFont="1" applyAlignment="1">
      <alignment horizontal="center"/>
    </xf>
    <xf numFmtId="49" fontId="49" fillId="0" borderId="0" xfId="0" applyNumberFormat="1" applyFont="1" applyAlignment="1">
      <alignment horizontal="center"/>
    </xf>
    <xf numFmtId="0" fontId="49" fillId="0" borderId="0" xfId="5" applyFont="1" applyAlignment="1">
      <alignment horizontal="left" vertical="center" wrapText="1"/>
    </xf>
    <xf numFmtId="4" fontId="49" fillId="0" borderId="0" xfId="6" applyNumberFormat="1" applyFont="1" applyAlignment="1">
      <alignment horizontal="center" vertical="center" wrapText="1"/>
    </xf>
    <xf numFmtId="4" fontId="49" fillId="0" borderId="0" xfId="6" applyNumberFormat="1" applyFont="1" applyAlignment="1">
      <alignment horizontal="center" vertical="center"/>
    </xf>
    <xf numFmtId="0" fontId="49" fillId="0" borderId="0" xfId="9" applyFont="1"/>
    <xf numFmtId="1" fontId="49" fillId="0" borderId="0" xfId="9" applyNumberFormat="1" applyFont="1" applyAlignment="1">
      <alignment horizontal="center"/>
    </xf>
    <xf numFmtId="49" fontId="48" fillId="0" borderId="6" xfId="5" applyNumberFormat="1" applyFont="1" applyBorder="1" applyAlignment="1">
      <alignment horizontal="center"/>
    </xf>
    <xf numFmtId="0" fontId="48" fillId="0" borderId="6" xfId="5" applyFont="1" applyBorder="1" applyAlignment="1">
      <alignment wrapText="1"/>
    </xf>
    <xf numFmtId="1" fontId="49" fillId="0" borderId="6" xfId="5" applyNumberFormat="1" applyFont="1" applyBorder="1" applyAlignment="1">
      <alignment horizontal="center"/>
    </xf>
    <xf numFmtId="49" fontId="49" fillId="0" borderId="6" xfId="5" applyNumberFormat="1" applyFont="1" applyBorder="1" applyAlignment="1">
      <alignment horizontal="center"/>
    </xf>
    <xf numFmtId="49" fontId="49" fillId="0" borderId="6" xfId="0" applyNumberFormat="1" applyFont="1" applyBorder="1" applyAlignment="1">
      <alignment horizontal="center"/>
    </xf>
    <xf numFmtId="176" fontId="49" fillId="0" borderId="6" xfId="8" applyNumberFormat="1" applyFont="1" applyBorder="1"/>
    <xf numFmtId="4" fontId="48" fillId="0" borderId="0" xfId="6" applyNumberFormat="1" applyFont="1" applyAlignment="1">
      <alignment horizontal="center" vertical="center" wrapText="1"/>
    </xf>
    <xf numFmtId="49" fontId="48" fillId="0" borderId="0" xfId="8" applyNumberFormat="1" applyFont="1" applyAlignment="1">
      <alignment horizontal="center"/>
    </xf>
    <xf numFmtId="0" fontId="48" fillId="0" borderId="0" xfId="5" applyFont="1" applyAlignment="1">
      <alignment horizontal="left"/>
    </xf>
    <xf numFmtId="177" fontId="49" fillId="0" borderId="0" xfId="8" applyNumberFormat="1" applyFont="1" applyAlignment="1">
      <alignment horizontal="center"/>
    </xf>
    <xf numFmtId="3" fontId="49" fillId="0" borderId="0" xfId="5" applyNumberFormat="1" applyFont="1" applyAlignment="1">
      <alignment horizontal="center"/>
    </xf>
    <xf numFmtId="0" fontId="49" fillId="0" borderId="0" xfId="5" applyFont="1" applyAlignment="1">
      <alignment horizontal="left"/>
    </xf>
    <xf numFmtId="0" fontId="48" fillId="0" borderId="0" xfId="5" applyFont="1"/>
    <xf numFmtId="0" fontId="50" fillId="0" borderId="0" xfId="9" applyFont="1"/>
    <xf numFmtId="176" fontId="49" fillId="0" borderId="0" xfId="9" applyNumberFormat="1" applyFont="1"/>
    <xf numFmtId="49" fontId="49" fillId="0" borderId="0" xfId="9" applyNumberFormat="1" applyFont="1" applyAlignment="1">
      <alignment horizontal="center"/>
    </xf>
    <xf numFmtId="0" fontId="49" fillId="0" borderId="0" xfId="9" applyFont="1" applyAlignment="1">
      <alignment horizontal="left"/>
    </xf>
    <xf numFmtId="177" fontId="49" fillId="0" borderId="0" xfId="9" applyNumberFormat="1" applyFont="1" applyAlignment="1">
      <alignment horizontal="center"/>
    </xf>
    <xf numFmtId="3" fontId="49" fillId="0" borderId="0" xfId="0" applyNumberFormat="1" applyFont="1" applyAlignment="1">
      <alignment horizontal="center"/>
    </xf>
    <xf numFmtId="0" fontId="49" fillId="0" borderId="0" xfId="9" applyFont="1" applyAlignment="1">
      <alignment wrapText="1"/>
    </xf>
    <xf numFmtId="0" fontId="51" fillId="0" borderId="0" xfId="7" applyFont="1" applyAlignment="1">
      <alignment horizontal="left" vertical="center"/>
    </xf>
    <xf numFmtId="0" fontId="47" fillId="0" borderId="0" xfId="7" applyAlignment="1">
      <alignment vertical="center"/>
    </xf>
    <xf numFmtId="4" fontId="48" fillId="0" borderId="0" xfId="7" applyNumberFormat="1" applyFont="1" applyAlignment="1">
      <alignment vertical="center"/>
    </xf>
    <xf numFmtId="0" fontId="4" fillId="0" borderId="0" xfId="7" applyFont="1" applyAlignment="1">
      <alignment vertical="center"/>
    </xf>
    <xf numFmtId="4" fontId="52" fillId="0" borderId="0" xfId="7" applyNumberFormat="1" applyFont="1" applyAlignment="1">
      <alignment vertical="center"/>
    </xf>
    <xf numFmtId="49" fontId="48" fillId="7" borderId="11" xfId="5" applyNumberFormat="1" applyFont="1" applyFill="1" applyBorder="1" applyAlignment="1">
      <alignment horizontal="center"/>
    </xf>
    <xf numFmtId="0" fontId="48" fillId="7" borderId="7" xfId="5" applyFont="1" applyFill="1" applyBorder="1" applyAlignment="1">
      <alignment wrapText="1"/>
    </xf>
    <xf numFmtId="1" fontId="49" fillId="7" borderId="7" xfId="5" applyNumberFormat="1" applyFont="1" applyFill="1" applyBorder="1" applyAlignment="1">
      <alignment horizontal="center"/>
    </xf>
    <xf numFmtId="49" fontId="49" fillId="7" borderId="7" xfId="5" applyNumberFormat="1" applyFont="1" applyFill="1" applyBorder="1" applyAlignment="1">
      <alignment horizontal="center"/>
    </xf>
    <xf numFmtId="49" fontId="49" fillId="7" borderId="7" xfId="0" applyNumberFormat="1" applyFont="1" applyFill="1" applyBorder="1" applyAlignment="1">
      <alignment horizontal="center"/>
    </xf>
    <xf numFmtId="4" fontId="48" fillId="7" borderId="7" xfId="6" applyNumberFormat="1" applyFont="1" applyFill="1" applyBorder="1" applyAlignment="1">
      <alignment horizontal="center" vertical="center" wrapText="1"/>
    </xf>
    <xf numFmtId="176" fontId="49" fillId="7" borderId="7" xfId="8" applyNumberFormat="1" applyFont="1" applyFill="1" applyBorder="1"/>
    <xf numFmtId="49" fontId="49" fillId="0" borderId="0" xfId="8" applyNumberFormat="1" applyFont="1" applyAlignment="1">
      <alignment horizontal="center"/>
    </xf>
    <xf numFmtId="0" fontId="49" fillId="0" borderId="0" xfId="5" applyFont="1" applyAlignment="1">
      <alignment horizontal="center"/>
    </xf>
    <xf numFmtId="0" fontId="0" fillId="0" borderId="0" xfId="0" applyAlignment="1">
      <alignment horizontal="left" vertical="top" wrapText="1"/>
    </xf>
    <xf numFmtId="0" fontId="3" fillId="0" borderId="39" xfId="10" applyBorder="1" applyAlignment="1">
      <alignment horizontal="left" vertical="center" wrapText="1"/>
    </xf>
    <xf numFmtId="0" fontId="3" fillId="0" borderId="39" xfId="10" applyBorder="1" applyAlignment="1">
      <alignment horizontal="left" wrapText="1"/>
    </xf>
    <xf numFmtId="174" fontId="0" fillId="0" borderId="0" xfId="0" applyNumberFormat="1" applyAlignment="1">
      <alignment vertical="top"/>
    </xf>
    <xf numFmtId="0" fontId="0" fillId="0" borderId="0" xfId="0" applyAlignment="1" applyProtection="1">
      <alignment vertical="top"/>
      <protection locked="0"/>
    </xf>
    <xf numFmtId="178" fontId="0" fillId="0" borderId="0" xfId="0" applyNumberFormat="1" applyAlignment="1">
      <alignment vertical="top"/>
    </xf>
    <xf numFmtId="0" fontId="0" fillId="0" borderId="0" xfId="0" applyAlignment="1">
      <alignment vertical="center"/>
    </xf>
    <xf numFmtId="0" fontId="53" fillId="0" borderId="7" xfId="0" applyFont="1" applyBorder="1" applyAlignment="1">
      <alignment vertical="center"/>
    </xf>
    <xf numFmtId="174" fontId="53" fillId="0" borderId="7" xfId="0" applyNumberFormat="1" applyFont="1" applyBorder="1" applyAlignment="1">
      <alignment vertical="center"/>
    </xf>
    <xf numFmtId="0" fontId="53" fillId="0" borderId="11" xfId="0" applyFont="1" applyBorder="1" applyAlignment="1" applyProtection="1">
      <alignment vertical="center"/>
      <protection locked="0"/>
    </xf>
    <xf numFmtId="0" fontId="4" fillId="0" borderId="0" xfId="0" applyFont="1" applyAlignment="1">
      <alignment vertical="top"/>
    </xf>
    <xf numFmtId="1" fontId="0" fillId="0" borderId="0" xfId="0" applyNumberFormat="1" applyAlignment="1" applyProtection="1">
      <alignment vertical="top"/>
      <protection locked="0"/>
    </xf>
    <xf numFmtId="0" fontId="4" fillId="0" borderId="0" xfId="0" applyFont="1" applyAlignment="1">
      <alignment horizontal="left" vertical="top"/>
    </xf>
    <xf numFmtId="1" fontId="0" fillId="11" borderId="0" xfId="0" quotePrefix="1" applyNumberFormat="1" applyFill="1" applyAlignment="1">
      <alignment horizontal="left" vertical="top" wrapText="1"/>
    </xf>
    <xf numFmtId="0" fontId="4" fillId="0" borderId="0" xfId="0" applyFont="1" applyAlignment="1">
      <alignment horizontal="right" vertical="top"/>
    </xf>
    <xf numFmtId="0" fontId="0" fillId="0" borderId="0" xfId="0" applyAlignment="1">
      <alignment horizontal="left" vertical="top"/>
    </xf>
    <xf numFmtId="0" fontId="0" fillId="0" borderId="0" xfId="0" applyAlignment="1">
      <alignment horizontal="right" vertical="top"/>
    </xf>
    <xf numFmtId="0" fontId="0" fillId="0" borderId="0" xfId="0" applyAlignment="1">
      <alignment horizontal="left" vertical="center"/>
    </xf>
    <xf numFmtId="0" fontId="7" fillId="9" borderId="0" xfId="0" applyFont="1" applyFill="1" applyAlignment="1">
      <alignment horizontal="left" vertical="center"/>
    </xf>
    <xf numFmtId="174" fontId="7" fillId="9" borderId="0" xfId="0" applyNumberFormat="1" applyFont="1" applyFill="1" applyAlignment="1">
      <alignment horizontal="left" vertical="center"/>
    </xf>
    <xf numFmtId="0" fontId="54" fillId="9" borderId="0" xfId="0" applyFont="1" applyFill="1" applyAlignment="1">
      <alignment horizontal="left" vertical="center"/>
    </xf>
    <xf numFmtId="0" fontId="7" fillId="9" borderId="0" xfId="0" applyFont="1" applyFill="1" applyAlignment="1" applyProtection="1">
      <alignment horizontal="left" vertical="center"/>
      <protection locked="0"/>
    </xf>
    <xf numFmtId="0" fontId="54" fillId="9" borderId="0" xfId="0" applyFont="1" applyFill="1" applyAlignment="1">
      <alignment horizontal="left" vertical="center" wrapText="1"/>
    </xf>
    <xf numFmtId="0" fontId="4" fillId="0" borderId="0" xfId="0" applyFont="1" applyAlignment="1">
      <alignment vertical="top" wrapText="1"/>
    </xf>
    <xf numFmtId="0" fontId="49" fillId="0" borderId="0" xfId="0" applyFont="1" applyAlignment="1">
      <alignment vertical="top"/>
    </xf>
    <xf numFmtId="0" fontId="0" fillId="0" borderId="0" xfId="0" applyAlignment="1">
      <alignment vertical="top" wrapText="1"/>
    </xf>
    <xf numFmtId="0" fontId="7" fillId="9" borderId="0" xfId="0" applyFont="1" applyFill="1" applyAlignment="1">
      <alignment vertical="center"/>
    </xf>
    <xf numFmtId="174" fontId="7" fillId="9" borderId="0" xfId="0" applyNumberFormat="1" applyFont="1" applyFill="1" applyAlignment="1">
      <alignment vertical="center"/>
    </xf>
    <xf numFmtId="0" fontId="54" fillId="9" borderId="0" xfId="0" applyFont="1" applyFill="1" applyAlignment="1">
      <alignment vertical="center"/>
    </xf>
    <xf numFmtId="0" fontId="7" fillId="9" borderId="0" xfId="0" applyFont="1" applyFill="1" applyAlignment="1" applyProtection="1">
      <alignment vertical="center"/>
      <protection locked="0"/>
    </xf>
    <xf numFmtId="0" fontId="55" fillId="0" borderId="0" xfId="0" applyFont="1" applyAlignment="1">
      <alignment vertical="top" wrapText="1"/>
    </xf>
    <xf numFmtId="0" fontId="55" fillId="0" borderId="0" xfId="0" applyFont="1" applyAlignment="1">
      <alignment vertical="top"/>
    </xf>
    <xf numFmtId="0" fontId="0" fillId="12" borderId="0" xfId="0" applyFill="1" applyAlignment="1">
      <alignment vertical="center"/>
    </xf>
    <xf numFmtId="174" fontId="0" fillId="12" borderId="0" xfId="0" applyNumberFormat="1" applyFill="1" applyAlignment="1">
      <alignment vertical="center"/>
    </xf>
    <xf numFmtId="0" fontId="11" fillId="12" borderId="0" xfId="0" applyFont="1" applyFill="1" applyAlignment="1" applyProtection="1">
      <alignment vertical="center"/>
      <protection locked="0"/>
    </xf>
    <xf numFmtId="0" fontId="0" fillId="12" borderId="0" xfId="0" applyFill="1" applyAlignment="1">
      <alignment horizontal="left" vertical="center" wrapText="1"/>
    </xf>
    <xf numFmtId="1" fontId="0" fillId="12" borderId="0" xfId="0" quotePrefix="1" applyNumberFormat="1" applyFill="1" applyAlignment="1">
      <alignment horizontal="left" vertical="top" wrapText="1"/>
    </xf>
    <xf numFmtId="0" fontId="4" fillId="0" borderId="0" xfId="0" applyFont="1" applyAlignment="1" applyProtection="1">
      <alignment vertical="top" wrapText="1"/>
      <protection locked="0"/>
    </xf>
    <xf numFmtId="49" fontId="4" fillId="0" borderId="0" xfId="0" applyNumberFormat="1" applyFont="1" applyAlignment="1">
      <alignment horizontal="left" vertical="top" wrapText="1"/>
    </xf>
    <xf numFmtId="1" fontId="0" fillId="11" borderId="0" xfId="0" quotePrefix="1" applyNumberFormat="1" applyFill="1" applyAlignment="1">
      <alignment horizontal="right" vertical="top" wrapText="1"/>
    </xf>
    <xf numFmtId="0" fontId="0" fillId="0" borderId="0" xfId="0" applyAlignment="1" applyProtection="1">
      <alignment horizontal="left" vertical="top" wrapText="1"/>
      <protection locked="0"/>
    </xf>
    <xf numFmtId="0" fontId="56" fillId="0" borderId="0" xfId="0" applyFont="1" applyAlignment="1" applyProtection="1">
      <alignment vertical="top" wrapText="1"/>
      <protection locked="0"/>
    </xf>
    <xf numFmtId="49" fontId="0" fillId="0" borderId="0" xfId="0" applyNumberFormat="1" applyAlignment="1">
      <alignment vertical="top" wrapText="1"/>
    </xf>
    <xf numFmtId="0" fontId="0" fillId="0" borderId="0" xfId="0" applyAlignment="1" applyProtection="1">
      <alignment vertical="top" wrapText="1"/>
      <protection locked="0"/>
    </xf>
    <xf numFmtId="16" fontId="0" fillId="12" borderId="0" xfId="0" quotePrefix="1" applyNumberFormat="1" applyFill="1" applyAlignment="1">
      <alignment horizontal="left" vertical="center" wrapText="1"/>
    </xf>
    <xf numFmtId="0" fontId="0" fillId="0" borderId="0" xfId="11" applyFont="1" applyAlignment="1">
      <alignment horizontal="left" vertical="top"/>
    </xf>
    <xf numFmtId="0" fontId="0" fillId="0" borderId="0" xfId="11" applyFont="1" applyAlignment="1">
      <alignment vertical="top" wrapText="1"/>
    </xf>
    <xf numFmtId="16" fontId="0" fillId="0" borderId="0" xfId="0" quotePrefix="1" applyNumberFormat="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applyAlignment="1" applyProtection="1">
      <alignment horizontal="left" vertical="top"/>
      <protection locked="0"/>
    </xf>
    <xf numFmtId="0" fontId="11" fillId="0" borderId="0" xfId="0" applyFont="1" applyAlignment="1">
      <alignment horizontal="left" vertical="top" wrapText="1"/>
    </xf>
    <xf numFmtId="0" fontId="8" fillId="0" borderId="0" xfId="0" applyFont="1" applyAlignment="1">
      <alignment horizontal="right" vertical="top"/>
    </xf>
    <xf numFmtId="174" fontId="8" fillId="0" borderId="0" xfId="0" applyNumberFormat="1" applyFont="1" applyAlignment="1">
      <alignment horizontal="right" vertical="top"/>
    </xf>
    <xf numFmtId="0" fontId="11" fillId="0" borderId="0" xfId="0" applyFont="1" applyAlignment="1">
      <alignment horizontal="left" vertical="top"/>
    </xf>
    <xf numFmtId="0" fontId="7" fillId="0" borderId="0" xfId="0" applyFont="1" applyAlignment="1">
      <alignment vertical="top"/>
    </xf>
    <xf numFmtId="179" fontId="7" fillId="0" borderId="0" xfId="0" applyNumberFormat="1" applyFont="1" applyAlignment="1">
      <alignment horizontal="left" vertical="top"/>
    </xf>
    <xf numFmtId="0" fontId="7" fillId="0" borderId="0" xfId="0" applyFont="1" applyAlignment="1" applyProtection="1">
      <alignment vertical="top"/>
      <protection locked="0"/>
    </xf>
    <xf numFmtId="0" fontId="57" fillId="2" borderId="0" xfId="0" applyFont="1" applyFill="1" applyAlignment="1" applyProtection="1">
      <alignment vertical="top"/>
      <protection locked="0"/>
    </xf>
    <xf numFmtId="0" fontId="58" fillId="2" borderId="0" xfId="0" applyFont="1" applyFill="1" applyAlignment="1" applyProtection="1">
      <alignment vertical="top"/>
      <protection locked="0"/>
    </xf>
    <xf numFmtId="0" fontId="39" fillId="0" borderId="0" xfId="0" applyFont="1" applyAlignment="1">
      <alignment horizontal="justify"/>
    </xf>
    <xf numFmtId="0" fontId="40" fillId="0" borderId="0" xfId="0" applyFont="1" applyAlignment="1">
      <alignment horizontal="justify"/>
    </xf>
    <xf numFmtId="0" fontId="42" fillId="0" borderId="56" xfId="0" applyFont="1" applyBorder="1" applyAlignment="1">
      <alignment horizontal="justify"/>
    </xf>
    <xf numFmtId="0" fontId="40" fillId="0" borderId="56" xfId="0" applyFont="1" applyBorder="1" applyAlignment="1">
      <alignment horizontal="justify"/>
    </xf>
    <xf numFmtId="49" fontId="44" fillId="0" borderId="0" xfId="0" applyNumberFormat="1" applyFont="1" applyAlignment="1">
      <alignment horizontal="justify"/>
    </xf>
    <xf numFmtId="49" fontId="40" fillId="0" borderId="0" xfId="0" applyNumberFormat="1" applyFont="1" applyAlignment="1">
      <alignment horizontal="justify"/>
    </xf>
    <xf numFmtId="0" fontId="0" fillId="0" borderId="56" xfId="0" applyBorder="1" applyAlignment="1">
      <alignment wrapText="1"/>
    </xf>
    <xf numFmtId="0" fontId="0" fillId="0" borderId="56" xfId="0" applyBorder="1"/>
    <xf numFmtId="0" fontId="44" fillId="0" borderId="0" xfId="0" applyFont="1" applyAlignment="1">
      <alignment horizontal="justify"/>
    </xf>
    <xf numFmtId="0" fontId="0" fillId="0" borderId="56" xfId="0" applyBorder="1" applyAlignment="1">
      <alignment horizontal="center"/>
    </xf>
    <xf numFmtId="0" fontId="25" fillId="7" borderId="58" xfId="10" applyFont="1" applyFill="1" applyBorder="1"/>
    <xf numFmtId="0" fontId="2" fillId="0" borderId="48" xfId="10" applyFont="1" applyBorder="1" applyAlignment="1">
      <alignment horizontal="left"/>
    </xf>
    <xf numFmtId="0" fontId="3" fillId="0" borderId="39" xfId="10" applyBorder="1"/>
    <xf numFmtId="0" fontId="3" fillId="0" borderId="39" xfId="10" applyBorder="1" applyAlignment="1">
      <alignment horizontal="left"/>
    </xf>
    <xf numFmtId="0" fontId="3" fillId="0" borderId="51" xfId="10" applyBorder="1" applyAlignment="1">
      <alignment horizontal="left" wrapText="1"/>
    </xf>
    <xf numFmtId="0" fontId="3" fillId="0" borderId="54" xfId="10" applyBorder="1" applyAlignment="1">
      <alignment horizontal="left" wrapText="1"/>
    </xf>
    <xf numFmtId="0" fontId="3" fillId="6" borderId="56" xfId="10" applyFill="1" applyBorder="1" applyAlignment="1">
      <alignment horizontal="left"/>
    </xf>
    <xf numFmtId="0" fontId="25" fillId="0" borderId="51" xfId="10" applyFont="1" applyBorder="1" applyAlignment="1">
      <alignment horizontal="left"/>
    </xf>
    <xf numFmtId="0" fontId="3" fillId="0" borderId="51" xfId="10" applyBorder="1" applyAlignment="1">
      <alignment horizontal="left"/>
    </xf>
    <xf numFmtId="0" fontId="27" fillId="0" borderId="51" xfId="10" applyFont="1" applyBorder="1" applyAlignment="1">
      <alignment horizontal="left"/>
    </xf>
    <xf numFmtId="0" fontId="3" fillId="0" borderId="54" xfId="10" applyBorder="1" applyAlignment="1">
      <alignment horizontal="left"/>
    </xf>
    <xf numFmtId="0" fontId="3" fillId="6" borderId="0" xfId="10" applyFill="1" applyAlignment="1">
      <alignment horizontal="left"/>
    </xf>
    <xf numFmtId="0" fontId="25" fillId="7" borderId="7" xfId="10" applyFont="1" applyFill="1" applyBorder="1"/>
    <xf numFmtId="0" fontId="2" fillId="0" borderId="63" xfId="10" applyFont="1" applyBorder="1" applyAlignment="1">
      <alignment horizontal="left"/>
    </xf>
    <xf numFmtId="0" fontId="2" fillId="0" borderId="39" xfId="10" applyFont="1" applyBorder="1" applyAlignment="1">
      <alignment horizontal="left" wrapText="1"/>
    </xf>
    <xf numFmtId="0" fontId="2" fillId="0" borderId="39" xfId="10" applyFont="1" applyBorder="1" applyAlignment="1">
      <alignment horizontal="left" vertical="center" wrapText="1"/>
    </xf>
    <xf numFmtId="0" fontId="2" fillId="0" borderId="39" xfId="10" applyFont="1" applyBorder="1" applyAlignment="1">
      <alignment vertical="center"/>
    </xf>
    <xf numFmtId="0" fontId="3" fillId="0" borderId="39" xfId="10" applyBorder="1" applyAlignment="1">
      <alignment vertical="center"/>
    </xf>
    <xf numFmtId="0" fontId="2" fillId="0" borderId="51" xfId="10" applyFont="1" applyBorder="1" applyAlignment="1">
      <alignment horizontal="left" vertical="center" wrapText="1"/>
    </xf>
    <xf numFmtId="0" fontId="3" fillId="0" borderId="51" xfId="10" applyBorder="1" applyAlignment="1">
      <alignment horizontal="left" vertical="center" wrapText="1"/>
    </xf>
    <xf numFmtId="0" fontId="3" fillId="0" borderId="54" xfId="10" applyBorder="1" applyAlignment="1">
      <alignment horizontal="left" vertical="center" wrapText="1"/>
    </xf>
    <xf numFmtId="0" fontId="25" fillId="7" borderId="66" xfId="10" applyFont="1" applyFill="1" applyBorder="1" applyAlignment="1">
      <alignment horizontal="left" vertical="center"/>
    </xf>
    <xf numFmtId="0" fontId="3" fillId="6" borderId="0" xfId="10" applyFill="1" applyAlignment="1">
      <alignment horizontal="left" vertical="center"/>
    </xf>
    <xf numFmtId="0" fontId="31" fillId="7" borderId="7" xfId="10" applyFont="1" applyFill="1" applyBorder="1" applyAlignment="1">
      <alignment vertical="center"/>
    </xf>
    <xf numFmtId="0" fontId="31" fillId="0" borderId="63" xfId="10" applyFont="1" applyBorder="1" applyAlignment="1">
      <alignment horizontal="left" vertical="center"/>
    </xf>
    <xf numFmtId="0" fontId="25" fillId="0" borderId="39" xfId="10" applyFont="1" applyBorder="1" applyAlignment="1">
      <alignment horizontal="left"/>
    </xf>
    <xf numFmtId="0" fontId="32" fillId="0" borderId="39" xfId="10" applyFont="1" applyBorder="1" applyAlignment="1">
      <alignment horizontal="left" vertical="center"/>
    </xf>
    <xf numFmtId="0" fontId="32" fillId="0" borderId="54" xfId="10" applyFont="1" applyBorder="1" applyAlignment="1">
      <alignment horizontal="left" vertical="center"/>
    </xf>
    <xf numFmtId="0" fontId="25" fillId="7" borderId="68" xfId="10" applyFont="1" applyFill="1" applyBorder="1"/>
    <xf numFmtId="0" fontId="3" fillId="0" borderId="48" xfId="10" applyBorder="1" applyAlignment="1">
      <alignment horizontal="left" vertical="center" wrapText="1"/>
    </xf>
    <xf numFmtId="174" fontId="11" fillId="0" borderId="0" xfId="0" applyNumberFormat="1" applyFont="1" applyAlignment="1">
      <alignment horizontal="right" vertical="top"/>
    </xf>
    <xf numFmtId="174" fontId="8" fillId="0" borderId="0" xfId="0" applyNumberFormat="1" applyFont="1" applyAlignment="1">
      <alignment horizontal="center" vertical="top"/>
    </xf>
    <xf numFmtId="174" fontId="54" fillId="9" borderId="0" xfId="0" applyNumberFormat="1" applyFont="1" applyFill="1" applyAlignment="1">
      <alignment vertical="center"/>
    </xf>
    <xf numFmtId="180" fontId="0" fillId="0" borderId="0" xfId="0" applyNumberFormat="1" applyAlignment="1">
      <alignment vertical="top"/>
    </xf>
    <xf numFmtId="174" fontId="0" fillId="0" borderId="0" xfId="0" applyNumberFormat="1" applyAlignment="1">
      <alignment horizontal="right" vertical="top"/>
    </xf>
    <xf numFmtId="174" fontId="55" fillId="0" borderId="0" xfId="0" applyNumberFormat="1" applyFont="1" applyAlignment="1">
      <alignment vertical="top"/>
    </xf>
    <xf numFmtId="174" fontId="54" fillId="9" borderId="0" xfId="0" applyNumberFormat="1" applyFont="1" applyFill="1" applyAlignment="1">
      <alignment horizontal="left" vertical="center"/>
    </xf>
    <xf numFmtId="174" fontId="7" fillId="9" borderId="0" xfId="0" applyNumberFormat="1" applyFont="1" applyFill="1" applyAlignment="1">
      <alignment horizontal="right" vertical="center"/>
    </xf>
    <xf numFmtId="174" fontId="53" fillId="0" borderId="13" xfId="0" applyNumberFormat="1" applyFont="1" applyBorder="1" applyAlignment="1">
      <alignment vertical="center"/>
    </xf>
    <xf numFmtId="4" fontId="19" fillId="10" borderId="45" xfId="0" applyNumberFormat="1" applyFont="1" applyFill="1" applyBorder="1" applyAlignment="1" applyProtection="1">
      <alignment vertical="top" shrinkToFit="1"/>
      <protection locked="0"/>
    </xf>
    <xf numFmtId="0" fontId="1" fillId="0" borderId="39" xfId="2" applyFont="1" applyBorder="1" applyAlignment="1">
      <alignment vertical="top" wrapText="1"/>
    </xf>
    <xf numFmtId="0" fontId="6" fillId="2" borderId="0" xfId="0" applyFont="1" applyFill="1" applyAlignment="1">
      <alignment horizontal="left" wrapText="1"/>
    </xf>
    <xf numFmtId="49" fontId="10" fillId="0" borderId="33" xfId="0" applyNumberFormat="1" applyFont="1" applyBorder="1" applyAlignment="1">
      <alignment vertical="center" wrapText="1"/>
    </xf>
    <xf numFmtId="49" fontId="10" fillId="0" borderId="34" xfId="0" applyNumberFormat="1" applyFont="1" applyBorder="1" applyAlignment="1">
      <alignment vertical="center" wrapText="1"/>
    </xf>
    <xf numFmtId="164" fontId="0" fillId="0" borderId="34" xfId="0" applyNumberFormat="1" applyBorder="1" applyAlignment="1">
      <alignment vertical="center" wrapText="1"/>
    </xf>
    <xf numFmtId="164" fontId="11" fillId="0" borderId="34" xfId="0" applyNumberFormat="1" applyFont="1" applyBorder="1" applyAlignment="1">
      <alignment vertical="center" wrapText="1"/>
    </xf>
    <xf numFmtId="164" fontId="0" fillId="3" borderId="36" xfId="0" applyNumberFormat="1" applyFill="1" applyBorder="1" applyAlignment="1">
      <alignment vertical="center"/>
    </xf>
    <xf numFmtId="164" fontId="0" fillId="3" borderId="37" xfId="0" applyNumberFormat="1" applyFill="1" applyBorder="1" applyAlignment="1">
      <alignment vertical="center"/>
    </xf>
    <xf numFmtId="164" fontId="0" fillId="3" borderId="38" xfId="0" applyNumberFormat="1" applyFill="1" applyBorder="1" applyAlignment="1">
      <alignment vertical="center"/>
    </xf>
    <xf numFmtId="0" fontId="0" fillId="0" borderId="18" xfId="0" applyBorder="1" applyAlignment="1">
      <alignment horizontal="center" wrapText="1"/>
    </xf>
    <xf numFmtId="4" fontId="14" fillId="0" borderId="15" xfId="0" applyNumberFormat="1" applyFont="1" applyBorder="1" applyAlignment="1">
      <alignment horizontal="right" vertical="center"/>
    </xf>
    <xf numFmtId="4" fontId="14" fillId="0" borderId="12" xfId="0" applyNumberFormat="1" applyFont="1" applyBorder="1" applyAlignment="1">
      <alignment horizontal="right" vertical="center"/>
    </xf>
    <xf numFmtId="4" fontId="14" fillId="0" borderId="15" xfId="0" applyNumberFormat="1" applyFont="1" applyBorder="1" applyAlignment="1">
      <alignment vertical="center"/>
    </xf>
    <xf numFmtId="4" fontId="14" fillId="0" borderId="12" xfId="0" applyNumberFormat="1" applyFont="1" applyBorder="1" applyAlignment="1">
      <alignment vertical="center"/>
    </xf>
    <xf numFmtId="4" fontId="16" fillId="0" borderId="15" xfId="0" applyNumberFormat="1" applyFont="1" applyBorder="1" applyAlignment="1">
      <alignment horizontal="right" vertical="center" indent="1"/>
    </xf>
    <xf numFmtId="4" fontId="16" fillId="0" borderId="22" xfId="0" applyNumberFormat="1" applyFont="1" applyBorder="1" applyAlignment="1">
      <alignment horizontal="right" vertical="center" indent="1"/>
    </xf>
    <xf numFmtId="4" fontId="16" fillId="0" borderId="16" xfId="0" applyNumberFormat="1" applyFont="1" applyBorder="1" applyAlignment="1">
      <alignment horizontal="right" vertical="center" indent="1"/>
    </xf>
    <xf numFmtId="4" fontId="14" fillId="0" borderId="15" xfId="0" applyNumberFormat="1" applyFont="1" applyBorder="1" applyAlignment="1">
      <alignment horizontal="right" vertical="center" indent="1"/>
    </xf>
    <xf numFmtId="4" fontId="14" fillId="0" borderId="16" xfId="0" applyNumberFormat="1" applyFont="1" applyBorder="1" applyAlignment="1">
      <alignment horizontal="right" vertical="center" indent="1"/>
    </xf>
    <xf numFmtId="4" fontId="15" fillId="3" borderId="7" xfId="0" applyNumberFormat="1" applyFont="1" applyFill="1" applyBorder="1" applyAlignment="1">
      <alignment horizontal="right" vertical="center"/>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11" fillId="0" borderId="6" xfId="0" applyFont="1" applyBorder="1" applyAlignment="1">
      <alignment horizontal="center" vertical="center"/>
    </xf>
    <xf numFmtId="0" fontId="0" fillId="0" borderId="6" xfId="0" applyBorder="1" applyAlignment="1">
      <alignment horizontal="center" vertical="center"/>
    </xf>
    <xf numFmtId="0" fontId="11" fillId="4" borderId="0" xfId="0" applyFont="1" applyFill="1" applyAlignment="1" applyProtection="1">
      <alignment horizontal="left" vertical="center"/>
      <protection locked="0"/>
    </xf>
    <xf numFmtId="49" fontId="11" fillId="3" borderId="6" xfId="0" applyNumberFormat="1"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49" fontId="11" fillId="0" borderId="18" xfId="0" applyNumberFormat="1" applyFont="1" applyBorder="1" applyAlignment="1">
      <alignment horizontal="left" vertical="center" wrapText="1"/>
    </xf>
    <xf numFmtId="0" fontId="0" fillId="0" borderId="18" xfId="0" applyBorder="1" applyAlignment="1">
      <alignment vertical="center" wrapText="1"/>
    </xf>
    <xf numFmtId="49" fontId="11" fillId="0" borderId="0" xfId="0" applyNumberFormat="1" applyFont="1" applyAlignment="1">
      <alignment horizontal="left" vertical="center" wrapText="1"/>
    </xf>
    <xf numFmtId="0" fontId="0" fillId="0" borderId="0" xfId="0" applyAlignment="1">
      <alignment vertical="center" wrapText="1"/>
    </xf>
    <xf numFmtId="49" fontId="11" fillId="0" borderId="6" xfId="0" applyNumberFormat="1" applyFont="1" applyBorder="1" applyAlignment="1">
      <alignment vertical="center" wrapText="1"/>
    </xf>
    <xf numFmtId="0" fontId="0" fillId="0" borderId="6" xfId="0" applyBorder="1" applyAlignment="1">
      <alignment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4" fontId="14" fillId="0" borderId="10" xfId="0" applyNumberFormat="1" applyFont="1" applyBorder="1" applyAlignment="1">
      <alignment horizontal="right" vertical="center"/>
    </xf>
    <xf numFmtId="4" fontId="14" fillId="0" borderId="6" xfId="0" applyNumberFormat="1" applyFont="1" applyBorder="1" applyAlignment="1">
      <alignment horizontal="right" vertical="center"/>
    </xf>
    <xf numFmtId="4" fontId="14" fillId="0" borderId="18" xfId="0" applyNumberFormat="1" applyFont="1" applyBorder="1" applyAlignment="1">
      <alignment horizontal="right" vertical="center"/>
    </xf>
    <xf numFmtId="49" fontId="9"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49" fontId="11"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11"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4" fillId="0" borderId="22" xfId="0" applyNumberFormat="1" applyFont="1" applyBorder="1" applyAlignment="1">
      <alignment horizontal="right" vertical="center" indent="1"/>
    </xf>
    <xf numFmtId="0" fontId="0" fillId="4" borderId="29"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40"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0" xfId="0" applyFill="1" applyAlignment="1" applyProtection="1">
      <alignment horizontal="left" vertical="top" wrapText="1"/>
      <protection locked="0"/>
    </xf>
    <xf numFmtId="0" fontId="0" fillId="4" borderId="27"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28" xfId="0" applyFill="1" applyBorder="1" applyAlignment="1" applyProtection="1">
      <alignment vertical="top" wrapText="1"/>
      <protection locked="0"/>
    </xf>
    <xf numFmtId="0" fontId="9"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0" borderId="0" xfId="0" applyAlignment="1">
      <alignment vertical="top"/>
    </xf>
    <xf numFmtId="0" fontId="0" fillId="0" borderId="0" xfId="0" applyAlignment="1">
      <alignment horizontal="left" vertical="top" wrapText="1"/>
    </xf>
    <xf numFmtId="49" fontId="48" fillId="0" borderId="6" xfId="8" applyNumberFormat="1" applyFont="1" applyBorder="1" applyAlignment="1">
      <alignment horizontal="left" vertical="center" wrapText="1"/>
    </xf>
    <xf numFmtId="176" fontId="49" fillId="0" borderId="39" xfId="8" applyNumberFormat="1" applyFont="1" applyBorder="1" applyAlignment="1">
      <alignment horizontal="center"/>
    </xf>
    <xf numFmtId="0" fontId="33" fillId="0" borderId="0" xfId="2" applyFont="1" applyAlignment="1">
      <alignment horizontal="center" wrapText="1"/>
    </xf>
    <xf numFmtId="0" fontId="22" fillId="0" borderId="26" xfId="3" applyBorder="1" applyAlignment="1">
      <alignment horizontal="left"/>
    </xf>
    <xf numFmtId="0" fontId="22" fillId="0" borderId="0" xfId="3" applyAlignment="1">
      <alignment horizontal="left"/>
    </xf>
    <xf numFmtId="0" fontId="22" fillId="0" borderId="27" xfId="3" applyBorder="1" applyAlignment="1">
      <alignment horizontal="left"/>
    </xf>
    <xf numFmtId="0" fontId="8" fillId="9" borderId="11" xfId="3" applyFont="1" applyFill="1" applyBorder="1" applyAlignment="1">
      <alignment horizontal="center"/>
    </xf>
    <xf numFmtId="0" fontId="8" fillId="9" borderId="7" xfId="3" applyFont="1" applyFill="1" applyBorder="1"/>
    <xf numFmtId="44" fontId="8" fillId="9" borderId="70" xfId="4" applyFont="1" applyFill="1" applyBorder="1" applyAlignment="1">
      <alignment horizontal="center"/>
    </xf>
    <xf numFmtId="44" fontId="8" fillId="9" borderId="24" xfId="4" applyFont="1" applyFill="1" applyBorder="1" applyAlignment="1">
      <alignment horizontal="center"/>
    </xf>
    <xf numFmtId="44" fontId="8" fillId="9" borderId="71" xfId="4" applyFont="1" applyFill="1" applyBorder="1" applyAlignment="1">
      <alignment horizontal="center"/>
    </xf>
    <xf numFmtId="0" fontId="8" fillId="0" borderId="29" xfId="3" applyFont="1" applyBorder="1" applyAlignment="1">
      <alignment horizontal="justify"/>
    </xf>
    <xf numFmtId="0" fontId="8" fillId="0" borderId="18" xfId="3" applyFont="1" applyBorder="1" applyAlignment="1">
      <alignment horizontal="justify"/>
    </xf>
    <xf numFmtId="0" fontId="8" fillId="0" borderId="26" xfId="3" applyFont="1" applyBorder="1" applyAlignment="1">
      <alignment horizontal="justify" wrapText="1"/>
    </xf>
    <xf numFmtId="0" fontId="8" fillId="0" borderId="0" xfId="3" applyFont="1" applyAlignment="1">
      <alignment horizontal="justify" wrapText="1"/>
    </xf>
    <xf numFmtId="0" fontId="22" fillId="0" borderId="26" xfId="3" applyBorder="1" applyAlignment="1">
      <alignment horizontal="justify" vertical="justify" wrapText="1"/>
    </xf>
    <xf numFmtId="0" fontId="22" fillId="0" borderId="0" xfId="3" applyAlignment="1">
      <alignment horizontal="justify" vertical="justify" wrapText="1"/>
    </xf>
    <xf numFmtId="0" fontId="22" fillId="0" borderId="27" xfId="3" applyBorder="1" applyAlignment="1">
      <alignment horizontal="justify" vertical="justify" wrapText="1"/>
    </xf>
    <xf numFmtId="0" fontId="22" fillId="0" borderId="26" xfId="3" applyBorder="1" applyAlignment="1">
      <alignment horizontal="justify" vertical="justify"/>
    </xf>
    <xf numFmtId="0" fontId="22" fillId="0" borderId="0" xfId="3" applyAlignment="1">
      <alignment horizontal="justify" vertical="justify"/>
    </xf>
    <xf numFmtId="0" fontId="22" fillId="0" borderId="27" xfId="3" applyBorder="1" applyAlignment="1">
      <alignment horizontal="justify" vertical="justify"/>
    </xf>
    <xf numFmtId="0" fontId="22" fillId="0" borderId="10" xfId="3" applyBorder="1" applyAlignment="1">
      <alignment horizontal="center"/>
    </xf>
    <xf numFmtId="0" fontId="22" fillId="0" borderId="6" xfId="3" applyBorder="1" applyAlignment="1">
      <alignment horizontal="center"/>
    </xf>
  </cellXfs>
  <cellStyles count="12">
    <cellStyle name="Měna 2" xfId="4" xr:uid="{C97B42BA-D1A5-4B33-B71D-2A3F41B8CF5D}"/>
    <cellStyle name="Normální" xfId="0" builtinId="0"/>
    <cellStyle name="Normální 11" xfId="11" xr:uid="{2E8496C3-6863-4646-B38F-37009000283C}"/>
    <cellStyle name="normální 2" xfId="1" xr:uid="{00000000-0005-0000-0000-000001000000}"/>
    <cellStyle name="Normální 2 2" xfId="3" xr:uid="{309841DD-FD9F-4DF7-BFB7-F597628A193B}"/>
    <cellStyle name="Normální 2 3" xfId="7" xr:uid="{79DB99F0-D796-4678-8EF9-F7AA86073FBF}"/>
    <cellStyle name="Normální 3" xfId="2" xr:uid="{60764765-D6AE-411D-84FA-4444DD413603}"/>
    <cellStyle name="Normální 3 2" xfId="6" xr:uid="{0035E268-8F29-4057-9B6C-63AA54749091}"/>
    <cellStyle name="Normální 4" xfId="10" xr:uid="{55B57807-50C0-48D3-9CCC-0581539CAE32}"/>
    <cellStyle name="Normální 5" xfId="5" xr:uid="{24D7CD59-2247-4BDC-B74B-3EFC1CBC7F27}"/>
    <cellStyle name="normální_Vzor_vykaz_specifikace" xfId="8" xr:uid="{BCD7D12E-CB5E-4349-8554-8E4FB0CF4CF9}"/>
    <cellStyle name="normální_Vzor_vykaz_specifikace 2" xfId="9" xr:uid="{5EFDDB18-AA4C-49CF-A0AE-D2AB4E99A08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Firemn&#237;%20archiv%20a.s\Zak&#225;zky%20rok%202001\22%20Zelen&#253;%20ostrov%20SP\Kniha%20spec.+%20v&#253;kaz%20v&#253;m&#283;r%20TENDR%203.%20stavba\SO%2011.1%20A%20Architektonicko-stavebn&#237;%20autorizovan&#253;%20Helik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_ROZPRACOVANO\2_42-Gymnazium%20zatepleni\03_DSP_DPS\_FINAL\E%20Dokladova%20cast\RE_%20Gymn&#225;zium%20Pacov%20-%20rozpo&#269;et\Gym_Pacov_Fas-RZP_02_aktualizace%20DPS.xlsx" TargetMode="External"/><Relationship Id="rId1" Type="http://schemas.openxmlformats.org/officeDocument/2006/relationships/externalLinkPath" Target="file:///C:\Users\PC\AppData\Local\Microsoft\Windows\INetCache\Content.Outlook\H1A29VAO\Gym_Pacov_Fas-RZP_02_aktualizace%20D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_a\server%20disk\ROZPOCTY\99_06\9906033a_VIN-DIV_VESELI-PRACOVN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DOWS\TEMP\&#269;.%2041%20Zelen&#253;%20ostrov%20roz.%20rozpo&#269;tu%20na%20DC%20(bez%20list.%20v&#253;stupu)\Rozpo&#269;et%20stavby%20dle%20DC\sa_SO51_4_vv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_11_1A_Výkaz_výměr16"/>
      <sheetName val="SO_11_1B_Výkaz_výměr8"/>
      <sheetName val="SO_11_1ST_Výkaz_výměr8"/>
      <sheetName val="SO_11_1B_Kniha_specifikací8"/>
      <sheetName val="SO_11_1ST_Kniha_specifikací8"/>
      <sheetName val="SO_11_1A_Výkaz_výměr17"/>
      <sheetName val="SO11_1AVýkazvýměr"/>
      <sheetName val="SO_11_1A_Výkaz_výměr"/>
      <sheetName val="SO_11_1B_Výkaz_výměr"/>
      <sheetName val="SO_11_1ST_Výkaz_výměr"/>
      <sheetName val="SO_11_1B_Kniha_specifikací"/>
      <sheetName val="SO_11_1ST_Kniha_specifikací"/>
      <sheetName val="SO_11_1A_Výkaz_výměr1"/>
      <sheetName val="SO_11_1A_Výkaz_výměr2"/>
      <sheetName val="SO_11_1B_Výkaz_výměr1"/>
      <sheetName val="SO_11_1ST_Výkaz_výměr1"/>
      <sheetName val="SO_11_1B_Kniha_specifikací1"/>
      <sheetName val="SO_11_1ST_Kniha_specifikací1"/>
      <sheetName val="SO_11_1A_Výkaz_výměr3"/>
      <sheetName val="SO_11_1A_Výkaz_výměr6"/>
      <sheetName val="SO_11_1B_Výkaz_výměr3"/>
      <sheetName val="SO_11_1ST_Výkaz_výměr3"/>
      <sheetName val="SO_11_1B_Kniha_specifikací3"/>
      <sheetName val="SO_11_1ST_Kniha_specifikací3"/>
      <sheetName val="SO_11_1A_Výkaz_výměr7"/>
      <sheetName val="SO_11_1A_Výkaz_výměr4"/>
      <sheetName val="SO_11_1B_Výkaz_výměr2"/>
      <sheetName val="SO_11_1ST_Výkaz_výměr2"/>
      <sheetName val="SO_11_1B_Kniha_specifikací2"/>
      <sheetName val="SO_11_1ST_Kniha_specifikací2"/>
      <sheetName val="SO_11_1A_Výkaz_výměr5"/>
      <sheetName val="SO_11_1A_Výkaz_výměr8"/>
      <sheetName val="SO_11_1B_Výkaz_výměr4"/>
      <sheetName val="SO_11_1ST_Výkaz_výměr4"/>
      <sheetName val="SO_11_1B_Kniha_specifikací4"/>
      <sheetName val="SO_11_1ST_Kniha_specifikací4"/>
      <sheetName val="SO_11_1A_Výkaz_výměr9"/>
      <sheetName val="SO_11_1A_Výkaz_výměr10"/>
      <sheetName val="SO_11_1B_Výkaz_výměr5"/>
      <sheetName val="SO_11_1ST_Výkaz_výměr5"/>
      <sheetName val="SO_11_1B_Kniha_specifikací5"/>
      <sheetName val="SO_11_1ST_Kniha_specifikací5"/>
      <sheetName val="SO_11_1A_Výkaz_výměr11"/>
      <sheetName val="SO_11_1A_Výkaz_výměr12"/>
      <sheetName val="SO_11_1B_Výkaz_výměr6"/>
      <sheetName val="SO_11_1ST_Výkaz_výměr6"/>
      <sheetName val="SO_11_1B_Kniha_specifikací6"/>
      <sheetName val="SO_11_1ST_Kniha_specifikací6"/>
      <sheetName val="SO_11_1A_Výkaz_výměr13"/>
      <sheetName val="SO_11_1A_Výkaz_výměr14"/>
      <sheetName val="SO_11_1B_Výkaz_výměr7"/>
      <sheetName val="SO_11_1ST_Výkaz_výměr7"/>
      <sheetName val="SO_11_1B_Kniha_specifikací7"/>
      <sheetName val="SO_11_1ST_Kniha_specifikací7"/>
      <sheetName val="SO_11_1A_Výkaz_výměr15"/>
      <sheetName val="SO_11_1A_Výkaz_výměr18"/>
      <sheetName val="SO_11_1B_Výkaz_výměr9"/>
      <sheetName val="SO_11_1ST_Výkaz_výměr9"/>
      <sheetName val="SO_11_1B_Kniha_specifikací9"/>
      <sheetName val="SO_11_1ST_Kniha_specifikací9"/>
      <sheetName val="SO_11_1A_Výkaz_výměr19"/>
      <sheetName val="SO_11_1A_Výkaz_výměr22"/>
      <sheetName val="SO_11_1B_Výkaz_výměr11"/>
      <sheetName val="SO_11_1ST_Výkaz_výměr11"/>
      <sheetName val="SO_11_1B_Kniha_specifikací11"/>
      <sheetName val="SO_11_1ST_Kniha_specifikací11"/>
      <sheetName val="SO_11_1A_Výkaz_výměr23"/>
      <sheetName val="SO_11_1A_Výkaz_výměr20"/>
      <sheetName val="SO_11_1B_Výkaz_výměr10"/>
      <sheetName val="SO_11_1ST_Výkaz_výměr10"/>
      <sheetName val="SO_11_1B_Kniha_specifikací10"/>
      <sheetName val="SO_11_1ST_Kniha_specifikací10"/>
      <sheetName val="SO_11_1A_Výkaz_výměr21"/>
      <sheetName val="SO 11.1A Výkaz výměr"/>
      <sheetName val="SO 11.1B Výkaz výměr"/>
      <sheetName val="SO 11.1ST Výkaz výměr"/>
      <sheetName val="SO 11.1B Kniha specifikací"/>
      <sheetName val="SO 11.1ST Kniha specifikací"/>
      <sheetName val="SO 11_1A Výkaz výměr"/>
      <sheetName val="SO 11"/>
      <sheetName val="Rozpoč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vba"/>
      <sheetName val="01 9297 Pol"/>
      <sheetName val="730-ÚT"/>
      <sheetName val="M21-FVE"/>
      <sheetName val="M24-VZT"/>
      <sheetName val="M21-EL"/>
      <sheetName val="M36-mar"/>
    </sheetNames>
    <sheetDataSet>
      <sheetData sheetId="0">
        <row r="23">
          <cell r="G23">
            <v>0</v>
          </cell>
        </row>
        <row r="24">
          <cell r="G24">
            <v>0</v>
          </cell>
        </row>
        <row r="25">
          <cell r="G25">
            <v>23531613.70999999</v>
          </cell>
        </row>
        <row r="26">
          <cell r="G26">
            <v>4941638.8790999977</v>
          </cell>
        </row>
        <row r="29">
          <cell r="G29">
            <v>28473252.589099988</v>
          </cell>
          <cell r="J29" t="str">
            <v>CZK</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y"/>
      <sheetName val="NORMIK"/>
      <sheetName val="Řídící systém"/>
      <sheetName val="Software ŘS"/>
      <sheetName val="Centrála"/>
      <sheetName val="MaR"/>
      <sheetName val="Rozvodnice"/>
      <sheetName val="Ostatní"/>
      <sheetName val="Dopis"/>
      <sheetName val="Nabídka"/>
      <sheetName val="RabatList"/>
    </sheetNames>
    <sheetDataSet>
      <sheetData sheetId="0" refreshError="1">
        <row r="25">
          <cell r="D25">
            <v>160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_51_4_Výkaz_výměr"/>
      <sheetName val="SO_51_4_Výkaz_výměr1"/>
      <sheetName val="SO_51_4_Výkaz_výměr10"/>
      <sheetName val="SO_51_4_Výkaz_výměr11"/>
      <sheetName val="SO_51_4_Výkaz_výměr2"/>
      <sheetName val="SO_51_4_Výkaz_výměr3"/>
      <sheetName val="SO_51_4_Výkaz_výměr4"/>
      <sheetName val="SO_51_4_Výkaz_výměr5"/>
      <sheetName val="SO_51_4_Výkaz_výměr6"/>
      <sheetName val="SO_51_4_Výkaz_výměr7"/>
      <sheetName val="SO_51_4_Výkaz_výměr8"/>
      <sheetName val="SO_51_4_Výkaz_výměr9"/>
      <sheetName val="SO_51_4_Výkaz_výměr12"/>
      <sheetName val="SO_51_4_Výkaz_výměr13"/>
      <sheetName val="SO 51.4 Výkaz výměr"/>
      <sheetName val="SO 51_4 Výkaz výmě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19" t="s">
        <v>38</v>
      </c>
    </row>
    <row r="2" spans="1:7" ht="57.75" customHeight="1" x14ac:dyDescent="0.2">
      <c r="A2" s="516" t="s">
        <v>39</v>
      </c>
      <c r="B2" s="516"/>
      <c r="C2" s="516"/>
      <c r="D2" s="516"/>
      <c r="E2" s="516"/>
      <c r="F2" s="516"/>
      <c r="G2" s="516"/>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92"/>
  <sheetViews>
    <sheetView showGridLines="0" view="pageBreakPreview" topLeftCell="B31" zoomScaleNormal="100" zoomScaleSheetLayoutView="100" workbookViewId="0">
      <selection activeCell="I82" sqref="I82"/>
    </sheetView>
  </sheetViews>
  <sheetFormatPr defaultColWidth="9" defaultRowHeight="12.75" x14ac:dyDescent="0.2"/>
  <cols>
    <col min="1" max="1" width="8.42578125" hidden="1" customWidth="1"/>
    <col min="2" max="2" width="13.42578125" customWidth="1"/>
    <col min="3" max="3" width="7.42578125" style="47" customWidth="1"/>
    <col min="4" max="4" width="13" style="47" customWidth="1"/>
    <col min="5" max="5" width="9.7109375" style="47" customWidth="1"/>
    <col min="6" max="6" width="11.7109375" customWidth="1"/>
    <col min="7" max="9" width="13" customWidth="1"/>
    <col min="10" max="10" width="5.5703125" customWidth="1"/>
    <col min="11" max="11" width="4.28515625" customWidth="1"/>
    <col min="12" max="15" width="10.7109375" customWidth="1"/>
  </cols>
  <sheetData>
    <row r="1" spans="1:15" ht="33.950000000000003" customHeight="1" x14ac:dyDescent="0.2">
      <c r="A1" s="44" t="s">
        <v>36</v>
      </c>
      <c r="B1" s="551" t="s">
        <v>4</v>
      </c>
      <c r="C1" s="552"/>
      <c r="D1" s="552"/>
      <c r="E1" s="552"/>
      <c r="F1" s="552"/>
      <c r="G1" s="552"/>
      <c r="H1" s="552"/>
      <c r="I1" s="552"/>
      <c r="J1" s="553"/>
    </row>
    <row r="2" spans="1:15" ht="36" customHeight="1" x14ac:dyDescent="0.2">
      <c r="A2" s="2"/>
      <c r="B2" s="71" t="s">
        <v>24</v>
      </c>
      <c r="C2" s="72"/>
      <c r="D2" s="73" t="s">
        <v>41</v>
      </c>
      <c r="E2" s="557" t="s">
        <v>48</v>
      </c>
      <c r="F2" s="558"/>
      <c r="G2" s="558"/>
      <c r="H2" s="558"/>
      <c r="I2" s="558"/>
      <c r="J2" s="559"/>
      <c r="O2" s="1"/>
    </row>
    <row r="3" spans="1:15" ht="27.2" customHeight="1" x14ac:dyDescent="0.2">
      <c r="A3" s="2"/>
      <c r="B3" s="74" t="s">
        <v>45</v>
      </c>
      <c r="C3" s="72"/>
      <c r="D3" s="75" t="s">
        <v>43</v>
      </c>
      <c r="E3" s="560" t="s">
        <v>44</v>
      </c>
      <c r="F3" s="561"/>
      <c r="G3" s="561"/>
      <c r="H3" s="561"/>
      <c r="I3" s="561"/>
      <c r="J3" s="562"/>
    </row>
    <row r="4" spans="1:15" ht="23.45" customHeight="1" x14ac:dyDescent="0.2">
      <c r="A4" s="68">
        <v>2820</v>
      </c>
      <c r="B4" s="76" t="s">
        <v>46</v>
      </c>
      <c r="C4" s="77"/>
      <c r="D4" s="78" t="s">
        <v>41</v>
      </c>
      <c r="E4" s="540" t="s">
        <v>42</v>
      </c>
      <c r="F4" s="541"/>
      <c r="G4" s="541"/>
      <c r="H4" s="541"/>
      <c r="I4" s="541"/>
      <c r="J4" s="542"/>
    </row>
    <row r="5" spans="1:15" ht="24" customHeight="1" x14ac:dyDescent="0.2">
      <c r="A5" s="2"/>
      <c r="B5" s="28" t="s">
        <v>23</v>
      </c>
      <c r="D5" s="545" t="s">
        <v>49</v>
      </c>
      <c r="E5" s="546"/>
      <c r="F5" s="546"/>
      <c r="G5" s="546"/>
      <c r="H5" s="16" t="s">
        <v>40</v>
      </c>
      <c r="I5" s="79" t="s">
        <v>53</v>
      </c>
      <c r="J5" s="6"/>
    </row>
    <row r="6" spans="1:15" ht="15.95" customHeight="1" x14ac:dyDescent="0.2">
      <c r="A6" s="2"/>
      <c r="B6" s="25"/>
      <c r="C6" s="49"/>
      <c r="D6" s="547" t="s">
        <v>50</v>
      </c>
      <c r="E6" s="548"/>
      <c r="F6" s="548"/>
      <c r="G6" s="548"/>
      <c r="H6" s="16" t="s">
        <v>34</v>
      </c>
      <c r="I6" s="79" t="s">
        <v>54</v>
      </c>
      <c r="J6" s="6"/>
    </row>
    <row r="7" spans="1:15" ht="15.95" customHeight="1" x14ac:dyDescent="0.2">
      <c r="A7" s="2"/>
      <c r="B7" s="26"/>
      <c r="C7" s="50"/>
      <c r="D7" s="69" t="s">
        <v>52</v>
      </c>
      <c r="E7" s="549" t="s">
        <v>51</v>
      </c>
      <c r="F7" s="550"/>
      <c r="G7" s="550"/>
      <c r="H7" s="21"/>
      <c r="I7" s="20"/>
      <c r="J7" s="31"/>
    </row>
    <row r="8" spans="1:15" ht="24" hidden="1" customHeight="1" x14ac:dyDescent="0.2">
      <c r="A8" s="2"/>
      <c r="B8" s="28" t="s">
        <v>21</v>
      </c>
      <c r="D8" s="70" t="s">
        <v>55</v>
      </c>
      <c r="H8" s="16" t="s">
        <v>40</v>
      </c>
      <c r="I8" s="79" t="s">
        <v>59</v>
      </c>
      <c r="J8" s="6"/>
    </row>
    <row r="9" spans="1:15" ht="15.95" hidden="1" customHeight="1" x14ac:dyDescent="0.2">
      <c r="A9" s="2"/>
      <c r="B9" s="2"/>
      <c r="D9" s="70" t="s">
        <v>56</v>
      </c>
      <c r="H9" s="16" t="s">
        <v>34</v>
      </c>
      <c r="I9" s="79" t="s">
        <v>60</v>
      </c>
      <c r="J9" s="6"/>
    </row>
    <row r="10" spans="1:15" ht="15.95" hidden="1" customHeight="1" x14ac:dyDescent="0.2">
      <c r="A10" s="2"/>
      <c r="B10" s="32"/>
      <c r="C10" s="50"/>
      <c r="D10" s="69" t="s">
        <v>58</v>
      </c>
      <c r="E10" s="80" t="s">
        <v>57</v>
      </c>
      <c r="F10" s="21"/>
      <c r="G10" s="12"/>
      <c r="H10" s="12"/>
      <c r="I10" s="33"/>
      <c r="J10" s="31"/>
    </row>
    <row r="11" spans="1:15" ht="24" customHeight="1" x14ac:dyDescent="0.2">
      <c r="A11" s="2"/>
      <c r="B11" s="28" t="s">
        <v>20</v>
      </c>
      <c r="D11" s="564"/>
      <c r="E11" s="564"/>
      <c r="F11" s="564"/>
      <c r="G11" s="564"/>
      <c r="H11" s="16" t="s">
        <v>40</v>
      </c>
      <c r="I11" s="81"/>
      <c r="J11" s="6"/>
    </row>
    <row r="12" spans="1:15" ht="15.95" customHeight="1" x14ac:dyDescent="0.2">
      <c r="A12" s="2"/>
      <c r="B12" s="25"/>
      <c r="C12" s="49"/>
      <c r="D12" s="539"/>
      <c r="E12" s="539"/>
      <c r="F12" s="539"/>
      <c r="G12" s="539"/>
      <c r="H12" s="16" t="s">
        <v>34</v>
      </c>
      <c r="I12" s="81"/>
      <c r="J12" s="6"/>
    </row>
    <row r="13" spans="1:15" ht="15.95" customHeight="1" x14ac:dyDescent="0.2">
      <c r="A13" s="2"/>
      <c r="B13" s="26"/>
      <c r="C13" s="50"/>
      <c r="D13" s="82"/>
      <c r="E13" s="543"/>
      <c r="F13" s="544"/>
      <c r="G13" s="544"/>
      <c r="H13" s="17"/>
      <c r="I13" s="20"/>
      <c r="J13" s="31"/>
    </row>
    <row r="14" spans="1:15" ht="24" customHeight="1" x14ac:dyDescent="0.2">
      <c r="A14" s="2"/>
      <c r="B14" s="40" t="s">
        <v>22</v>
      </c>
      <c r="C14" s="51"/>
      <c r="D14" s="329" t="s">
        <v>47</v>
      </c>
      <c r="E14" s="52"/>
      <c r="F14" s="41"/>
      <c r="G14" s="41"/>
      <c r="H14" s="42"/>
      <c r="I14" s="41"/>
      <c r="J14" s="43"/>
    </row>
    <row r="15" spans="1:15" ht="32.25" customHeight="1" x14ac:dyDescent="0.2">
      <c r="A15" s="2"/>
      <c r="B15" s="32" t="s">
        <v>32</v>
      </c>
      <c r="C15" s="53"/>
      <c r="D15" s="48"/>
      <c r="E15" s="563"/>
      <c r="F15" s="563"/>
      <c r="G15" s="565"/>
      <c r="H15" s="565"/>
      <c r="I15" s="565" t="s">
        <v>31</v>
      </c>
      <c r="J15" s="566"/>
    </row>
    <row r="16" spans="1:15" ht="23.45" customHeight="1" x14ac:dyDescent="0.2">
      <c r="A16" s="133" t="s">
        <v>26</v>
      </c>
      <c r="B16" s="35" t="s">
        <v>26</v>
      </c>
      <c r="C16" s="54"/>
      <c r="D16" s="55"/>
      <c r="E16" s="529"/>
      <c r="F16" s="530"/>
      <c r="G16" s="529"/>
      <c r="H16" s="530"/>
      <c r="I16" s="529">
        <f>SUMIF(F49:F88,A16,I49:I88)+SUMIF(F49:F88,"PSU",I49:I88)</f>
        <v>0</v>
      </c>
      <c r="J16" s="531"/>
    </row>
    <row r="17" spans="1:10" ht="23.45" customHeight="1" x14ac:dyDescent="0.2">
      <c r="A17" s="133" t="s">
        <v>27</v>
      </c>
      <c r="B17" s="35" t="s">
        <v>27</v>
      </c>
      <c r="C17" s="54"/>
      <c r="D17" s="55"/>
      <c r="E17" s="529"/>
      <c r="F17" s="530"/>
      <c r="G17" s="529"/>
      <c r="H17" s="530"/>
      <c r="I17" s="529">
        <f>SUMIF(F49:F88,A17,I49:I88)</f>
        <v>0</v>
      </c>
      <c r="J17" s="531"/>
    </row>
    <row r="18" spans="1:10" ht="23.45" customHeight="1" x14ac:dyDescent="0.2">
      <c r="A18" s="133" t="s">
        <v>28</v>
      </c>
      <c r="B18" s="35" t="s">
        <v>28</v>
      </c>
      <c r="C18" s="54"/>
      <c r="D18" s="55"/>
      <c r="E18" s="529"/>
      <c r="F18" s="530"/>
      <c r="G18" s="529"/>
      <c r="H18" s="530"/>
      <c r="I18" s="529">
        <f>SUMIF(F49:F88,A18,I49:I88)</f>
        <v>0</v>
      </c>
      <c r="J18" s="531"/>
    </row>
    <row r="19" spans="1:10" ht="23.45" customHeight="1" x14ac:dyDescent="0.2">
      <c r="A19" s="133" t="s">
        <v>145</v>
      </c>
      <c r="B19" s="35" t="s">
        <v>29</v>
      </c>
      <c r="C19" s="54"/>
      <c r="D19" s="55"/>
      <c r="E19" s="529"/>
      <c r="F19" s="530"/>
      <c r="G19" s="529"/>
      <c r="H19" s="530"/>
      <c r="I19" s="529">
        <f>SUMIF(F49:F88,A19,I49:I88)</f>
        <v>0</v>
      </c>
      <c r="J19" s="531"/>
    </row>
    <row r="20" spans="1:10" ht="23.45" customHeight="1" x14ac:dyDescent="0.2">
      <c r="A20" s="133" t="s">
        <v>146</v>
      </c>
      <c r="B20" s="35" t="s">
        <v>30</v>
      </c>
      <c r="C20" s="54"/>
      <c r="D20" s="55"/>
      <c r="E20" s="529"/>
      <c r="F20" s="530"/>
      <c r="G20" s="529"/>
      <c r="H20" s="530"/>
      <c r="I20" s="529">
        <f>SUMIF(F49:F88,A20,I49:I88)</f>
        <v>0</v>
      </c>
      <c r="J20" s="531"/>
    </row>
    <row r="21" spans="1:10" ht="23.45" customHeight="1" x14ac:dyDescent="0.2">
      <c r="A21" s="2"/>
      <c r="B21" s="45" t="s">
        <v>31</v>
      </c>
      <c r="C21" s="56"/>
      <c r="D21" s="57"/>
      <c r="E21" s="532"/>
      <c r="F21" s="567"/>
      <c r="G21" s="532"/>
      <c r="H21" s="567"/>
      <c r="I21" s="532">
        <f>SUM(I16:J20)</f>
        <v>0</v>
      </c>
      <c r="J21" s="533"/>
    </row>
    <row r="22" spans="1:10" ht="33" customHeight="1" x14ac:dyDescent="0.2">
      <c r="A22" s="2"/>
      <c r="B22" s="39" t="s">
        <v>33</v>
      </c>
      <c r="C22" s="54"/>
      <c r="D22" s="55"/>
      <c r="E22" s="58"/>
      <c r="F22" s="36"/>
      <c r="G22" s="30"/>
      <c r="H22" s="30"/>
      <c r="I22" s="30"/>
      <c r="J22" s="37"/>
    </row>
    <row r="23" spans="1:10" ht="23.45" customHeight="1" x14ac:dyDescent="0.2">
      <c r="A23" s="2">
        <f>ZakladDPHSni*SazbaDPH1/100</f>
        <v>0</v>
      </c>
      <c r="B23" s="35" t="s">
        <v>13</v>
      </c>
      <c r="C23" s="54"/>
      <c r="D23" s="55"/>
      <c r="E23" s="59">
        <v>12</v>
      </c>
      <c r="F23" s="36" t="s">
        <v>0</v>
      </c>
      <c r="G23" s="527">
        <f>ZakladDPHSniVypocet</f>
        <v>0</v>
      </c>
      <c r="H23" s="528"/>
      <c r="I23" s="528"/>
      <c r="J23" s="37" t="str">
        <f t="shared" ref="J23:J28" si="0">Mena</f>
        <v>CZK</v>
      </c>
    </row>
    <row r="24" spans="1:10" ht="23.45" customHeight="1" x14ac:dyDescent="0.2">
      <c r="A24" s="2">
        <f>(A23-INT(A23))*100</f>
        <v>0</v>
      </c>
      <c r="B24" s="35" t="s">
        <v>14</v>
      </c>
      <c r="C24" s="54"/>
      <c r="D24" s="55"/>
      <c r="E24" s="59">
        <f>SazbaDPH1</f>
        <v>12</v>
      </c>
      <c r="F24" s="36" t="s">
        <v>0</v>
      </c>
      <c r="G24" s="525">
        <f>A23</f>
        <v>0</v>
      </c>
      <c r="H24" s="526"/>
      <c r="I24" s="526"/>
      <c r="J24" s="37" t="str">
        <f t="shared" si="0"/>
        <v>CZK</v>
      </c>
    </row>
    <row r="25" spans="1:10" ht="23.45" customHeight="1" x14ac:dyDescent="0.2">
      <c r="A25" s="2">
        <f>ZakladDPHZakl*SazbaDPH2/100</f>
        <v>0</v>
      </c>
      <c r="B25" s="35" t="s">
        <v>15</v>
      </c>
      <c r="C25" s="54"/>
      <c r="D25" s="55"/>
      <c r="E25" s="59">
        <v>21</v>
      </c>
      <c r="F25" s="36" t="s">
        <v>0</v>
      </c>
      <c r="G25" s="527">
        <f>ZakladDPHZaklVypocet</f>
        <v>0</v>
      </c>
      <c r="H25" s="528"/>
      <c r="I25" s="528"/>
      <c r="J25" s="37" t="str">
        <f t="shared" si="0"/>
        <v>CZK</v>
      </c>
    </row>
    <row r="26" spans="1:10" ht="23.45" customHeight="1" x14ac:dyDescent="0.2">
      <c r="A26" s="2">
        <f>(A25-INT(A25))*100</f>
        <v>0</v>
      </c>
      <c r="B26" s="29" t="s">
        <v>16</v>
      </c>
      <c r="C26" s="60"/>
      <c r="D26" s="48"/>
      <c r="E26" s="61">
        <f>SazbaDPH2</f>
        <v>21</v>
      </c>
      <c r="F26" s="27" t="s">
        <v>0</v>
      </c>
      <c r="G26" s="554">
        <f>A25</f>
        <v>0</v>
      </c>
      <c r="H26" s="555"/>
      <c r="I26" s="555"/>
      <c r="J26" s="34" t="str">
        <f t="shared" si="0"/>
        <v>CZK</v>
      </c>
    </row>
    <row r="27" spans="1:10" ht="23.45" customHeight="1" thickBot="1" x14ac:dyDescent="0.25">
      <c r="A27" s="2">
        <f>ZakladDPHSni+DPHSni+ZakladDPHZakl+DPHZakl</f>
        <v>0</v>
      </c>
      <c r="B27" s="28" t="s">
        <v>5</v>
      </c>
      <c r="C27" s="62"/>
      <c r="D27" s="63"/>
      <c r="E27" s="62"/>
      <c r="F27" s="14"/>
      <c r="G27" s="556">
        <f>CenaCelkem-(ZakladDPHSni+DPHSni+ZakladDPHZakl+DPHZakl)</f>
        <v>0</v>
      </c>
      <c r="H27" s="556"/>
      <c r="I27" s="556"/>
      <c r="J27" s="38" t="str">
        <f t="shared" si="0"/>
        <v>CZK</v>
      </c>
    </row>
    <row r="28" spans="1:10" ht="27.75" hidden="1" customHeight="1" thickBot="1" x14ac:dyDescent="0.25">
      <c r="A28" s="2"/>
      <c r="B28" s="108" t="s">
        <v>25</v>
      </c>
      <c r="C28" s="109"/>
      <c r="D28" s="109"/>
      <c r="E28" s="110"/>
      <c r="F28" s="111"/>
      <c r="G28" s="534">
        <f>ZakladDPHSniVypocet+ZakladDPHZaklVypocet</f>
        <v>0</v>
      </c>
      <c r="H28" s="534"/>
      <c r="I28" s="534"/>
      <c r="J28" s="112" t="str">
        <f t="shared" si="0"/>
        <v>CZK</v>
      </c>
    </row>
    <row r="29" spans="1:10" ht="27.75" customHeight="1" thickBot="1" x14ac:dyDescent="0.25">
      <c r="A29" s="2">
        <f>(A27-INT(A27))*100</f>
        <v>0</v>
      </c>
      <c r="B29" s="108" t="s">
        <v>35</v>
      </c>
      <c r="C29" s="113"/>
      <c r="D29" s="113"/>
      <c r="E29" s="113"/>
      <c r="F29" s="114"/>
      <c r="G29" s="534">
        <f>A27</f>
        <v>0</v>
      </c>
      <c r="H29" s="534"/>
      <c r="I29" s="534"/>
      <c r="J29" s="115" t="s">
        <v>64</v>
      </c>
    </row>
    <row r="30" spans="1:10" ht="12.75" customHeight="1" x14ac:dyDescent="0.2">
      <c r="A30" s="2"/>
      <c r="B30" s="2"/>
      <c r="J30" s="7"/>
    </row>
    <row r="31" spans="1:10" ht="30" customHeight="1" x14ac:dyDescent="0.2">
      <c r="A31" s="2"/>
      <c r="B31" s="2"/>
      <c r="J31" s="7"/>
    </row>
    <row r="32" spans="1:10" ht="18.75" customHeight="1" x14ac:dyDescent="0.2">
      <c r="A32" s="2"/>
      <c r="B32" s="15"/>
      <c r="C32" s="64" t="s">
        <v>12</v>
      </c>
      <c r="D32" s="65"/>
      <c r="E32" s="65"/>
      <c r="F32" s="13" t="s">
        <v>11</v>
      </c>
      <c r="G32" s="23"/>
      <c r="H32" s="24" t="s">
        <v>61</v>
      </c>
      <c r="I32" s="23"/>
      <c r="J32" s="7"/>
    </row>
    <row r="33" spans="1:10" ht="47.25" customHeight="1" x14ac:dyDescent="0.2">
      <c r="A33" s="2"/>
      <c r="B33" s="2"/>
      <c r="J33" s="7"/>
    </row>
    <row r="34" spans="1:10" s="19" customFormat="1" ht="18.75" customHeight="1" x14ac:dyDescent="0.2">
      <c r="A34" s="18"/>
      <c r="B34" s="18"/>
      <c r="C34" s="66"/>
      <c r="D34" s="535"/>
      <c r="E34" s="536"/>
      <c r="G34" s="537"/>
      <c r="H34" s="538"/>
      <c r="I34" s="538"/>
      <c r="J34" s="22"/>
    </row>
    <row r="35" spans="1:10" ht="12.75" customHeight="1" x14ac:dyDescent="0.2">
      <c r="A35" s="2"/>
      <c r="B35" s="2"/>
      <c r="D35" s="524" t="s">
        <v>2</v>
      </c>
      <c r="E35" s="524"/>
      <c r="H35" s="8" t="s">
        <v>3</v>
      </c>
      <c r="J35" s="7"/>
    </row>
    <row r="36" spans="1:10" ht="13.5" customHeight="1" thickBot="1" x14ac:dyDescent="0.25">
      <c r="A36" s="9"/>
      <c r="B36" s="9"/>
      <c r="C36" s="67"/>
      <c r="D36" s="67"/>
      <c r="E36" s="67"/>
      <c r="F36" s="10"/>
      <c r="G36" s="10"/>
      <c r="H36" s="10"/>
      <c r="I36" s="10"/>
      <c r="J36" s="11"/>
    </row>
    <row r="37" spans="1:10" ht="27.2" hidden="1" customHeight="1" x14ac:dyDescent="0.2">
      <c r="B37" s="85" t="s">
        <v>17</v>
      </c>
      <c r="C37" s="86"/>
      <c r="D37" s="86"/>
      <c r="E37" s="86"/>
      <c r="F37" s="87"/>
      <c r="G37" s="87"/>
      <c r="H37" s="87"/>
      <c r="I37" s="87"/>
      <c r="J37" s="88"/>
    </row>
    <row r="38" spans="1:10" ht="25.5" hidden="1" customHeight="1" x14ac:dyDescent="0.2">
      <c r="A38" s="84" t="s">
        <v>37</v>
      </c>
      <c r="B38" s="89" t="s">
        <v>18</v>
      </c>
      <c r="C38" s="90" t="s">
        <v>6</v>
      </c>
      <c r="D38" s="90"/>
      <c r="E38" s="90"/>
      <c r="F38" s="91" t="str">
        <f>B23</f>
        <v>Základ pro sníženou DPH</v>
      </c>
      <c r="G38" s="91" t="str">
        <f>B25</f>
        <v>Základ pro základní DPH</v>
      </c>
      <c r="H38" s="92" t="s">
        <v>19</v>
      </c>
      <c r="I38" s="92" t="s">
        <v>1</v>
      </c>
      <c r="J38" s="93" t="s">
        <v>0</v>
      </c>
    </row>
    <row r="39" spans="1:10" ht="25.5" hidden="1" customHeight="1" x14ac:dyDescent="0.2">
      <c r="A39" s="84">
        <v>1</v>
      </c>
      <c r="B39" s="94" t="s">
        <v>62</v>
      </c>
      <c r="C39" s="519"/>
      <c r="D39" s="519"/>
      <c r="E39" s="519"/>
      <c r="F39" s="95">
        <f>'01 9297 Pol'!U449</f>
        <v>0</v>
      </c>
      <c r="G39" s="96">
        <f>'01 9297 Pol'!V449</f>
        <v>0</v>
      </c>
      <c r="H39" s="97">
        <f>(F39*SazbaDPH1/100)+(G39*SazbaDPH2/100)</f>
        <v>0</v>
      </c>
      <c r="I39" s="97">
        <f>F39+G39+H39</f>
        <v>0</v>
      </c>
      <c r="J39" s="98" t="str">
        <f>IF(CenaCelkemVypocet=0,"",I39/CenaCelkemVypocet*100)</f>
        <v/>
      </c>
    </row>
    <row r="40" spans="1:10" ht="25.5" hidden="1" customHeight="1" x14ac:dyDescent="0.2">
      <c r="A40" s="84">
        <v>2</v>
      </c>
      <c r="B40" s="99" t="s">
        <v>43</v>
      </c>
      <c r="C40" s="520" t="s">
        <v>44</v>
      </c>
      <c r="D40" s="520"/>
      <c r="E40" s="520"/>
      <c r="F40" s="100">
        <f>'01 9297 Pol'!U449</f>
        <v>0</v>
      </c>
      <c r="G40" s="101">
        <f>'01 9297 Pol'!V449</f>
        <v>0</v>
      </c>
      <c r="H40" s="101">
        <f>(F40*SazbaDPH1/100)+(G40*SazbaDPH2/100)</f>
        <v>0</v>
      </c>
      <c r="I40" s="101">
        <f>F40+G40+H40</f>
        <v>0</v>
      </c>
      <c r="J40" s="102" t="str">
        <f>IF(CenaCelkemVypocet=0,"",I40/CenaCelkemVypocet*100)</f>
        <v/>
      </c>
    </row>
    <row r="41" spans="1:10" ht="25.5" hidden="1" customHeight="1" x14ac:dyDescent="0.2">
      <c r="A41" s="84">
        <v>3</v>
      </c>
      <c r="B41" s="103" t="s">
        <v>41</v>
      </c>
      <c r="C41" s="519" t="s">
        <v>42</v>
      </c>
      <c r="D41" s="519"/>
      <c r="E41" s="519"/>
      <c r="F41" s="104">
        <f>'01 9297 Pol'!U449</f>
        <v>0</v>
      </c>
      <c r="G41" s="97">
        <f>'01 9297 Pol'!V449</f>
        <v>0</v>
      </c>
      <c r="H41" s="97">
        <f>(F41*SazbaDPH1/100)+(G41*SazbaDPH2/100)</f>
        <v>0</v>
      </c>
      <c r="I41" s="97">
        <f>F41+G41+H41</f>
        <v>0</v>
      </c>
      <c r="J41" s="98" t="str">
        <f>IF(CenaCelkemVypocet=0,"",I41/CenaCelkemVypocet*100)</f>
        <v/>
      </c>
    </row>
    <row r="42" spans="1:10" ht="25.5" hidden="1" customHeight="1" x14ac:dyDescent="0.2">
      <c r="A42" s="84"/>
      <c r="B42" s="521" t="s">
        <v>63</v>
      </c>
      <c r="C42" s="522"/>
      <c r="D42" s="522"/>
      <c r="E42" s="523"/>
      <c r="F42" s="105">
        <f>SUMIF(A39:A41,"=1",F39:F41)</f>
        <v>0</v>
      </c>
      <c r="G42" s="106">
        <f>SUMIF(A39:A41,"=1",G39:G41)</f>
        <v>0</v>
      </c>
      <c r="H42" s="106">
        <f>SUMIF(A39:A41,"=1",H39:H41)</f>
        <v>0</v>
      </c>
      <c r="I42" s="106">
        <f>SUMIF(A39:A41,"=1",I39:I41)</f>
        <v>0</v>
      </c>
      <c r="J42" s="107">
        <f>SUMIF(A39:A41,"=1",J39:J41)</f>
        <v>0</v>
      </c>
    </row>
    <row r="46" spans="1:10" ht="15.75" x14ac:dyDescent="0.25">
      <c r="B46" s="116" t="s">
        <v>65</v>
      </c>
    </row>
    <row r="48" spans="1:10" ht="25.5" customHeight="1" x14ac:dyDescent="0.2">
      <c r="A48" s="118"/>
      <c r="B48" s="121" t="s">
        <v>18</v>
      </c>
      <c r="C48" s="121" t="s">
        <v>6</v>
      </c>
      <c r="D48" s="122"/>
      <c r="E48" s="122"/>
      <c r="F48" s="123" t="s">
        <v>66</v>
      </c>
      <c r="G48" s="123"/>
      <c r="H48" s="123"/>
      <c r="I48" s="123" t="s">
        <v>31</v>
      </c>
      <c r="J48" s="123" t="s">
        <v>0</v>
      </c>
    </row>
    <row r="49" spans="1:10" ht="36.75" customHeight="1" x14ac:dyDescent="0.2">
      <c r="A49" s="119"/>
      <c r="B49" s="124" t="s">
        <v>67</v>
      </c>
      <c r="C49" s="517" t="s">
        <v>68</v>
      </c>
      <c r="D49" s="518"/>
      <c r="E49" s="518"/>
      <c r="F49" s="129" t="s">
        <v>26</v>
      </c>
      <c r="G49" s="130"/>
      <c r="H49" s="130"/>
      <c r="I49" s="330">
        <f>'01 9297 Pol'!G8</f>
        <v>0</v>
      </c>
      <c r="J49" s="332" t="str">
        <f>IF(I89=0,"",I49/I89*100)</f>
        <v/>
      </c>
    </row>
    <row r="50" spans="1:10" ht="36.75" customHeight="1" x14ac:dyDescent="0.2">
      <c r="A50" s="119"/>
      <c r="B50" s="124" t="s">
        <v>69</v>
      </c>
      <c r="C50" s="517" t="s">
        <v>70</v>
      </c>
      <c r="D50" s="518"/>
      <c r="E50" s="518"/>
      <c r="F50" s="129" t="s">
        <v>26</v>
      </c>
      <c r="G50" s="130"/>
      <c r="H50" s="130"/>
      <c r="I50" s="330">
        <f>'01 9297 Pol'!G23</f>
        <v>0</v>
      </c>
      <c r="J50" s="332" t="str">
        <f>IF(I89=0,"",I50/I89*100)</f>
        <v/>
      </c>
    </row>
    <row r="51" spans="1:10" ht="36.75" customHeight="1" x14ac:dyDescent="0.2">
      <c r="A51" s="119"/>
      <c r="B51" s="124" t="s">
        <v>71</v>
      </c>
      <c r="C51" s="517" t="s">
        <v>72</v>
      </c>
      <c r="D51" s="518"/>
      <c r="E51" s="518"/>
      <c r="F51" s="129" t="s">
        <v>26</v>
      </c>
      <c r="G51" s="130"/>
      <c r="H51" s="130"/>
      <c r="I51" s="330">
        <f>'01 9297 Pol'!G26</f>
        <v>0</v>
      </c>
      <c r="J51" s="332" t="str">
        <f>IF(I89=0,"",I51/I89*100)</f>
        <v/>
      </c>
    </row>
    <row r="52" spans="1:10" ht="36.75" customHeight="1" x14ac:dyDescent="0.2">
      <c r="A52" s="119"/>
      <c r="B52" s="124" t="s">
        <v>73</v>
      </c>
      <c r="C52" s="517" t="s">
        <v>74</v>
      </c>
      <c r="D52" s="518"/>
      <c r="E52" s="518"/>
      <c r="F52" s="129" t="s">
        <v>26</v>
      </c>
      <c r="G52" s="130"/>
      <c r="H52" s="130"/>
      <c r="I52" s="330">
        <f>'01 9297 Pol'!G31</f>
        <v>0</v>
      </c>
      <c r="J52" s="332" t="str">
        <f>IF(I89=0,"",I52/I89*100)</f>
        <v/>
      </c>
    </row>
    <row r="53" spans="1:10" ht="36.75" customHeight="1" x14ac:dyDescent="0.2">
      <c r="A53" s="119"/>
      <c r="B53" s="124" t="s">
        <v>75</v>
      </c>
      <c r="C53" s="517" t="s">
        <v>76</v>
      </c>
      <c r="D53" s="518"/>
      <c r="E53" s="518"/>
      <c r="F53" s="129" t="s">
        <v>26</v>
      </c>
      <c r="G53" s="130"/>
      <c r="H53" s="130"/>
      <c r="I53" s="330">
        <f>'01 9297 Pol'!G34</f>
        <v>0</v>
      </c>
      <c r="J53" s="332" t="str">
        <f>IF(I89=0,"",I53/I89*100)</f>
        <v/>
      </c>
    </row>
    <row r="54" spans="1:10" ht="36.75" customHeight="1" x14ac:dyDescent="0.2">
      <c r="A54" s="119"/>
      <c r="B54" s="124" t="s">
        <v>77</v>
      </c>
      <c r="C54" s="517" t="s">
        <v>78</v>
      </c>
      <c r="D54" s="518"/>
      <c r="E54" s="518"/>
      <c r="F54" s="129" t="s">
        <v>26</v>
      </c>
      <c r="G54" s="130"/>
      <c r="H54" s="130"/>
      <c r="I54" s="330">
        <f>'01 9297 Pol'!G43</f>
        <v>0</v>
      </c>
      <c r="J54" s="332" t="str">
        <f>IF(I89=0,"",I54/I89*100)</f>
        <v/>
      </c>
    </row>
    <row r="55" spans="1:10" ht="36.75" customHeight="1" x14ac:dyDescent="0.2">
      <c r="A55" s="119"/>
      <c r="B55" s="124" t="s">
        <v>79</v>
      </c>
      <c r="C55" s="517" t="s">
        <v>80</v>
      </c>
      <c r="D55" s="518"/>
      <c r="E55" s="518"/>
      <c r="F55" s="129" t="s">
        <v>26</v>
      </c>
      <c r="G55" s="130"/>
      <c r="H55" s="130"/>
      <c r="I55" s="330">
        <f>'01 9297 Pol'!G46</f>
        <v>0</v>
      </c>
      <c r="J55" s="332" t="str">
        <f>IF(I89=0,"",I55/I89*100)</f>
        <v/>
      </c>
    </row>
    <row r="56" spans="1:10" ht="36.75" customHeight="1" x14ac:dyDescent="0.2">
      <c r="A56" s="119"/>
      <c r="B56" s="124" t="s">
        <v>81</v>
      </c>
      <c r="C56" s="517" t="s">
        <v>82</v>
      </c>
      <c r="D56" s="518"/>
      <c r="E56" s="518"/>
      <c r="F56" s="129" t="s">
        <v>26</v>
      </c>
      <c r="G56" s="130"/>
      <c r="H56" s="130"/>
      <c r="I56" s="330">
        <f>'01 9297 Pol'!G53</f>
        <v>0</v>
      </c>
      <c r="J56" s="332" t="str">
        <f>IF(I89=0,"",I56/I89*100)</f>
        <v/>
      </c>
    </row>
    <row r="57" spans="1:10" ht="36.75" customHeight="1" x14ac:dyDescent="0.2">
      <c r="A57" s="119"/>
      <c r="B57" s="124" t="s">
        <v>83</v>
      </c>
      <c r="C57" s="517" t="s">
        <v>84</v>
      </c>
      <c r="D57" s="518"/>
      <c r="E57" s="518"/>
      <c r="F57" s="129" t="s">
        <v>26</v>
      </c>
      <c r="G57" s="130"/>
      <c r="H57" s="130"/>
      <c r="I57" s="330">
        <f>'01 9297 Pol'!G56</f>
        <v>0</v>
      </c>
      <c r="J57" s="332" t="str">
        <f>IF(I89=0,"",I57/I89*100)</f>
        <v/>
      </c>
    </row>
    <row r="58" spans="1:10" ht="36.75" customHeight="1" x14ac:dyDescent="0.2">
      <c r="A58" s="119"/>
      <c r="B58" s="124" t="s">
        <v>85</v>
      </c>
      <c r="C58" s="517" t="s">
        <v>86</v>
      </c>
      <c r="D58" s="518"/>
      <c r="E58" s="518"/>
      <c r="F58" s="129" t="s">
        <v>26</v>
      </c>
      <c r="G58" s="130"/>
      <c r="H58" s="130"/>
      <c r="I58" s="330">
        <f>'01 9297 Pol'!G61</f>
        <v>0</v>
      </c>
      <c r="J58" s="332" t="str">
        <f>IF(I89=0,"",I58/I89*100)</f>
        <v/>
      </c>
    </row>
    <row r="59" spans="1:10" ht="36.75" customHeight="1" x14ac:dyDescent="0.2">
      <c r="A59" s="119"/>
      <c r="B59" s="124" t="s">
        <v>87</v>
      </c>
      <c r="C59" s="517" t="s">
        <v>88</v>
      </c>
      <c r="D59" s="518"/>
      <c r="E59" s="518"/>
      <c r="F59" s="129" t="s">
        <v>26</v>
      </c>
      <c r="G59" s="130"/>
      <c r="H59" s="130"/>
      <c r="I59" s="330">
        <f>'01 9297 Pol'!G78</f>
        <v>0</v>
      </c>
      <c r="J59" s="332" t="str">
        <f>IF(I89=0,"",I59/I89*100)</f>
        <v/>
      </c>
    </row>
    <row r="60" spans="1:10" ht="36.75" customHeight="1" x14ac:dyDescent="0.2">
      <c r="A60" s="119"/>
      <c r="B60" s="124" t="s">
        <v>89</v>
      </c>
      <c r="C60" s="517" t="s">
        <v>90</v>
      </c>
      <c r="D60" s="518"/>
      <c r="E60" s="518"/>
      <c r="F60" s="129" t="s">
        <v>26</v>
      </c>
      <c r="G60" s="130"/>
      <c r="H60" s="130"/>
      <c r="I60" s="330">
        <f>'01 9297 Pol'!G97</f>
        <v>0</v>
      </c>
      <c r="J60" s="332" t="str">
        <f>IF(I89=0,"",I60/I89*100)</f>
        <v/>
      </c>
    </row>
    <row r="61" spans="1:10" ht="36.75" customHeight="1" x14ac:dyDescent="0.2">
      <c r="A61" s="119"/>
      <c r="B61" s="124" t="s">
        <v>91</v>
      </c>
      <c r="C61" s="517" t="s">
        <v>92</v>
      </c>
      <c r="D61" s="518"/>
      <c r="E61" s="518"/>
      <c r="F61" s="129" t="s">
        <v>26</v>
      </c>
      <c r="G61" s="130"/>
      <c r="H61" s="130"/>
      <c r="I61" s="330">
        <f>'01 9297 Pol'!G105</f>
        <v>0</v>
      </c>
      <c r="J61" s="332" t="str">
        <f>IF(I89=0,"",I61/I89*100)</f>
        <v/>
      </c>
    </row>
    <row r="62" spans="1:10" ht="36.75" customHeight="1" x14ac:dyDescent="0.2">
      <c r="A62" s="119"/>
      <c r="B62" s="124" t="s">
        <v>93</v>
      </c>
      <c r="C62" s="517" t="s">
        <v>94</v>
      </c>
      <c r="D62" s="518"/>
      <c r="E62" s="518"/>
      <c r="F62" s="129" t="s">
        <v>26</v>
      </c>
      <c r="G62" s="130"/>
      <c r="H62" s="130"/>
      <c r="I62" s="330">
        <f>'01 9297 Pol'!G108</f>
        <v>0</v>
      </c>
      <c r="J62" s="332" t="str">
        <f>IF(I89=0,"",I62/I89*100)</f>
        <v/>
      </c>
    </row>
    <row r="63" spans="1:10" ht="36.75" customHeight="1" x14ac:dyDescent="0.2">
      <c r="A63" s="119"/>
      <c r="B63" s="124" t="s">
        <v>95</v>
      </c>
      <c r="C63" s="517" t="s">
        <v>96</v>
      </c>
      <c r="D63" s="518"/>
      <c r="E63" s="518"/>
      <c r="F63" s="129" t="s">
        <v>26</v>
      </c>
      <c r="G63" s="130"/>
      <c r="H63" s="130"/>
      <c r="I63" s="330">
        <f>'01 9297 Pol'!G115</f>
        <v>0</v>
      </c>
      <c r="J63" s="332" t="str">
        <f>IF(I89=0,"",I63/I89*100)</f>
        <v/>
      </c>
    </row>
    <row r="64" spans="1:10" ht="36.75" customHeight="1" x14ac:dyDescent="0.2">
      <c r="A64" s="119"/>
      <c r="B64" s="124" t="s">
        <v>97</v>
      </c>
      <c r="C64" s="517" t="s">
        <v>98</v>
      </c>
      <c r="D64" s="518"/>
      <c r="E64" s="518"/>
      <c r="F64" s="129" t="s">
        <v>26</v>
      </c>
      <c r="G64" s="130"/>
      <c r="H64" s="130"/>
      <c r="I64" s="330">
        <f>'01 9297 Pol'!G117</f>
        <v>0</v>
      </c>
      <c r="J64" s="332" t="str">
        <f>IF(I89=0,"",I64/I89*100)</f>
        <v/>
      </c>
    </row>
    <row r="65" spans="1:10" ht="36.75" customHeight="1" x14ac:dyDescent="0.2">
      <c r="A65" s="119"/>
      <c r="B65" s="124" t="s">
        <v>99</v>
      </c>
      <c r="C65" s="517" t="s">
        <v>100</v>
      </c>
      <c r="D65" s="518"/>
      <c r="E65" s="518"/>
      <c r="F65" s="129" t="s">
        <v>26</v>
      </c>
      <c r="G65" s="130"/>
      <c r="H65" s="130"/>
      <c r="I65" s="330">
        <f>'01 9297 Pol'!G170</f>
        <v>0</v>
      </c>
      <c r="J65" s="332" t="str">
        <f>IF(I89=0,"",I65/I89*100)</f>
        <v/>
      </c>
    </row>
    <row r="66" spans="1:10" ht="36.75" customHeight="1" x14ac:dyDescent="0.2">
      <c r="A66" s="119"/>
      <c r="B66" s="124" t="s">
        <v>101</v>
      </c>
      <c r="C66" s="517" t="s">
        <v>102</v>
      </c>
      <c r="D66" s="518"/>
      <c r="E66" s="518"/>
      <c r="F66" s="129" t="s">
        <v>26</v>
      </c>
      <c r="G66" s="130"/>
      <c r="H66" s="130"/>
      <c r="I66" s="330">
        <f>'01 9297 Pol'!G195</f>
        <v>0</v>
      </c>
      <c r="J66" s="332" t="str">
        <f>IF(I89=0,"",I66/I89*100)</f>
        <v/>
      </c>
    </row>
    <row r="67" spans="1:10" ht="36.75" customHeight="1" x14ac:dyDescent="0.2">
      <c r="A67" s="119"/>
      <c r="B67" s="124" t="s">
        <v>103</v>
      </c>
      <c r="C67" s="517" t="s">
        <v>104</v>
      </c>
      <c r="D67" s="518"/>
      <c r="E67" s="518"/>
      <c r="F67" s="129" t="s">
        <v>26</v>
      </c>
      <c r="G67" s="130"/>
      <c r="H67" s="130"/>
      <c r="I67" s="330">
        <f>'01 9297 Pol'!G205</f>
        <v>0</v>
      </c>
      <c r="J67" s="332" t="str">
        <f>IF(I89=0,"",I67/I89*100)</f>
        <v/>
      </c>
    </row>
    <row r="68" spans="1:10" ht="36.75" customHeight="1" x14ac:dyDescent="0.2">
      <c r="A68" s="119"/>
      <c r="B68" s="124" t="s">
        <v>105</v>
      </c>
      <c r="C68" s="517" t="s">
        <v>106</v>
      </c>
      <c r="D68" s="518"/>
      <c r="E68" s="518"/>
      <c r="F68" s="129" t="s">
        <v>26</v>
      </c>
      <c r="G68" s="130"/>
      <c r="H68" s="130"/>
      <c r="I68" s="330">
        <f>'01 9297 Pol'!G215</f>
        <v>0</v>
      </c>
      <c r="J68" s="332" t="str">
        <f>IF(I89=0,"",I68/I89*100)</f>
        <v/>
      </c>
    </row>
    <row r="69" spans="1:10" ht="36.75" customHeight="1" x14ac:dyDescent="0.2">
      <c r="A69" s="119"/>
      <c r="B69" s="124" t="s">
        <v>107</v>
      </c>
      <c r="C69" s="517" t="s">
        <v>108</v>
      </c>
      <c r="D69" s="518"/>
      <c r="E69" s="518"/>
      <c r="F69" s="129" t="s">
        <v>26</v>
      </c>
      <c r="G69" s="130"/>
      <c r="H69" s="130"/>
      <c r="I69" s="330">
        <f>'01 9297 Pol'!G225</f>
        <v>0</v>
      </c>
      <c r="J69" s="332" t="str">
        <f>IF(I89=0,"",I69/I89*100)</f>
        <v/>
      </c>
    </row>
    <row r="70" spans="1:10" ht="36.75" customHeight="1" x14ac:dyDescent="0.2">
      <c r="A70" s="119"/>
      <c r="B70" s="124" t="s">
        <v>109</v>
      </c>
      <c r="C70" s="517" t="s">
        <v>110</v>
      </c>
      <c r="D70" s="518"/>
      <c r="E70" s="518"/>
      <c r="F70" s="129" t="s">
        <v>26</v>
      </c>
      <c r="G70" s="130"/>
      <c r="H70" s="130"/>
      <c r="I70" s="330">
        <f>'01 9297 Pol'!G235</f>
        <v>0</v>
      </c>
      <c r="J70" s="332" t="str">
        <f>IF(I89=0,"",I70/I89*100)</f>
        <v/>
      </c>
    </row>
    <row r="71" spans="1:10" ht="36.75" customHeight="1" x14ac:dyDescent="0.2">
      <c r="A71" s="119"/>
      <c r="B71" s="124" t="s">
        <v>111</v>
      </c>
      <c r="C71" s="517" t="s">
        <v>112</v>
      </c>
      <c r="D71" s="518"/>
      <c r="E71" s="518"/>
      <c r="F71" s="129" t="s">
        <v>26</v>
      </c>
      <c r="G71" s="130"/>
      <c r="H71" s="130"/>
      <c r="I71" s="330">
        <f>'01 9297 Pol'!G245</f>
        <v>0</v>
      </c>
      <c r="J71" s="332" t="str">
        <f>IF(I89=0,"",I71/I89*100)</f>
        <v/>
      </c>
    </row>
    <row r="72" spans="1:10" ht="36.75" customHeight="1" x14ac:dyDescent="0.2">
      <c r="A72" s="119"/>
      <c r="B72" s="124" t="s">
        <v>113</v>
      </c>
      <c r="C72" s="517" t="s">
        <v>114</v>
      </c>
      <c r="D72" s="518"/>
      <c r="E72" s="518"/>
      <c r="F72" s="129" t="s">
        <v>26</v>
      </c>
      <c r="G72" s="130"/>
      <c r="H72" s="130"/>
      <c r="I72" s="330">
        <f>'01 9297 Pol'!G259</f>
        <v>0</v>
      </c>
      <c r="J72" s="332" t="str">
        <f>IF(I89=0,"",I72/I89*100)</f>
        <v/>
      </c>
    </row>
    <row r="73" spans="1:10" ht="36.75" customHeight="1" x14ac:dyDescent="0.2">
      <c r="A73" s="119"/>
      <c r="B73" s="124" t="s">
        <v>115</v>
      </c>
      <c r="C73" s="517" t="s">
        <v>116</v>
      </c>
      <c r="D73" s="518"/>
      <c r="E73" s="518"/>
      <c r="F73" s="129" t="s">
        <v>27</v>
      </c>
      <c r="G73" s="130"/>
      <c r="H73" s="130"/>
      <c r="I73" s="330">
        <f>'01 9297 Pol'!G261</f>
        <v>0</v>
      </c>
      <c r="J73" s="332" t="str">
        <f>IF(I89=0,"",I73/I89*100)</f>
        <v/>
      </c>
    </row>
    <row r="74" spans="1:10" ht="36.75" customHeight="1" x14ac:dyDescent="0.2">
      <c r="A74" s="119"/>
      <c r="B74" s="124" t="s">
        <v>117</v>
      </c>
      <c r="C74" s="517" t="s">
        <v>118</v>
      </c>
      <c r="D74" s="518"/>
      <c r="E74" s="518"/>
      <c r="F74" s="129" t="s">
        <v>27</v>
      </c>
      <c r="G74" s="130"/>
      <c r="H74" s="130"/>
      <c r="I74" s="330">
        <f>'01 9297 Pol'!G266</f>
        <v>0</v>
      </c>
      <c r="J74" s="332" t="str">
        <f>IF(I89=0,"",I74/I89*100)</f>
        <v/>
      </c>
    </row>
    <row r="75" spans="1:10" ht="36.75" customHeight="1" x14ac:dyDescent="0.2">
      <c r="A75" s="119"/>
      <c r="B75" s="124" t="s">
        <v>119</v>
      </c>
      <c r="C75" s="517" t="s">
        <v>120</v>
      </c>
      <c r="D75" s="518"/>
      <c r="E75" s="518"/>
      <c r="F75" s="129" t="s">
        <v>27</v>
      </c>
      <c r="G75" s="130"/>
      <c r="H75" s="130"/>
      <c r="I75" s="330">
        <f>'01 9297 Pol'!G283</f>
        <v>0</v>
      </c>
      <c r="J75" s="332" t="str">
        <f>IF(I89=0,"",I75/I89*100)</f>
        <v/>
      </c>
    </row>
    <row r="76" spans="1:10" ht="36.75" customHeight="1" x14ac:dyDescent="0.2">
      <c r="A76" s="119"/>
      <c r="B76" s="124" t="s">
        <v>121</v>
      </c>
      <c r="C76" s="517" t="s">
        <v>122</v>
      </c>
      <c r="D76" s="518"/>
      <c r="E76" s="518"/>
      <c r="F76" s="129" t="s">
        <v>27</v>
      </c>
      <c r="G76" s="130"/>
      <c r="H76" s="130"/>
      <c r="I76" s="330">
        <f>'01 9297 Pol'!G317</f>
        <v>0</v>
      </c>
      <c r="J76" s="332" t="str">
        <f>IF(I89=0,"",I76/I89*100)</f>
        <v/>
      </c>
    </row>
    <row r="77" spans="1:10" ht="36.75" customHeight="1" x14ac:dyDescent="0.2">
      <c r="A77" s="119"/>
      <c r="B77" s="124" t="s">
        <v>123</v>
      </c>
      <c r="C77" s="517" t="s">
        <v>124</v>
      </c>
      <c r="D77" s="518"/>
      <c r="E77" s="518"/>
      <c r="F77" s="129" t="s">
        <v>27</v>
      </c>
      <c r="G77" s="130"/>
      <c r="H77" s="130"/>
      <c r="I77" s="330">
        <f>'01 9297 Pol'!G319</f>
        <v>0</v>
      </c>
      <c r="J77" s="332" t="str">
        <f>IF(I89=0,"",I77/I89*100)</f>
        <v/>
      </c>
    </row>
    <row r="78" spans="1:10" ht="36.75" customHeight="1" x14ac:dyDescent="0.2">
      <c r="A78" s="119"/>
      <c r="B78" s="124" t="s">
        <v>125</v>
      </c>
      <c r="C78" s="517" t="s">
        <v>126</v>
      </c>
      <c r="D78" s="518"/>
      <c r="E78" s="518"/>
      <c r="F78" s="129" t="s">
        <v>27</v>
      </c>
      <c r="G78" s="130"/>
      <c r="H78" s="130"/>
      <c r="I78" s="330">
        <f>'01 9297 Pol'!G327</f>
        <v>0</v>
      </c>
      <c r="J78" s="332" t="str">
        <f>IF(I89=0,"",I78/I89*100)</f>
        <v/>
      </c>
    </row>
    <row r="79" spans="1:10" ht="36.75" customHeight="1" x14ac:dyDescent="0.2">
      <c r="A79" s="119"/>
      <c r="B79" s="124" t="s">
        <v>127</v>
      </c>
      <c r="C79" s="517" t="s">
        <v>128</v>
      </c>
      <c r="D79" s="518"/>
      <c r="E79" s="518"/>
      <c r="F79" s="129" t="s">
        <v>27</v>
      </c>
      <c r="G79" s="130"/>
      <c r="H79" s="130"/>
      <c r="I79" s="330">
        <f>'01 9297 Pol'!G339</f>
        <v>0</v>
      </c>
      <c r="J79" s="332" t="str">
        <f>IF(I89=0,"",I79/I89*100)</f>
        <v/>
      </c>
    </row>
    <row r="80" spans="1:10" ht="36.75" customHeight="1" x14ac:dyDescent="0.2">
      <c r="A80" s="119"/>
      <c r="B80" s="124" t="s">
        <v>129</v>
      </c>
      <c r="C80" s="517" t="s">
        <v>130</v>
      </c>
      <c r="D80" s="518"/>
      <c r="E80" s="518"/>
      <c r="F80" s="129" t="s">
        <v>27</v>
      </c>
      <c r="G80" s="130"/>
      <c r="H80" s="130"/>
      <c r="I80" s="330">
        <f>'01 9297 Pol'!G344</f>
        <v>0</v>
      </c>
      <c r="J80" s="332" t="str">
        <f>IF(I89=0,"",I80/I89*100)</f>
        <v/>
      </c>
    </row>
    <row r="81" spans="1:10" ht="36.75" customHeight="1" x14ac:dyDescent="0.2">
      <c r="A81" s="119"/>
      <c r="B81" s="124" t="s">
        <v>131</v>
      </c>
      <c r="C81" s="517" t="s">
        <v>132</v>
      </c>
      <c r="D81" s="518"/>
      <c r="E81" s="518"/>
      <c r="F81" s="129" t="s">
        <v>27</v>
      </c>
      <c r="G81" s="130"/>
      <c r="H81" s="130"/>
      <c r="I81" s="330">
        <f>'01 9297 Pol'!G361</f>
        <v>0</v>
      </c>
      <c r="J81" s="332" t="str">
        <f>IF(I89=0,"",I81/I89*100)</f>
        <v/>
      </c>
    </row>
    <row r="82" spans="1:10" ht="36.75" customHeight="1" x14ac:dyDescent="0.2">
      <c r="A82" s="119"/>
      <c r="B82" s="124" t="s">
        <v>133</v>
      </c>
      <c r="C82" s="517" t="s">
        <v>134</v>
      </c>
      <c r="D82" s="518"/>
      <c r="E82" s="518"/>
      <c r="F82" s="129" t="s">
        <v>27</v>
      </c>
      <c r="G82" s="130"/>
      <c r="H82" s="130"/>
      <c r="I82" s="330">
        <f>'01 9297 Pol'!G376</f>
        <v>0</v>
      </c>
      <c r="J82" s="332" t="str">
        <f>IF(I89=0,"",I82/I89*100)</f>
        <v/>
      </c>
    </row>
    <row r="83" spans="1:10" ht="36.75" customHeight="1" x14ac:dyDescent="0.2">
      <c r="A83" s="119"/>
      <c r="B83" s="124" t="s">
        <v>135</v>
      </c>
      <c r="C83" s="517" t="s">
        <v>136</v>
      </c>
      <c r="D83" s="518"/>
      <c r="E83" s="518"/>
      <c r="F83" s="129" t="s">
        <v>27</v>
      </c>
      <c r="G83" s="130"/>
      <c r="H83" s="130"/>
      <c r="I83" s="330">
        <f>'01 9297 Pol'!G391</f>
        <v>0</v>
      </c>
      <c r="J83" s="332" t="str">
        <f>IF(I89=0,"",I83/I89*100)</f>
        <v/>
      </c>
    </row>
    <row r="84" spans="1:10" ht="36.75" customHeight="1" x14ac:dyDescent="0.2">
      <c r="A84" s="119"/>
      <c r="B84" s="124" t="s">
        <v>137</v>
      </c>
      <c r="C84" s="517" t="s">
        <v>138</v>
      </c>
      <c r="D84" s="518"/>
      <c r="E84" s="518"/>
      <c r="F84" s="129" t="s">
        <v>27</v>
      </c>
      <c r="G84" s="130"/>
      <c r="H84" s="130"/>
      <c r="I84" s="330">
        <f>'01 9297 Pol'!G430</f>
        <v>0</v>
      </c>
      <c r="J84" s="332" t="str">
        <f>IF(I89=0,"",I84/I89*100)</f>
        <v/>
      </c>
    </row>
    <row r="85" spans="1:10" ht="36.75" customHeight="1" x14ac:dyDescent="0.2">
      <c r="A85" s="119"/>
      <c r="B85" s="124" t="s">
        <v>139</v>
      </c>
      <c r="C85" s="517" t="s">
        <v>140</v>
      </c>
      <c r="D85" s="518"/>
      <c r="E85" s="518"/>
      <c r="F85" s="129" t="s">
        <v>28</v>
      </c>
      <c r="G85" s="130"/>
      <c r="H85" s="130"/>
      <c r="I85" s="330">
        <f>'01 9297 Pol'!G438</f>
        <v>0</v>
      </c>
      <c r="J85" s="332" t="str">
        <f>IF(I89=0,"",I85/I89*100)</f>
        <v/>
      </c>
    </row>
    <row r="86" spans="1:10" ht="36.75" customHeight="1" x14ac:dyDescent="0.2">
      <c r="A86" s="119"/>
      <c r="B86" s="124" t="s">
        <v>141</v>
      </c>
      <c r="C86" s="517" t="s">
        <v>142</v>
      </c>
      <c r="D86" s="518"/>
      <c r="E86" s="518"/>
      <c r="F86" s="129" t="s">
        <v>28</v>
      </c>
      <c r="G86" s="130"/>
      <c r="H86" s="130"/>
      <c r="I86" s="330">
        <f>'01 9297 Pol'!G441</f>
        <v>0</v>
      </c>
      <c r="J86" s="332" t="str">
        <f>IF(I89=0,"",I86/I89*100)</f>
        <v/>
      </c>
    </row>
    <row r="87" spans="1:10" ht="36.75" customHeight="1" x14ac:dyDescent="0.2">
      <c r="A87" s="119"/>
      <c r="B87" s="124" t="s">
        <v>143</v>
      </c>
      <c r="C87" s="517" t="s">
        <v>144</v>
      </c>
      <c r="D87" s="518"/>
      <c r="E87" s="518"/>
      <c r="F87" s="129" t="s">
        <v>28</v>
      </c>
      <c r="G87" s="130"/>
      <c r="H87" s="130"/>
      <c r="I87" s="330">
        <f>'01 9297 Pol'!G443</f>
        <v>0</v>
      </c>
      <c r="J87" s="332" t="str">
        <f>IF(I89=0,"",I87/I89*100)</f>
        <v/>
      </c>
    </row>
    <row r="88" spans="1:10" ht="36.75" customHeight="1" x14ac:dyDescent="0.2">
      <c r="A88" s="119"/>
      <c r="B88" s="124" t="s">
        <v>145</v>
      </c>
      <c r="C88" s="517" t="s">
        <v>29</v>
      </c>
      <c r="D88" s="518"/>
      <c r="E88" s="518"/>
      <c r="F88" s="129" t="s">
        <v>145</v>
      </c>
      <c r="G88" s="130"/>
      <c r="H88" s="130"/>
      <c r="I88" s="330">
        <f>'01 9297 Pol'!G445</f>
        <v>0</v>
      </c>
      <c r="J88" s="332" t="str">
        <f>IF(I89=0,"",I88/I89*100)</f>
        <v/>
      </c>
    </row>
    <row r="89" spans="1:10" ht="25.5" customHeight="1" x14ac:dyDescent="0.2">
      <c r="A89" s="120"/>
      <c r="B89" s="125" t="s">
        <v>1</v>
      </c>
      <c r="C89" s="126"/>
      <c r="D89" s="127"/>
      <c r="E89" s="127"/>
      <c r="F89" s="131"/>
      <c r="G89" s="132"/>
      <c r="H89" s="132"/>
      <c r="I89" s="331">
        <f>SUM(I49:I88)</f>
        <v>0</v>
      </c>
      <c r="J89" s="333">
        <f>SUM(J49:J88)</f>
        <v>0</v>
      </c>
    </row>
    <row r="90" spans="1:10" x14ac:dyDescent="0.2">
      <c r="F90" s="83"/>
      <c r="G90" s="83"/>
      <c r="H90" s="83"/>
      <c r="I90" s="83"/>
      <c r="J90" s="128"/>
    </row>
    <row r="91" spans="1:10" x14ac:dyDescent="0.2">
      <c r="F91" s="83"/>
      <c r="G91" s="83"/>
      <c r="H91" s="83"/>
      <c r="I91" s="83"/>
      <c r="J91" s="128"/>
    </row>
    <row r="92" spans="1:10" x14ac:dyDescent="0.2">
      <c r="F92" s="83"/>
      <c r="G92" s="83"/>
      <c r="H92" s="83"/>
      <c r="I92" s="83"/>
      <c r="J92" s="128"/>
    </row>
  </sheetData>
  <sheetProtection sheet="1" objects="1" scenarios="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85">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E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C39:E39"/>
    <mergeCell ref="C40:E40"/>
    <mergeCell ref="C41:E41"/>
    <mergeCell ref="B42:E42"/>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75:E75"/>
    <mergeCell ref="C76:E76"/>
    <mergeCell ref="C77:E77"/>
    <mergeCell ref="C78:E78"/>
    <mergeCell ref="C79:E79"/>
    <mergeCell ref="C85:E85"/>
    <mergeCell ref="C86:E86"/>
    <mergeCell ref="C87:E87"/>
    <mergeCell ref="C88:E88"/>
    <mergeCell ref="C80:E80"/>
    <mergeCell ref="C81:E81"/>
    <mergeCell ref="C82:E82"/>
    <mergeCell ref="C83:E83"/>
    <mergeCell ref="C84:E84"/>
  </mergeCells>
  <phoneticPr fontId="0" type="noConversion"/>
  <pageMargins left="0.39370078740157483" right="0.19685039370078741" top="0.59055118110236227" bottom="0.39370078740157483" header="0" footer="0.19685039370078741"/>
  <pageSetup paperSize="9" scale="99" fitToHeight="9999" orientation="portrait" horizontalDpi="300" verticalDpi="300" r:id="rId2"/>
  <headerFooter alignWithMargins="0">
    <oddFooter>&amp;L&amp;9Zpracováno programem &amp;"Arial CE,tučné"BUILDpower S,  © RTS, a.s.&amp;R&amp;9Stránka &amp;P z &amp;N</oddFooter>
  </headerFooter>
  <rowBreaks count="1" manualBreakCount="1">
    <brk id="36" max="16383" man="1"/>
  </row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B382-E964-46D2-8453-1D2872F42477}">
  <sheetPr>
    <tabColor rgb="FF92D050"/>
    <outlinePr summaryBelow="0"/>
  </sheetPr>
  <dimension ref="A1:AX4998"/>
  <sheetViews>
    <sheetView view="pageBreakPreview" zoomScaleNormal="100" zoomScaleSheetLayoutView="100" workbookViewId="0">
      <pane ySplit="7" topLeftCell="A428" activePane="bottomLeft" state="frozen"/>
      <selection pane="bottomLeft" activeCell="F432" sqref="F432"/>
    </sheetView>
  </sheetViews>
  <sheetFormatPr defaultRowHeight="12.75" outlineLevelRow="3" x14ac:dyDescent="0.2"/>
  <cols>
    <col min="1" max="1" width="3.42578125" customWidth="1"/>
    <col min="2" max="2" width="12.7109375" style="117" customWidth="1"/>
    <col min="3" max="3" width="38.28515625" style="117" customWidth="1"/>
    <col min="4" max="4" width="4.85546875" customWidth="1"/>
    <col min="5" max="5" width="12" customWidth="1"/>
    <col min="6" max="6" width="9.85546875" customWidth="1"/>
    <col min="7" max="7" width="12.7109375" customWidth="1"/>
    <col min="8" max="12" width="8.85546875" hidden="1" customWidth="1"/>
    <col min="13" max="13" width="0" hidden="1" customWidth="1"/>
    <col min="14" max="14" width="15.7109375" hidden="1" customWidth="1"/>
    <col min="15" max="15" width="0" hidden="1" customWidth="1"/>
    <col min="19" max="19" width="0" hidden="1" customWidth="1"/>
    <col min="21" max="31" width="0" hidden="1" customWidth="1"/>
  </cols>
  <sheetData>
    <row r="1" spans="1:50" ht="15.95" customHeight="1" x14ac:dyDescent="0.25">
      <c r="A1" s="580" t="s">
        <v>7</v>
      </c>
      <c r="B1" s="580"/>
      <c r="C1" s="580"/>
      <c r="D1" s="580"/>
      <c r="E1" s="580"/>
      <c r="F1" s="580"/>
      <c r="G1" s="580"/>
      <c r="W1" t="s">
        <v>147</v>
      </c>
    </row>
    <row r="2" spans="1:50" ht="25.15" customHeight="1" x14ac:dyDescent="0.2">
      <c r="A2" s="134" t="s">
        <v>8</v>
      </c>
      <c r="B2" s="46" t="s">
        <v>41</v>
      </c>
      <c r="C2" s="581" t="s">
        <v>48</v>
      </c>
      <c r="D2" s="582"/>
      <c r="E2" s="582"/>
      <c r="F2" s="582"/>
      <c r="G2" s="583"/>
      <c r="W2" t="s">
        <v>148</v>
      </c>
    </row>
    <row r="3" spans="1:50" ht="25.15" customHeight="1" x14ac:dyDescent="0.2">
      <c r="A3" s="134" t="s">
        <v>9</v>
      </c>
      <c r="B3" s="46" t="s">
        <v>43</v>
      </c>
      <c r="C3" s="581" t="s">
        <v>44</v>
      </c>
      <c r="D3" s="582"/>
      <c r="E3" s="582"/>
      <c r="F3" s="582"/>
      <c r="G3" s="583"/>
      <c r="S3" s="117" t="s">
        <v>148</v>
      </c>
      <c r="W3" t="s">
        <v>149</v>
      </c>
    </row>
    <row r="4" spans="1:50" ht="25.15" customHeight="1" x14ac:dyDescent="0.2">
      <c r="A4" s="135" t="s">
        <v>10</v>
      </c>
      <c r="B4" s="136" t="s">
        <v>41</v>
      </c>
      <c r="C4" s="584" t="s">
        <v>42</v>
      </c>
      <c r="D4" s="585"/>
      <c r="E4" s="585"/>
      <c r="F4" s="585"/>
      <c r="G4" s="586"/>
      <c r="W4" t="s">
        <v>150</v>
      </c>
    </row>
    <row r="5" spans="1:50" x14ac:dyDescent="0.2">
      <c r="D5" s="8"/>
    </row>
    <row r="6" spans="1:50" ht="38.25" x14ac:dyDescent="0.2">
      <c r="A6" s="138" t="s">
        <v>151</v>
      </c>
      <c r="B6" s="140" t="s">
        <v>152</v>
      </c>
      <c r="C6" s="140" t="s">
        <v>153</v>
      </c>
      <c r="D6" s="139" t="s">
        <v>154</v>
      </c>
      <c r="E6" s="138" t="s">
        <v>155</v>
      </c>
      <c r="F6" s="137" t="s">
        <v>156</v>
      </c>
      <c r="G6" s="138" t="s">
        <v>31</v>
      </c>
      <c r="H6" s="141" t="s">
        <v>157</v>
      </c>
      <c r="I6" s="141" t="s">
        <v>158</v>
      </c>
      <c r="J6" s="141" t="s">
        <v>159</v>
      </c>
      <c r="K6" s="141" t="s">
        <v>160</v>
      </c>
      <c r="L6" s="141" t="s">
        <v>161</v>
      </c>
      <c r="M6" s="141" t="s">
        <v>162</v>
      </c>
      <c r="N6" s="141" t="s">
        <v>163</v>
      </c>
      <c r="O6" s="141" t="s">
        <v>164</v>
      </c>
    </row>
    <row r="7" spans="1:50" x14ac:dyDescent="0.2">
      <c r="A7" s="3"/>
      <c r="B7" s="4"/>
      <c r="C7" s="4"/>
      <c r="D7" s="5"/>
      <c r="E7" s="143"/>
      <c r="F7" s="144"/>
      <c r="G7" s="144"/>
      <c r="H7" s="144"/>
      <c r="I7" s="143"/>
      <c r="J7" s="143"/>
      <c r="K7" s="143"/>
      <c r="L7" s="143"/>
      <c r="M7" s="144"/>
      <c r="N7" s="144"/>
      <c r="O7" s="144"/>
    </row>
    <row r="8" spans="1:50" x14ac:dyDescent="0.2">
      <c r="A8" s="156" t="s">
        <v>165</v>
      </c>
      <c r="B8" s="157" t="s">
        <v>67</v>
      </c>
      <c r="C8" s="174" t="s">
        <v>68</v>
      </c>
      <c r="D8" s="158"/>
      <c r="E8" s="195"/>
      <c r="F8" s="186"/>
      <c r="G8" s="186">
        <f>SUMIF(W9:W22,"&lt;&gt;NOR",G9:G22)</f>
        <v>0</v>
      </c>
      <c r="H8" s="160"/>
      <c r="I8" s="159"/>
      <c r="J8" s="159">
        <f>SUM(J9:J22)</f>
        <v>0</v>
      </c>
      <c r="K8" s="159"/>
      <c r="L8" s="159">
        <f>SUM(L9:L22)</f>
        <v>0</v>
      </c>
      <c r="M8" s="160"/>
      <c r="N8" s="161"/>
      <c r="O8" s="155"/>
      <c r="W8" t="s">
        <v>166</v>
      </c>
    </row>
    <row r="9" spans="1:50" outlineLevel="1" x14ac:dyDescent="0.2">
      <c r="A9" s="162">
        <v>1</v>
      </c>
      <c r="B9" s="163" t="s">
        <v>167</v>
      </c>
      <c r="C9" s="175" t="s">
        <v>168</v>
      </c>
      <c r="D9" s="164" t="s">
        <v>169</v>
      </c>
      <c r="E9" s="196">
        <v>58.08</v>
      </c>
      <c r="F9" s="188"/>
      <c r="G9" s="187">
        <f>ROUND(E9*F9,2)</f>
        <v>0</v>
      </c>
      <c r="H9" s="166">
        <v>21</v>
      </c>
      <c r="I9" s="165">
        <v>0</v>
      </c>
      <c r="J9" s="165">
        <f>ROUND(E9*I9,2)</f>
        <v>0</v>
      </c>
      <c r="K9" s="165">
        <v>0</v>
      </c>
      <c r="L9" s="165">
        <f>ROUND(E9*K9,2)</f>
        <v>0</v>
      </c>
      <c r="M9" s="166" t="s">
        <v>170</v>
      </c>
      <c r="N9" s="167" t="s">
        <v>171</v>
      </c>
      <c r="O9" s="151" t="s">
        <v>172</v>
      </c>
      <c r="P9" s="142"/>
      <c r="Q9" s="142"/>
      <c r="R9" s="142"/>
      <c r="S9" s="142"/>
      <c r="T9" s="142"/>
      <c r="U9" s="142"/>
      <c r="V9" s="142"/>
      <c r="W9" s="142" t="s">
        <v>173</v>
      </c>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row>
    <row r="10" spans="1:50" outlineLevel="2" x14ac:dyDescent="0.2">
      <c r="A10" s="148"/>
      <c r="B10" s="149"/>
      <c r="C10" s="176" t="s">
        <v>174</v>
      </c>
      <c r="D10" s="152"/>
      <c r="E10" s="197">
        <v>58.08</v>
      </c>
      <c r="F10" s="189"/>
      <c r="G10" s="189"/>
      <c r="H10" s="151"/>
      <c r="I10" s="150"/>
      <c r="J10" s="150"/>
      <c r="K10" s="150"/>
      <c r="L10" s="150"/>
      <c r="M10" s="151"/>
      <c r="N10" s="151"/>
      <c r="O10" s="151"/>
      <c r="P10" s="142"/>
      <c r="Q10" s="142"/>
      <c r="R10" s="142"/>
      <c r="S10" s="142"/>
      <c r="T10" s="142"/>
      <c r="U10" s="142"/>
      <c r="V10" s="142"/>
      <c r="W10" s="142" t="s">
        <v>175</v>
      </c>
      <c r="X10" s="142">
        <v>0</v>
      </c>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row>
    <row r="11" spans="1:50" outlineLevel="1" x14ac:dyDescent="0.2">
      <c r="A11" s="162">
        <v>2</v>
      </c>
      <c r="B11" s="163" t="s">
        <v>176</v>
      </c>
      <c r="C11" s="175" t="s">
        <v>177</v>
      </c>
      <c r="D11" s="164" t="s">
        <v>169</v>
      </c>
      <c r="E11" s="196">
        <v>164.304</v>
      </c>
      <c r="F11" s="188"/>
      <c r="G11" s="187">
        <f>ROUND(E11*F11,2)</f>
        <v>0</v>
      </c>
      <c r="H11" s="166">
        <v>21</v>
      </c>
      <c r="I11" s="165">
        <v>0</v>
      </c>
      <c r="J11" s="165">
        <f>ROUND(E11*I11,2)</f>
        <v>0</v>
      </c>
      <c r="K11" s="165">
        <v>0</v>
      </c>
      <c r="L11" s="165">
        <f>ROUND(E11*K11,2)</f>
        <v>0</v>
      </c>
      <c r="M11" s="166" t="s">
        <v>170</v>
      </c>
      <c r="N11" s="167" t="s">
        <v>171</v>
      </c>
      <c r="O11" s="151" t="s">
        <v>172</v>
      </c>
      <c r="P11" s="142"/>
      <c r="Q11" s="142"/>
      <c r="R11" s="142"/>
      <c r="S11" s="142"/>
      <c r="T11" s="142"/>
      <c r="U11" s="142"/>
      <c r="V11" s="142"/>
      <c r="W11" s="142" t="s">
        <v>173</v>
      </c>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row>
    <row r="12" spans="1:50" outlineLevel="2" x14ac:dyDescent="0.2">
      <c r="A12" s="148"/>
      <c r="B12" s="149"/>
      <c r="C12" s="176" t="s">
        <v>178</v>
      </c>
      <c r="D12" s="152"/>
      <c r="E12" s="197">
        <v>164.304</v>
      </c>
      <c r="F12" s="189"/>
      <c r="G12" s="189"/>
      <c r="H12" s="151"/>
      <c r="I12" s="150"/>
      <c r="J12" s="150"/>
      <c r="K12" s="150"/>
      <c r="L12" s="150"/>
      <c r="M12" s="151"/>
      <c r="N12" s="151"/>
      <c r="O12" s="151"/>
      <c r="P12" s="142"/>
      <c r="Q12" s="142"/>
      <c r="R12" s="142"/>
      <c r="S12" s="142"/>
      <c r="T12" s="142"/>
      <c r="U12" s="142"/>
      <c r="V12" s="142"/>
      <c r="W12" s="142" t="s">
        <v>175</v>
      </c>
      <c r="X12" s="142">
        <v>0</v>
      </c>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row>
    <row r="13" spans="1:50" ht="22.5" outlineLevel="1" x14ac:dyDescent="0.2">
      <c r="A13" s="162">
        <v>3</v>
      </c>
      <c r="B13" s="163" t="s">
        <v>179</v>
      </c>
      <c r="C13" s="175" t="s">
        <v>180</v>
      </c>
      <c r="D13" s="164" t="s">
        <v>169</v>
      </c>
      <c r="E13" s="196">
        <v>40.93</v>
      </c>
      <c r="F13" s="188"/>
      <c r="G13" s="187">
        <f>ROUND(E13*F13,2)</f>
        <v>0</v>
      </c>
      <c r="H13" s="166">
        <v>21</v>
      </c>
      <c r="I13" s="165">
        <v>0</v>
      </c>
      <c r="J13" s="165">
        <f>ROUND(E13*I13,2)</f>
        <v>0</v>
      </c>
      <c r="K13" s="165">
        <v>0</v>
      </c>
      <c r="L13" s="165">
        <f>ROUND(E13*K13,2)</f>
        <v>0</v>
      </c>
      <c r="M13" s="166" t="s">
        <v>170</v>
      </c>
      <c r="N13" s="167" t="s">
        <v>171</v>
      </c>
      <c r="O13" s="151" t="s">
        <v>172</v>
      </c>
      <c r="P13" s="142"/>
      <c r="Q13" s="142"/>
      <c r="R13" s="142"/>
      <c r="S13" s="142"/>
      <c r="T13" s="142"/>
      <c r="U13" s="142"/>
      <c r="V13" s="142"/>
      <c r="W13" s="142" t="s">
        <v>173</v>
      </c>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row>
    <row r="14" spans="1:50" outlineLevel="2" x14ac:dyDescent="0.2">
      <c r="A14" s="148"/>
      <c r="B14" s="149"/>
      <c r="C14" s="176" t="s">
        <v>181</v>
      </c>
      <c r="D14" s="152"/>
      <c r="E14" s="197">
        <v>40.93</v>
      </c>
      <c r="F14" s="189"/>
      <c r="G14" s="189"/>
      <c r="H14" s="151"/>
      <c r="I14" s="150"/>
      <c r="J14" s="150"/>
      <c r="K14" s="150"/>
      <c r="L14" s="150"/>
      <c r="M14" s="151"/>
      <c r="N14" s="151"/>
      <c r="O14" s="151"/>
      <c r="P14" s="142"/>
      <c r="Q14" s="142"/>
      <c r="R14" s="142"/>
      <c r="S14" s="142"/>
      <c r="T14" s="142"/>
      <c r="U14" s="142"/>
      <c r="V14" s="142"/>
      <c r="W14" s="142" t="s">
        <v>175</v>
      </c>
      <c r="X14" s="142">
        <v>0</v>
      </c>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row>
    <row r="15" spans="1:50" ht="22.5" outlineLevel="1" x14ac:dyDescent="0.2">
      <c r="A15" s="162">
        <v>4</v>
      </c>
      <c r="B15" s="163" t="s">
        <v>182</v>
      </c>
      <c r="C15" s="175" t="s">
        <v>183</v>
      </c>
      <c r="D15" s="164" t="s">
        <v>169</v>
      </c>
      <c r="E15" s="196">
        <v>40.93</v>
      </c>
      <c r="F15" s="188"/>
      <c r="G15" s="187">
        <f>ROUND(E15*F15,2)</f>
        <v>0</v>
      </c>
      <c r="H15" s="166">
        <v>21</v>
      </c>
      <c r="I15" s="165">
        <v>0</v>
      </c>
      <c r="J15" s="165">
        <f>ROUND(E15*I15,2)</f>
        <v>0</v>
      </c>
      <c r="K15" s="165">
        <v>0</v>
      </c>
      <c r="L15" s="165">
        <f>ROUND(E15*K15,2)</f>
        <v>0</v>
      </c>
      <c r="M15" s="166" t="s">
        <v>170</v>
      </c>
      <c r="N15" s="167" t="s">
        <v>171</v>
      </c>
      <c r="O15" s="151" t="s">
        <v>172</v>
      </c>
      <c r="P15" s="142"/>
      <c r="Q15" s="142"/>
      <c r="R15" s="142"/>
      <c r="S15" s="142"/>
      <c r="T15" s="142"/>
      <c r="U15" s="142"/>
      <c r="V15" s="142"/>
      <c r="W15" s="142" t="s">
        <v>173</v>
      </c>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row>
    <row r="16" spans="1:50" outlineLevel="2" x14ac:dyDescent="0.2">
      <c r="A16" s="148"/>
      <c r="B16" s="149"/>
      <c r="C16" s="176" t="s">
        <v>181</v>
      </c>
      <c r="D16" s="152"/>
      <c r="E16" s="197">
        <v>40.93</v>
      </c>
      <c r="F16" s="189"/>
      <c r="G16" s="189"/>
      <c r="H16" s="151"/>
      <c r="I16" s="150"/>
      <c r="J16" s="150"/>
      <c r="K16" s="150"/>
      <c r="L16" s="150"/>
      <c r="M16" s="151"/>
      <c r="N16" s="151"/>
      <c r="O16" s="151"/>
      <c r="P16" s="142"/>
      <c r="Q16" s="142"/>
      <c r="R16" s="142"/>
      <c r="S16" s="142"/>
      <c r="T16" s="142"/>
      <c r="U16" s="142"/>
      <c r="V16" s="142"/>
      <c r="W16" s="142" t="s">
        <v>175</v>
      </c>
      <c r="X16" s="142">
        <v>0</v>
      </c>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row>
    <row r="17" spans="1:50" outlineLevel="1" x14ac:dyDescent="0.2">
      <c r="A17" s="162">
        <v>5</v>
      </c>
      <c r="B17" s="163" t="s">
        <v>184</v>
      </c>
      <c r="C17" s="175" t="s">
        <v>185</v>
      </c>
      <c r="D17" s="164" t="s">
        <v>169</v>
      </c>
      <c r="E17" s="196">
        <v>181.45400000000001</v>
      </c>
      <c r="F17" s="188"/>
      <c r="G17" s="187">
        <f>ROUND(E17*F17,2)</f>
        <v>0</v>
      </c>
      <c r="H17" s="166">
        <v>21</v>
      </c>
      <c r="I17" s="165">
        <v>0</v>
      </c>
      <c r="J17" s="165">
        <f>ROUND(E17*I17,2)</f>
        <v>0</v>
      </c>
      <c r="K17" s="165">
        <v>0</v>
      </c>
      <c r="L17" s="165">
        <f>ROUND(E17*K17,2)</f>
        <v>0</v>
      </c>
      <c r="M17" s="166" t="s">
        <v>170</v>
      </c>
      <c r="N17" s="167" t="s">
        <v>171</v>
      </c>
      <c r="O17" s="151" t="s">
        <v>172</v>
      </c>
      <c r="P17" s="142"/>
      <c r="Q17" s="142"/>
      <c r="R17" s="142"/>
      <c r="S17" s="142"/>
      <c r="T17" s="142"/>
      <c r="U17" s="142"/>
      <c r="V17" s="142"/>
      <c r="W17" s="142" t="s">
        <v>173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row>
    <row r="18" spans="1:50" outlineLevel="2" x14ac:dyDescent="0.2">
      <c r="A18" s="148"/>
      <c r="B18" s="149"/>
      <c r="C18" s="176" t="s">
        <v>174</v>
      </c>
      <c r="D18" s="152"/>
      <c r="E18" s="197">
        <v>58.08</v>
      </c>
      <c r="F18" s="189"/>
      <c r="G18" s="189"/>
      <c r="H18" s="151"/>
      <c r="I18" s="150"/>
      <c r="J18" s="150"/>
      <c r="K18" s="150"/>
      <c r="L18" s="150"/>
      <c r="M18" s="151"/>
      <c r="N18" s="151"/>
      <c r="O18" s="151"/>
      <c r="P18" s="142"/>
      <c r="Q18" s="142"/>
      <c r="R18" s="142"/>
      <c r="S18" s="142"/>
      <c r="T18" s="142"/>
      <c r="U18" s="142"/>
      <c r="V18" s="142"/>
      <c r="W18" s="142" t="s">
        <v>175</v>
      </c>
      <c r="X18" s="142">
        <v>0</v>
      </c>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row>
    <row r="19" spans="1:50" outlineLevel="3" x14ac:dyDescent="0.2">
      <c r="A19" s="148"/>
      <c r="B19" s="149"/>
      <c r="C19" s="176" t="s">
        <v>178</v>
      </c>
      <c r="D19" s="152"/>
      <c r="E19" s="197">
        <v>164.304</v>
      </c>
      <c r="F19" s="189"/>
      <c r="G19" s="189"/>
      <c r="H19" s="151"/>
      <c r="I19" s="150"/>
      <c r="J19" s="150"/>
      <c r="K19" s="150"/>
      <c r="L19" s="150"/>
      <c r="M19" s="151"/>
      <c r="N19" s="151"/>
      <c r="O19" s="151"/>
      <c r="P19" s="142"/>
      <c r="Q19" s="142"/>
      <c r="R19" s="142"/>
      <c r="S19" s="142"/>
      <c r="T19" s="142"/>
      <c r="U19" s="142"/>
      <c r="V19" s="142"/>
      <c r="W19" s="142" t="s">
        <v>175</v>
      </c>
      <c r="X19" s="142">
        <v>0</v>
      </c>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row>
    <row r="20" spans="1:50" outlineLevel="3" x14ac:dyDescent="0.2">
      <c r="A20" s="148"/>
      <c r="B20" s="149"/>
      <c r="C20" s="176" t="s">
        <v>186</v>
      </c>
      <c r="D20" s="152"/>
      <c r="E20" s="197">
        <v>-40.93</v>
      </c>
      <c r="F20" s="189"/>
      <c r="G20" s="189"/>
      <c r="H20" s="151"/>
      <c r="I20" s="150"/>
      <c r="J20" s="150"/>
      <c r="K20" s="150"/>
      <c r="L20" s="150"/>
      <c r="M20" s="151"/>
      <c r="N20" s="151"/>
      <c r="O20" s="151"/>
      <c r="P20" s="142"/>
      <c r="Q20" s="142"/>
      <c r="R20" s="142"/>
      <c r="S20" s="142"/>
      <c r="T20" s="142"/>
      <c r="U20" s="142"/>
      <c r="V20" s="142"/>
      <c r="W20" s="142" t="s">
        <v>175</v>
      </c>
      <c r="X20" s="142">
        <v>0</v>
      </c>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row>
    <row r="21" spans="1:50" ht="22.5" outlineLevel="1" x14ac:dyDescent="0.2">
      <c r="A21" s="162">
        <v>6</v>
      </c>
      <c r="B21" s="163" t="s">
        <v>187</v>
      </c>
      <c r="C21" s="175" t="s">
        <v>188</v>
      </c>
      <c r="D21" s="164" t="s">
        <v>169</v>
      </c>
      <c r="E21" s="196">
        <v>40.93</v>
      </c>
      <c r="F21" s="188"/>
      <c r="G21" s="187">
        <f>ROUND(E21*F21,2)</f>
        <v>0</v>
      </c>
      <c r="H21" s="166">
        <v>21</v>
      </c>
      <c r="I21" s="165">
        <v>0</v>
      </c>
      <c r="J21" s="165">
        <f>ROUND(E21*I21,2)</f>
        <v>0</v>
      </c>
      <c r="K21" s="165">
        <v>0</v>
      </c>
      <c r="L21" s="165">
        <f>ROUND(E21*K21,2)</f>
        <v>0</v>
      </c>
      <c r="M21" s="166" t="s">
        <v>170</v>
      </c>
      <c r="N21" s="167" t="s">
        <v>171</v>
      </c>
      <c r="O21" s="151" t="s">
        <v>172</v>
      </c>
      <c r="P21" s="142"/>
      <c r="Q21" s="142"/>
      <c r="R21" s="142"/>
      <c r="S21" s="142"/>
      <c r="T21" s="142"/>
      <c r="U21" s="142"/>
      <c r="V21" s="142"/>
      <c r="W21" s="142" t="s">
        <v>173</v>
      </c>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row>
    <row r="22" spans="1:50" outlineLevel="2" x14ac:dyDescent="0.2">
      <c r="A22" s="148"/>
      <c r="B22" s="149"/>
      <c r="C22" s="176" t="s">
        <v>181</v>
      </c>
      <c r="D22" s="152"/>
      <c r="E22" s="197">
        <v>40.93</v>
      </c>
      <c r="F22" s="189"/>
      <c r="G22" s="189"/>
      <c r="H22" s="151"/>
      <c r="I22" s="150"/>
      <c r="J22" s="150"/>
      <c r="K22" s="150"/>
      <c r="L22" s="150"/>
      <c r="M22" s="151"/>
      <c r="N22" s="151"/>
      <c r="O22" s="151"/>
      <c r="P22" s="142"/>
      <c r="Q22" s="142"/>
      <c r="R22" s="142"/>
      <c r="S22" s="142"/>
      <c r="T22" s="142"/>
      <c r="U22" s="142"/>
      <c r="V22" s="142"/>
      <c r="W22" s="142" t="s">
        <v>175</v>
      </c>
      <c r="X22" s="142">
        <v>0</v>
      </c>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row>
    <row r="23" spans="1:50" x14ac:dyDescent="0.2">
      <c r="A23" s="156" t="s">
        <v>165</v>
      </c>
      <c r="B23" s="157" t="s">
        <v>69</v>
      </c>
      <c r="C23" s="174" t="s">
        <v>70</v>
      </c>
      <c r="D23" s="158"/>
      <c r="E23" s="195"/>
      <c r="F23" s="186"/>
      <c r="G23" s="186">
        <f>SUMIF(W24:W25,"&lt;&gt;NOR",G24:G25)</f>
        <v>0</v>
      </c>
      <c r="H23" s="160"/>
      <c r="I23" s="159"/>
      <c r="J23" s="159">
        <f>SUM(J24:J25)</f>
        <v>6.94</v>
      </c>
      <c r="K23" s="159"/>
      <c r="L23" s="159">
        <f>SUM(L24:L25)</f>
        <v>0</v>
      </c>
      <c r="M23" s="160"/>
      <c r="N23" s="161"/>
      <c r="O23" s="155"/>
      <c r="W23" t="s">
        <v>166</v>
      </c>
    </row>
    <row r="24" spans="1:50" outlineLevel="1" x14ac:dyDescent="0.2">
      <c r="A24" s="162">
        <v>7</v>
      </c>
      <c r="B24" s="163" t="s">
        <v>189</v>
      </c>
      <c r="C24" s="175" t="s">
        <v>190</v>
      </c>
      <c r="D24" s="164" t="s">
        <v>169</v>
      </c>
      <c r="E24" s="196">
        <v>2.7494999999999998</v>
      </c>
      <c r="F24" s="188"/>
      <c r="G24" s="187">
        <f>ROUND(E24*F24,2)</f>
        <v>0</v>
      </c>
      <c r="H24" s="166">
        <v>21</v>
      </c>
      <c r="I24" s="165">
        <v>2.5249999999999999</v>
      </c>
      <c r="J24" s="165">
        <f>ROUND(E24*I24,2)</f>
        <v>6.94</v>
      </c>
      <c r="K24" s="165">
        <v>0</v>
      </c>
      <c r="L24" s="165">
        <f>ROUND(E24*K24,2)</f>
        <v>0</v>
      </c>
      <c r="M24" s="166" t="s">
        <v>170</v>
      </c>
      <c r="N24" s="167" t="s">
        <v>171</v>
      </c>
      <c r="O24" s="151" t="s">
        <v>172</v>
      </c>
      <c r="P24" s="142"/>
      <c r="Q24" s="142"/>
      <c r="R24" s="142"/>
      <c r="S24" s="142"/>
      <c r="T24" s="142"/>
      <c r="U24" s="142"/>
      <c r="V24" s="142"/>
      <c r="W24" s="142" t="s">
        <v>173</v>
      </c>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row>
    <row r="25" spans="1:50" outlineLevel="2" x14ac:dyDescent="0.2">
      <c r="A25" s="148"/>
      <c r="B25" s="149"/>
      <c r="C25" s="176" t="s">
        <v>191</v>
      </c>
      <c r="D25" s="152"/>
      <c r="E25" s="197">
        <v>2.7494999999999998</v>
      </c>
      <c r="F25" s="189"/>
      <c r="G25" s="189"/>
      <c r="H25" s="151"/>
      <c r="I25" s="150"/>
      <c r="J25" s="150"/>
      <c r="K25" s="150"/>
      <c r="L25" s="150"/>
      <c r="M25" s="151"/>
      <c r="N25" s="151"/>
      <c r="O25" s="151"/>
      <c r="P25" s="142"/>
      <c r="Q25" s="142"/>
      <c r="R25" s="142"/>
      <c r="S25" s="142"/>
      <c r="T25" s="142"/>
      <c r="U25" s="142"/>
      <c r="V25" s="142"/>
      <c r="W25" s="142" t="s">
        <v>175</v>
      </c>
      <c r="X25" s="142">
        <v>0</v>
      </c>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row>
    <row r="26" spans="1:50" x14ac:dyDescent="0.2">
      <c r="A26" s="156" t="s">
        <v>165</v>
      </c>
      <c r="B26" s="157" t="s">
        <v>71</v>
      </c>
      <c r="C26" s="174" t="s">
        <v>72</v>
      </c>
      <c r="D26" s="158"/>
      <c r="E26" s="195"/>
      <c r="F26" s="186"/>
      <c r="G26" s="186">
        <f>SUMIF(W27:W30,"&lt;&gt;NOR",G27:G30)</f>
        <v>0</v>
      </c>
      <c r="H26" s="160"/>
      <c r="I26" s="159"/>
      <c r="J26" s="159">
        <f>SUM(J27:J30)</f>
        <v>5.49</v>
      </c>
      <c r="K26" s="159"/>
      <c r="L26" s="159">
        <f>SUM(L27:L30)</f>
        <v>0</v>
      </c>
      <c r="M26" s="160"/>
      <c r="N26" s="161"/>
      <c r="O26" s="155"/>
      <c r="W26" t="s">
        <v>166</v>
      </c>
    </row>
    <row r="27" spans="1:50" ht="33.75" outlineLevel="1" x14ac:dyDescent="0.2">
      <c r="A27" s="162">
        <v>8</v>
      </c>
      <c r="B27" s="163" t="s">
        <v>192</v>
      </c>
      <c r="C27" s="175" t="s">
        <v>193</v>
      </c>
      <c r="D27" s="164" t="s">
        <v>169</v>
      </c>
      <c r="E27" s="196">
        <v>2.4037500000000001</v>
      </c>
      <c r="F27" s="188"/>
      <c r="G27" s="187">
        <f>ROUND(E27*F27,2)</f>
        <v>0</v>
      </c>
      <c r="H27" s="166">
        <v>21</v>
      </c>
      <c r="I27" s="165">
        <v>1.8318300000000001</v>
      </c>
      <c r="J27" s="165">
        <f>ROUND(E27*I27,2)</f>
        <v>4.4000000000000004</v>
      </c>
      <c r="K27" s="165">
        <v>0</v>
      </c>
      <c r="L27" s="165">
        <f>ROUND(E27*K27,2)</f>
        <v>0</v>
      </c>
      <c r="M27" s="166" t="s">
        <v>170</v>
      </c>
      <c r="N27" s="167" t="s">
        <v>171</v>
      </c>
      <c r="O27" s="151" t="s">
        <v>172</v>
      </c>
      <c r="P27" s="142"/>
      <c r="Q27" s="142"/>
      <c r="R27" s="142"/>
      <c r="S27" s="142"/>
      <c r="T27" s="142"/>
      <c r="U27" s="142"/>
      <c r="V27" s="142"/>
      <c r="W27" s="142" t="s">
        <v>173</v>
      </c>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row>
    <row r="28" spans="1:50" outlineLevel="2" x14ac:dyDescent="0.2">
      <c r="A28" s="148"/>
      <c r="B28" s="149"/>
      <c r="C28" s="176" t="s">
        <v>194</v>
      </c>
      <c r="D28" s="152"/>
      <c r="E28" s="197">
        <v>2.4037500000000001</v>
      </c>
      <c r="F28" s="189"/>
      <c r="G28" s="189"/>
      <c r="H28" s="151"/>
      <c r="I28" s="150"/>
      <c r="J28" s="150"/>
      <c r="K28" s="150"/>
      <c r="L28" s="150"/>
      <c r="M28" s="151"/>
      <c r="N28" s="151"/>
      <c r="O28" s="151"/>
      <c r="P28" s="142"/>
      <c r="Q28" s="142"/>
      <c r="R28" s="142"/>
      <c r="S28" s="142"/>
      <c r="T28" s="142"/>
      <c r="U28" s="142"/>
      <c r="V28" s="142"/>
      <c r="W28" s="142" t="s">
        <v>175</v>
      </c>
      <c r="X28" s="142">
        <v>0</v>
      </c>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row>
    <row r="29" spans="1:50" ht="33.75" outlineLevel="1" x14ac:dyDescent="0.2">
      <c r="A29" s="162">
        <v>9</v>
      </c>
      <c r="B29" s="163" t="s">
        <v>195</v>
      </c>
      <c r="C29" s="175" t="s">
        <v>841</v>
      </c>
      <c r="D29" s="164" t="s">
        <v>196</v>
      </c>
      <c r="E29" s="196">
        <v>4.9909999999999997</v>
      </c>
      <c r="F29" s="188"/>
      <c r="G29" s="187">
        <f>ROUND(E29*F29,2)</f>
        <v>0</v>
      </c>
      <c r="H29" s="166">
        <v>21</v>
      </c>
      <c r="I29" s="165">
        <v>0.21823999999999999</v>
      </c>
      <c r="J29" s="165">
        <f>ROUND(E29*I29,2)</f>
        <v>1.0900000000000001</v>
      </c>
      <c r="K29" s="165">
        <v>0</v>
      </c>
      <c r="L29" s="165">
        <f>ROUND(E29*K29,2)</f>
        <v>0</v>
      </c>
      <c r="M29" s="166" t="s">
        <v>170</v>
      </c>
      <c r="N29" s="167" t="s">
        <v>171</v>
      </c>
      <c r="O29" s="151" t="s">
        <v>172</v>
      </c>
      <c r="P29" s="142"/>
      <c r="Q29" s="142"/>
      <c r="R29" s="142"/>
      <c r="S29" s="142"/>
      <c r="T29" s="142"/>
      <c r="U29" s="142"/>
      <c r="V29" s="142"/>
      <c r="W29" s="142" t="s">
        <v>173</v>
      </c>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row>
    <row r="30" spans="1:50" outlineLevel="2" x14ac:dyDescent="0.2">
      <c r="A30" s="148"/>
      <c r="B30" s="149"/>
      <c r="C30" s="176" t="s">
        <v>197</v>
      </c>
      <c r="D30" s="152"/>
      <c r="E30" s="197">
        <v>4.9909999999999997</v>
      </c>
      <c r="F30" s="189"/>
      <c r="G30" s="189"/>
      <c r="H30" s="151"/>
      <c r="I30" s="150"/>
      <c r="J30" s="150"/>
      <c r="K30" s="150"/>
      <c r="L30" s="150"/>
      <c r="M30" s="151"/>
      <c r="N30" s="151"/>
      <c r="O30" s="151"/>
      <c r="P30" s="142"/>
      <c r="Q30" s="142"/>
      <c r="R30" s="142"/>
      <c r="S30" s="142"/>
      <c r="T30" s="142"/>
      <c r="U30" s="142"/>
      <c r="V30" s="142"/>
      <c r="W30" s="142" t="s">
        <v>175</v>
      </c>
      <c r="X30" s="142">
        <v>0</v>
      </c>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row>
    <row r="31" spans="1:50" x14ac:dyDescent="0.2">
      <c r="A31" s="156" t="s">
        <v>165</v>
      </c>
      <c r="B31" s="157" t="s">
        <v>73</v>
      </c>
      <c r="C31" s="174" t="s">
        <v>74</v>
      </c>
      <c r="D31" s="158"/>
      <c r="E31" s="195"/>
      <c r="F31" s="186"/>
      <c r="G31" s="186">
        <f>SUMIF(W32:W33,"&lt;&gt;NOR",G32:G33)</f>
        <v>0</v>
      </c>
      <c r="H31" s="160"/>
      <c r="I31" s="159"/>
      <c r="J31" s="159">
        <f>SUM(J32:J33)</f>
        <v>0.43</v>
      </c>
      <c r="K31" s="159"/>
      <c r="L31" s="159">
        <f>SUM(L32:L33)</f>
        <v>0</v>
      </c>
      <c r="M31" s="160"/>
      <c r="N31" s="161"/>
      <c r="O31" s="155"/>
      <c r="W31" t="s">
        <v>166</v>
      </c>
    </row>
    <row r="32" spans="1:50" ht="22.5" outlineLevel="1" x14ac:dyDescent="0.2">
      <c r="A32" s="162">
        <v>10</v>
      </c>
      <c r="B32" s="163" t="s">
        <v>198</v>
      </c>
      <c r="C32" s="175" t="s">
        <v>199</v>
      </c>
      <c r="D32" s="164" t="s">
        <v>200</v>
      </c>
      <c r="E32" s="196">
        <v>37.200000000000003</v>
      </c>
      <c r="F32" s="188"/>
      <c r="G32" s="187">
        <f>ROUND(E32*F32,2)</f>
        <v>0</v>
      </c>
      <c r="H32" s="166">
        <v>21</v>
      </c>
      <c r="I32" s="165">
        <v>1.146E-2</v>
      </c>
      <c r="J32" s="165">
        <f>ROUND(E32*I32,2)</f>
        <v>0.43</v>
      </c>
      <c r="K32" s="165">
        <v>0</v>
      </c>
      <c r="L32" s="165">
        <f>ROUND(E32*K32,2)</f>
        <v>0</v>
      </c>
      <c r="M32" s="166" t="s">
        <v>170</v>
      </c>
      <c r="N32" s="167" t="s">
        <v>171</v>
      </c>
      <c r="O32" s="151" t="s">
        <v>172</v>
      </c>
      <c r="P32" s="142"/>
      <c r="Q32" s="142"/>
      <c r="R32" s="142"/>
      <c r="S32" s="142"/>
      <c r="T32" s="142"/>
      <c r="U32" s="142"/>
      <c r="V32" s="142"/>
      <c r="W32" s="142" t="s">
        <v>173</v>
      </c>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row>
    <row r="33" spans="1:50" outlineLevel="2" x14ac:dyDescent="0.2">
      <c r="A33" s="148"/>
      <c r="B33" s="149"/>
      <c r="C33" s="176" t="s">
        <v>201</v>
      </c>
      <c r="D33" s="152"/>
      <c r="E33" s="197">
        <v>37.200000000000003</v>
      </c>
      <c r="F33" s="189"/>
      <c r="G33" s="189"/>
      <c r="H33" s="151"/>
      <c r="I33" s="150"/>
      <c r="J33" s="150"/>
      <c r="K33" s="150"/>
      <c r="L33" s="150"/>
      <c r="M33" s="151"/>
      <c r="N33" s="151"/>
      <c r="O33" s="151"/>
      <c r="P33" s="142"/>
      <c r="Q33" s="142"/>
      <c r="R33" s="142"/>
      <c r="S33" s="142"/>
      <c r="T33" s="142"/>
      <c r="U33" s="142"/>
      <c r="V33" s="142"/>
      <c r="W33" s="142" t="s">
        <v>175</v>
      </c>
      <c r="X33" s="142">
        <v>0</v>
      </c>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row>
    <row r="34" spans="1:50" x14ac:dyDescent="0.2">
      <c r="A34" s="156" t="s">
        <v>165</v>
      </c>
      <c r="B34" s="157" t="s">
        <v>75</v>
      </c>
      <c r="C34" s="174" t="s">
        <v>76</v>
      </c>
      <c r="D34" s="158"/>
      <c r="E34" s="195"/>
      <c r="F34" s="186"/>
      <c r="G34" s="186">
        <f>SUMIF(W35:W42,"&lt;&gt;NOR",G35:G42)</f>
        <v>0</v>
      </c>
      <c r="H34" s="160"/>
      <c r="I34" s="159"/>
      <c r="J34" s="159">
        <f>SUM(J35:J42)</f>
        <v>4.9399999999999995</v>
      </c>
      <c r="K34" s="159"/>
      <c r="L34" s="159">
        <f>SUM(L35:L42)</f>
        <v>0</v>
      </c>
      <c r="M34" s="160"/>
      <c r="N34" s="161"/>
      <c r="O34" s="155"/>
      <c r="W34" t="s">
        <v>166</v>
      </c>
    </row>
    <row r="35" spans="1:50" outlineLevel="1" x14ac:dyDescent="0.2">
      <c r="A35" s="162">
        <v>11</v>
      </c>
      <c r="B35" s="163" t="s">
        <v>202</v>
      </c>
      <c r="C35" s="175" t="s">
        <v>203</v>
      </c>
      <c r="D35" s="164" t="s">
        <v>169</v>
      </c>
      <c r="E35" s="196">
        <v>1.75</v>
      </c>
      <c r="F35" s="188"/>
      <c r="G35" s="187">
        <f>ROUND(E35*F35,2)</f>
        <v>0</v>
      </c>
      <c r="H35" s="166">
        <v>21</v>
      </c>
      <c r="I35" s="165">
        <v>2.5251399999999999</v>
      </c>
      <c r="J35" s="165">
        <f>ROUND(E35*I35,2)</f>
        <v>4.42</v>
      </c>
      <c r="K35" s="165">
        <v>0</v>
      </c>
      <c r="L35" s="165">
        <f>ROUND(E35*K35,2)</f>
        <v>0</v>
      </c>
      <c r="M35" s="166" t="s">
        <v>170</v>
      </c>
      <c r="N35" s="167" t="s">
        <v>171</v>
      </c>
      <c r="O35" s="151" t="s">
        <v>172</v>
      </c>
      <c r="P35" s="142"/>
      <c r="Q35" s="142"/>
      <c r="R35" s="142"/>
      <c r="S35" s="142"/>
      <c r="T35" s="142"/>
      <c r="U35" s="142"/>
      <c r="V35" s="142"/>
      <c r="W35" s="142" t="s">
        <v>173</v>
      </c>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row>
    <row r="36" spans="1:50" outlineLevel="2" x14ac:dyDescent="0.2">
      <c r="A36" s="148"/>
      <c r="B36" s="149"/>
      <c r="C36" s="176" t="s">
        <v>204</v>
      </c>
      <c r="D36" s="152"/>
      <c r="E36" s="197">
        <v>1.75</v>
      </c>
      <c r="F36" s="189"/>
      <c r="G36" s="189"/>
      <c r="H36" s="151"/>
      <c r="I36" s="150"/>
      <c r="J36" s="150"/>
      <c r="K36" s="150"/>
      <c r="L36" s="150"/>
      <c r="M36" s="151"/>
      <c r="N36" s="151"/>
      <c r="O36" s="151"/>
      <c r="P36" s="142"/>
      <c r="Q36" s="142"/>
      <c r="R36" s="142"/>
      <c r="S36" s="142"/>
      <c r="T36" s="142"/>
      <c r="U36" s="142"/>
      <c r="V36" s="142"/>
      <c r="W36" s="142" t="s">
        <v>175</v>
      </c>
      <c r="X36" s="142">
        <v>0</v>
      </c>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row>
    <row r="37" spans="1:50" ht="22.5" outlineLevel="1" x14ac:dyDescent="0.2">
      <c r="A37" s="162">
        <v>12</v>
      </c>
      <c r="B37" s="163" t="s">
        <v>205</v>
      </c>
      <c r="C37" s="175" t="s">
        <v>206</v>
      </c>
      <c r="D37" s="164" t="s">
        <v>196</v>
      </c>
      <c r="E37" s="196">
        <v>7</v>
      </c>
      <c r="F37" s="188"/>
      <c r="G37" s="187">
        <f>ROUND(E37*F37,2)</f>
        <v>0</v>
      </c>
      <c r="H37" s="166">
        <v>21</v>
      </c>
      <c r="I37" s="165">
        <v>3.5639999999999998E-2</v>
      </c>
      <c r="J37" s="165">
        <f>ROUND(E37*I37,2)</f>
        <v>0.25</v>
      </c>
      <c r="K37" s="165">
        <v>0</v>
      </c>
      <c r="L37" s="165">
        <f>ROUND(E37*K37,2)</f>
        <v>0</v>
      </c>
      <c r="M37" s="166" t="s">
        <v>170</v>
      </c>
      <c r="N37" s="167" t="s">
        <v>171</v>
      </c>
      <c r="O37" s="151" t="s">
        <v>172</v>
      </c>
      <c r="P37" s="142"/>
      <c r="Q37" s="142"/>
      <c r="R37" s="142"/>
      <c r="S37" s="142"/>
      <c r="T37" s="142"/>
      <c r="U37" s="142"/>
      <c r="V37" s="142"/>
      <c r="W37" s="142" t="s">
        <v>173</v>
      </c>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row>
    <row r="38" spans="1:50" outlineLevel="2" x14ac:dyDescent="0.2">
      <c r="A38" s="148"/>
      <c r="B38" s="149"/>
      <c r="C38" s="176" t="s">
        <v>207</v>
      </c>
      <c r="D38" s="152"/>
      <c r="E38" s="197">
        <v>7</v>
      </c>
      <c r="F38" s="189"/>
      <c r="G38" s="189"/>
      <c r="H38" s="151"/>
      <c r="I38" s="150"/>
      <c r="J38" s="150"/>
      <c r="K38" s="150"/>
      <c r="L38" s="150"/>
      <c r="M38" s="151"/>
      <c r="N38" s="151"/>
      <c r="O38" s="151"/>
      <c r="P38" s="142"/>
      <c r="Q38" s="142"/>
      <c r="R38" s="142"/>
      <c r="S38" s="142"/>
      <c r="T38" s="142"/>
      <c r="U38" s="142"/>
      <c r="V38" s="142"/>
      <c r="W38" s="142" t="s">
        <v>175</v>
      </c>
      <c r="X38" s="142">
        <v>0</v>
      </c>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row>
    <row r="39" spans="1:50" ht="22.5" outlineLevel="1" x14ac:dyDescent="0.2">
      <c r="A39" s="162">
        <v>13</v>
      </c>
      <c r="B39" s="163" t="s">
        <v>208</v>
      </c>
      <c r="C39" s="175" t="s">
        <v>209</v>
      </c>
      <c r="D39" s="164" t="s">
        <v>196</v>
      </c>
      <c r="E39" s="196">
        <v>7</v>
      </c>
      <c r="F39" s="188"/>
      <c r="G39" s="187">
        <f>ROUND(E39*F39,2)</f>
        <v>0</v>
      </c>
      <c r="H39" s="166">
        <v>21</v>
      </c>
      <c r="I39" s="165">
        <v>0</v>
      </c>
      <c r="J39" s="165">
        <f>ROUND(E39*I39,2)</f>
        <v>0</v>
      </c>
      <c r="K39" s="165">
        <v>0</v>
      </c>
      <c r="L39" s="165">
        <f>ROUND(E39*K39,2)</f>
        <v>0</v>
      </c>
      <c r="M39" s="166" t="s">
        <v>170</v>
      </c>
      <c r="N39" s="167" t="s">
        <v>171</v>
      </c>
      <c r="O39" s="151" t="s">
        <v>172</v>
      </c>
      <c r="P39" s="142"/>
      <c r="Q39" s="142"/>
      <c r="R39" s="142"/>
      <c r="S39" s="142"/>
      <c r="T39" s="142"/>
      <c r="U39" s="142"/>
      <c r="V39" s="142"/>
      <c r="W39" s="142" t="s">
        <v>173</v>
      </c>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row>
    <row r="40" spans="1:50" outlineLevel="2" x14ac:dyDescent="0.2">
      <c r="A40" s="148"/>
      <c r="B40" s="149"/>
      <c r="C40" s="176" t="s">
        <v>207</v>
      </c>
      <c r="D40" s="152"/>
      <c r="E40" s="197">
        <v>7</v>
      </c>
      <c r="F40" s="189"/>
      <c r="G40" s="189"/>
      <c r="H40" s="151"/>
      <c r="I40" s="150"/>
      <c r="J40" s="150"/>
      <c r="K40" s="150"/>
      <c r="L40" s="150"/>
      <c r="M40" s="151"/>
      <c r="N40" s="151"/>
      <c r="O40" s="151"/>
      <c r="P40" s="142"/>
      <c r="Q40" s="142"/>
      <c r="R40" s="142"/>
      <c r="S40" s="142"/>
      <c r="T40" s="142"/>
      <c r="U40" s="142"/>
      <c r="V40" s="142"/>
      <c r="W40" s="142" t="s">
        <v>175</v>
      </c>
      <c r="X40" s="142">
        <v>0</v>
      </c>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row>
    <row r="41" spans="1:50" outlineLevel="1" x14ac:dyDescent="0.2">
      <c r="A41" s="162">
        <v>14</v>
      </c>
      <c r="B41" s="163" t="s">
        <v>210</v>
      </c>
      <c r="C41" s="175" t="s">
        <v>211</v>
      </c>
      <c r="D41" s="164" t="s">
        <v>212</v>
      </c>
      <c r="E41" s="196">
        <v>0.26250000000000001</v>
      </c>
      <c r="F41" s="188"/>
      <c r="G41" s="187">
        <f>ROUND(E41*F41,2)</f>
        <v>0</v>
      </c>
      <c r="H41" s="166">
        <v>21</v>
      </c>
      <c r="I41" s="165">
        <v>1.0327900000000001</v>
      </c>
      <c r="J41" s="165">
        <f>ROUND(E41*I41,2)</f>
        <v>0.27</v>
      </c>
      <c r="K41" s="165">
        <v>0</v>
      </c>
      <c r="L41" s="165">
        <f>ROUND(E41*K41,2)</f>
        <v>0</v>
      </c>
      <c r="M41" s="166" t="s">
        <v>170</v>
      </c>
      <c r="N41" s="167" t="s">
        <v>171</v>
      </c>
      <c r="O41" s="151" t="s">
        <v>172</v>
      </c>
      <c r="P41" s="142"/>
      <c r="Q41" s="142"/>
      <c r="R41" s="142"/>
      <c r="S41" s="142"/>
      <c r="T41" s="142"/>
      <c r="U41" s="142"/>
      <c r="V41" s="142"/>
      <c r="W41" s="142" t="s">
        <v>173</v>
      </c>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row>
    <row r="42" spans="1:50" ht="22.5" outlineLevel="2" x14ac:dyDescent="0.2">
      <c r="A42" s="148"/>
      <c r="B42" s="149"/>
      <c r="C42" s="176" t="s">
        <v>213</v>
      </c>
      <c r="D42" s="152"/>
      <c r="E42" s="197">
        <v>0.26250000000000001</v>
      </c>
      <c r="F42" s="189"/>
      <c r="G42" s="189"/>
      <c r="H42" s="151"/>
      <c r="I42" s="150"/>
      <c r="J42" s="150"/>
      <c r="K42" s="150"/>
      <c r="L42" s="150"/>
      <c r="M42" s="151"/>
      <c r="N42" s="151"/>
      <c r="O42" s="151"/>
      <c r="P42" s="142"/>
      <c r="Q42" s="142"/>
      <c r="R42" s="142"/>
      <c r="S42" s="142"/>
      <c r="T42" s="142"/>
      <c r="U42" s="142"/>
      <c r="V42" s="142"/>
      <c r="W42" s="142" t="s">
        <v>175</v>
      </c>
      <c r="X42" s="142">
        <v>0</v>
      </c>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row>
    <row r="43" spans="1:50" ht="25.5" x14ac:dyDescent="0.2">
      <c r="A43" s="156" t="s">
        <v>165</v>
      </c>
      <c r="B43" s="157" t="s">
        <v>77</v>
      </c>
      <c r="C43" s="174" t="s">
        <v>78</v>
      </c>
      <c r="D43" s="158"/>
      <c r="E43" s="195"/>
      <c r="F43" s="186"/>
      <c r="G43" s="186">
        <f>SUMIF(W44:W45,"&lt;&gt;NOR",G44:G45)</f>
        <v>0</v>
      </c>
      <c r="H43" s="160"/>
      <c r="I43" s="159"/>
      <c r="J43" s="159">
        <f>SUM(J44:J45)</f>
        <v>0.09</v>
      </c>
      <c r="K43" s="159"/>
      <c r="L43" s="159">
        <f>SUM(L44:L45)</f>
        <v>0</v>
      </c>
      <c r="M43" s="160"/>
      <c r="N43" s="161"/>
      <c r="O43" s="155"/>
      <c r="W43" t="s">
        <v>166</v>
      </c>
    </row>
    <row r="44" spans="1:50" ht="22.5" outlineLevel="1" x14ac:dyDescent="0.2">
      <c r="A44" s="162">
        <v>15</v>
      </c>
      <c r="B44" s="163" t="s">
        <v>214</v>
      </c>
      <c r="C44" s="175" t="s">
        <v>215</v>
      </c>
      <c r="D44" s="164" t="s">
        <v>196</v>
      </c>
      <c r="E44" s="196">
        <v>7</v>
      </c>
      <c r="F44" s="188"/>
      <c r="G44" s="187">
        <f>ROUND(E44*F44,2)</f>
        <v>0</v>
      </c>
      <c r="H44" s="166">
        <v>21</v>
      </c>
      <c r="I44" s="165">
        <v>1.222E-2</v>
      </c>
      <c r="J44" s="165">
        <f>ROUND(E44*I44,2)</f>
        <v>0.09</v>
      </c>
      <c r="K44" s="165">
        <v>0</v>
      </c>
      <c r="L44" s="165">
        <f>ROUND(E44*K44,2)</f>
        <v>0</v>
      </c>
      <c r="M44" s="166" t="s">
        <v>170</v>
      </c>
      <c r="N44" s="167" t="s">
        <v>171</v>
      </c>
      <c r="O44" s="151" t="s">
        <v>172</v>
      </c>
      <c r="P44" s="142"/>
      <c r="Q44" s="142"/>
      <c r="R44" s="142"/>
      <c r="S44" s="142"/>
      <c r="T44" s="142"/>
      <c r="U44" s="142"/>
      <c r="V44" s="142"/>
      <c r="W44" s="142" t="s">
        <v>173</v>
      </c>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row>
    <row r="45" spans="1:50" outlineLevel="2" x14ac:dyDescent="0.2">
      <c r="A45" s="148"/>
      <c r="B45" s="149"/>
      <c r="C45" s="176" t="s">
        <v>207</v>
      </c>
      <c r="D45" s="152"/>
      <c r="E45" s="197">
        <v>7</v>
      </c>
      <c r="F45" s="189"/>
      <c r="G45" s="189"/>
      <c r="H45" s="151"/>
      <c r="I45" s="150"/>
      <c r="J45" s="150"/>
      <c r="K45" s="150"/>
      <c r="L45" s="150"/>
      <c r="M45" s="151"/>
      <c r="N45" s="151"/>
      <c r="O45" s="151"/>
      <c r="P45" s="142"/>
      <c r="Q45" s="142"/>
      <c r="R45" s="142"/>
      <c r="S45" s="142"/>
      <c r="T45" s="142"/>
      <c r="U45" s="142"/>
      <c r="V45" s="142"/>
      <c r="W45" s="142" t="s">
        <v>175</v>
      </c>
      <c r="X45" s="142">
        <v>0</v>
      </c>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row>
    <row r="46" spans="1:50" x14ac:dyDescent="0.2">
      <c r="A46" s="156" t="s">
        <v>165</v>
      </c>
      <c r="B46" s="157" t="s">
        <v>79</v>
      </c>
      <c r="C46" s="174" t="s">
        <v>80</v>
      </c>
      <c r="D46" s="158"/>
      <c r="E46" s="195"/>
      <c r="F46" s="186"/>
      <c r="G46" s="186">
        <f>SUMIF(W47:W52,"&lt;&gt;NOR",G47:G52)</f>
        <v>0</v>
      </c>
      <c r="H46" s="160"/>
      <c r="I46" s="159"/>
      <c r="J46" s="159">
        <f>SUM(J47:J52)</f>
        <v>9.73</v>
      </c>
      <c r="K46" s="159"/>
      <c r="L46" s="159">
        <f>SUM(L47:L52)</f>
        <v>0</v>
      </c>
      <c r="M46" s="160"/>
      <c r="N46" s="161"/>
      <c r="O46" s="155"/>
      <c r="W46" t="s">
        <v>166</v>
      </c>
    </row>
    <row r="47" spans="1:50" outlineLevel="1" x14ac:dyDescent="0.2">
      <c r="A47" s="162">
        <v>16</v>
      </c>
      <c r="B47" s="163" t="s">
        <v>216</v>
      </c>
      <c r="C47" s="175" t="s">
        <v>217</v>
      </c>
      <c r="D47" s="164" t="s">
        <v>169</v>
      </c>
      <c r="E47" s="196">
        <v>2.5051000000000001</v>
      </c>
      <c r="F47" s="188"/>
      <c r="G47" s="187">
        <f>ROUND(E47*F47,2)</f>
        <v>0</v>
      </c>
      <c r="H47" s="166">
        <v>21</v>
      </c>
      <c r="I47" s="165">
        <v>2.52508</v>
      </c>
      <c r="J47" s="165">
        <f>ROUND(E47*I47,2)</f>
        <v>6.33</v>
      </c>
      <c r="K47" s="165">
        <v>0</v>
      </c>
      <c r="L47" s="165">
        <f>ROUND(E47*K47,2)</f>
        <v>0</v>
      </c>
      <c r="M47" s="166" t="s">
        <v>170</v>
      </c>
      <c r="N47" s="167" t="s">
        <v>171</v>
      </c>
      <c r="O47" s="151" t="s">
        <v>172</v>
      </c>
      <c r="P47" s="142"/>
      <c r="Q47" s="142"/>
      <c r="R47" s="142"/>
      <c r="S47" s="142"/>
      <c r="T47" s="142"/>
      <c r="U47" s="142"/>
      <c r="V47" s="142"/>
      <c r="W47" s="142" t="s">
        <v>173</v>
      </c>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row>
    <row r="48" spans="1:50" outlineLevel="2" x14ac:dyDescent="0.2">
      <c r="A48" s="148"/>
      <c r="B48" s="149"/>
      <c r="C48" s="176" t="s">
        <v>218</v>
      </c>
      <c r="D48" s="152"/>
      <c r="E48" s="197">
        <v>2.5051000000000001</v>
      </c>
      <c r="F48" s="189"/>
      <c r="G48" s="189"/>
      <c r="H48" s="151"/>
      <c r="I48" s="150"/>
      <c r="J48" s="150"/>
      <c r="K48" s="150"/>
      <c r="L48" s="150"/>
      <c r="M48" s="151"/>
      <c r="N48" s="151"/>
      <c r="O48" s="151"/>
      <c r="P48" s="142"/>
      <c r="Q48" s="142"/>
      <c r="R48" s="142"/>
      <c r="S48" s="142"/>
      <c r="T48" s="142"/>
      <c r="U48" s="142"/>
      <c r="V48" s="142"/>
      <c r="W48" s="142" t="s">
        <v>175</v>
      </c>
      <c r="X48" s="142">
        <v>0</v>
      </c>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row>
    <row r="49" spans="1:50" outlineLevel="1" x14ac:dyDescent="0.2">
      <c r="A49" s="162">
        <v>17</v>
      </c>
      <c r="B49" s="163" t="s">
        <v>219</v>
      </c>
      <c r="C49" s="175" t="s">
        <v>220</v>
      </c>
      <c r="D49" s="164" t="s">
        <v>200</v>
      </c>
      <c r="E49" s="196">
        <v>23.5</v>
      </c>
      <c r="F49" s="188"/>
      <c r="G49" s="187">
        <f>ROUND(E49*F49,2)</f>
        <v>0</v>
      </c>
      <c r="H49" s="166">
        <v>21</v>
      </c>
      <c r="I49" s="165">
        <v>3.4610000000000002E-2</v>
      </c>
      <c r="J49" s="165">
        <f>ROUND(E49*I49,2)</f>
        <v>0.81</v>
      </c>
      <c r="K49" s="165">
        <v>0</v>
      </c>
      <c r="L49" s="165">
        <f>ROUND(E49*K49,2)</f>
        <v>0</v>
      </c>
      <c r="M49" s="166" t="s">
        <v>170</v>
      </c>
      <c r="N49" s="167" t="s">
        <v>171</v>
      </c>
      <c r="O49" s="151" t="s">
        <v>172</v>
      </c>
      <c r="P49" s="142"/>
      <c r="Q49" s="142"/>
      <c r="R49" s="142"/>
      <c r="S49" s="142"/>
      <c r="T49" s="142"/>
      <c r="U49" s="142"/>
      <c r="V49" s="142"/>
      <c r="W49" s="142" t="s">
        <v>173</v>
      </c>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row>
    <row r="50" spans="1:50" outlineLevel="2" x14ac:dyDescent="0.2">
      <c r="A50" s="148"/>
      <c r="B50" s="149"/>
      <c r="C50" s="176" t="s">
        <v>221</v>
      </c>
      <c r="D50" s="152"/>
      <c r="E50" s="197">
        <v>23.5</v>
      </c>
      <c r="F50" s="189"/>
      <c r="G50" s="189"/>
      <c r="H50" s="151"/>
      <c r="I50" s="150"/>
      <c r="J50" s="150"/>
      <c r="K50" s="150"/>
      <c r="L50" s="150"/>
      <c r="M50" s="151"/>
      <c r="N50" s="151"/>
      <c r="O50" s="151"/>
      <c r="P50" s="142"/>
      <c r="Q50" s="142"/>
      <c r="R50" s="142"/>
      <c r="S50" s="142"/>
      <c r="T50" s="142"/>
      <c r="U50" s="142"/>
      <c r="V50" s="142"/>
      <c r="W50" s="142" t="s">
        <v>175</v>
      </c>
      <c r="X50" s="142">
        <v>0</v>
      </c>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row>
    <row r="51" spans="1:50" outlineLevel="1" x14ac:dyDescent="0.2">
      <c r="A51" s="162">
        <v>18</v>
      </c>
      <c r="B51" s="163" t="s">
        <v>222</v>
      </c>
      <c r="C51" s="175" t="s">
        <v>223</v>
      </c>
      <c r="D51" s="164" t="s">
        <v>224</v>
      </c>
      <c r="E51" s="196">
        <v>24.675000000000001</v>
      </c>
      <c r="F51" s="188"/>
      <c r="G51" s="187">
        <f>ROUND(E51*F51,2)</f>
        <v>0</v>
      </c>
      <c r="H51" s="166">
        <v>21</v>
      </c>
      <c r="I51" s="165">
        <v>0.105</v>
      </c>
      <c r="J51" s="165">
        <f>ROUND(E51*I51,2)</f>
        <v>2.59</v>
      </c>
      <c r="K51" s="165">
        <v>0</v>
      </c>
      <c r="L51" s="165">
        <f>ROUND(E51*K51,2)</f>
        <v>0</v>
      </c>
      <c r="M51" s="166" t="s">
        <v>170</v>
      </c>
      <c r="N51" s="167" t="s">
        <v>225</v>
      </c>
      <c r="O51" s="151" t="s">
        <v>172</v>
      </c>
      <c r="P51" s="142"/>
      <c r="Q51" s="142"/>
      <c r="R51" s="142"/>
      <c r="S51" s="142"/>
      <c r="T51" s="142"/>
      <c r="U51" s="142"/>
      <c r="V51" s="142"/>
      <c r="W51" s="142" t="s">
        <v>226</v>
      </c>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row>
    <row r="52" spans="1:50" outlineLevel="2" x14ac:dyDescent="0.2">
      <c r="A52" s="148"/>
      <c r="B52" s="149"/>
      <c r="C52" s="176" t="s">
        <v>227</v>
      </c>
      <c r="D52" s="152"/>
      <c r="E52" s="197">
        <v>24.675000000000001</v>
      </c>
      <c r="F52" s="189"/>
      <c r="G52" s="189"/>
      <c r="H52" s="151"/>
      <c r="I52" s="150"/>
      <c r="J52" s="150"/>
      <c r="K52" s="150"/>
      <c r="L52" s="150"/>
      <c r="M52" s="151"/>
      <c r="N52" s="151"/>
      <c r="O52" s="151"/>
      <c r="P52" s="142"/>
      <c r="Q52" s="142"/>
      <c r="R52" s="142"/>
      <c r="S52" s="142"/>
      <c r="T52" s="142"/>
      <c r="U52" s="142"/>
      <c r="V52" s="142"/>
      <c r="W52" s="142" t="s">
        <v>175</v>
      </c>
      <c r="X52" s="142">
        <v>0</v>
      </c>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row>
    <row r="53" spans="1:50" ht="25.5" x14ac:dyDescent="0.2">
      <c r="A53" s="156" t="s">
        <v>165</v>
      </c>
      <c r="B53" s="157" t="s">
        <v>81</v>
      </c>
      <c r="C53" s="174" t="s">
        <v>82</v>
      </c>
      <c r="D53" s="158"/>
      <c r="E53" s="195"/>
      <c r="F53" s="186"/>
      <c r="G53" s="186">
        <f>SUMIF(W54:W55,"&lt;&gt;NOR",G54:G55)</f>
        <v>0</v>
      </c>
      <c r="H53" s="160"/>
      <c r="I53" s="159"/>
      <c r="J53" s="159">
        <f>SUM(J54:J55)</f>
        <v>3.45</v>
      </c>
      <c r="K53" s="159"/>
      <c r="L53" s="159">
        <f>SUM(L54:L55)</f>
        <v>0</v>
      </c>
      <c r="M53" s="160"/>
      <c r="N53" s="161"/>
      <c r="O53" s="155"/>
      <c r="W53" t="s">
        <v>166</v>
      </c>
    </row>
    <row r="54" spans="1:50" outlineLevel="1" x14ac:dyDescent="0.2">
      <c r="A54" s="162">
        <v>19</v>
      </c>
      <c r="B54" s="163" t="s">
        <v>228</v>
      </c>
      <c r="C54" s="175" t="s">
        <v>229</v>
      </c>
      <c r="D54" s="164" t="s">
        <v>196</v>
      </c>
      <c r="E54" s="196">
        <v>10</v>
      </c>
      <c r="F54" s="188"/>
      <c r="G54" s="187">
        <f>ROUND(E54*F54,2)</f>
        <v>0</v>
      </c>
      <c r="H54" s="166">
        <v>21</v>
      </c>
      <c r="I54" s="165">
        <v>0.34499999999999997</v>
      </c>
      <c r="J54" s="165">
        <f>ROUND(E54*I54,2)</f>
        <v>3.45</v>
      </c>
      <c r="K54" s="165">
        <v>0</v>
      </c>
      <c r="L54" s="165">
        <f>ROUND(E54*K54,2)</f>
        <v>0</v>
      </c>
      <c r="M54" s="166" t="s">
        <v>170</v>
      </c>
      <c r="N54" s="167" t="s">
        <v>171</v>
      </c>
      <c r="O54" s="151" t="s">
        <v>172</v>
      </c>
      <c r="P54" s="142"/>
      <c r="Q54" s="142"/>
      <c r="R54" s="142"/>
      <c r="S54" s="142"/>
      <c r="T54" s="142"/>
      <c r="U54" s="142"/>
      <c r="V54" s="142"/>
      <c r="W54" s="142" t="s">
        <v>173</v>
      </c>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row>
    <row r="55" spans="1:50" outlineLevel="2" x14ac:dyDescent="0.2">
      <c r="A55" s="148"/>
      <c r="B55" s="149"/>
      <c r="C55" s="176" t="s">
        <v>230</v>
      </c>
      <c r="D55" s="152"/>
      <c r="E55" s="197">
        <v>10</v>
      </c>
      <c r="F55" s="189"/>
      <c r="G55" s="189"/>
      <c r="H55" s="151"/>
      <c r="I55" s="150"/>
      <c r="J55" s="150"/>
      <c r="K55" s="150"/>
      <c r="L55" s="150"/>
      <c r="M55" s="151"/>
      <c r="N55" s="151"/>
      <c r="O55" s="151"/>
      <c r="P55" s="142"/>
      <c r="Q55" s="142"/>
      <c r="R55" s="142"/>
      <c r="S55" s="142"/>
      <c r="T55" s="142"/>
      <c r="U55" s="142"/>
      <c r="V55" s="142"/>
      <c r="W55" s="142" t="s">
        <v>175</v>
      </c>
      <c r="X55" s="142">
        <v>0</v>
      </c>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row>
    <row r="56" spans="1:50" x14ac:dyDescent="0.2">
      <c r="A56" s="156" t="s">
        <v>165</v>
      </c>
      <c r="B56" s="157" t="s">
        <v>83</v>
      </c>
      <c r="C56" s="174" t="s">
        <v>84</v>
      </c>
      <c r="D56" s="158"/>
      <c r="E56" s="195"/>
      <c r="F56" s="186"/>
      <c r="G56" s="186">
        <f>SUMIF(W57:W60,"&lt;&gt;NOR",G57:G60)</f>
        <v>0</v>
      </c>
      <c r="H56" s="160"/>
      <c r="I56" s="159"/>
      <c r="J56" s="159">
        <f>SUM(J57:J60)</f>
        <v>1.93</v>
      </c>
      <c r="K56" s="159"/>
      <c r="L56" s="159">
        <f>SUM(L57:L60)</f>
        <v>0</v>
      </c>
      <c r="M56" s="160"/>
      <c r="N56" s="161"/>
      <c r="O56" s="155"/>
      <c r="W56" t="s">
        <v>166</v>
      </c>
    </row>
    <row r="57" spans="1:50" outlineLevel="1" x14ac:dyDescent="0.2">
      <c r="A57" s="162">
        <v>20</v>
      </c>
      <c r="B57" s="163" t="s">
        <v>231</v>
      </c>
      <c r="C57" s="175" t="s">
        <v>232</v>
      </c>
      <c r="D57" s="164" t="s">
        <v>196</v>
      </c>
      <c r="E57" s="196">
        <v>10</v>
      </c>
      <c r="F57" s="188"/>
      <c r="G57" s="187">
        <f>ROUND(E57*F57,2)</f>
        <v>0</v>
      </c>
      <c r="H57" s="166">
        <v>21</v>
      </c>
      <c r="I57" s="165">
        <v>5.5449999999999999E-2</v>
      </c>
      <c r="J57" s="165">
        <f>ROUND(E57*I57,2)</f>
        <v>0.55000000000000004</v>
      </c>
      <c r="K57" s="165">
        <v>0</v>
      </c>
      <c r="L57" s="165">
        <f>ROUND(E57*K57,2)</f>
        <v>0</v>
      </c>
      <c r="M57" s="166" t="s">
        <v>170</v>
      </c>
      <c r="N57" s="167" t="s">
        <v>171</v>
      </c>
      <c r="O57" s="151" t="s">
        <v>172</v>
      </c>
      <c r="P57" s="142"/>
      <c r="Q57" s="142"/>
      <c r="R57" s="142"/>
      <c r="S57" s="142"/>
      <c r="T57" s="142"/>
      <c r="U57" s="142"/>
      <c r="V57" s="142"/>
      <c r="W57" s="142" t="s">
        <v>173</v>
      </c>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row>
    <row r="58" spans="1:50" outlineLevel="2" x14ac:dyDescent="0.2">
      <c r="A58" s="148"/>
      <c r="B58" s="149"/>
      <c r="C58" s="176" t="s">
        <v>230</v>
      </c>
      <c r="D58" s="152"/>
      <c r="E58" s="197">
        <v>10</v>
      </c>
      <c r="F58" s="189"/>
      <c r="G58" s="189"/>
      <c r="H58" s="151"/>
      <c r="I58" s="150"/>
      <c r="J58" s="150"/>
      <c r="K58" s="150"/>
      <c r="L58" s="150"/>
      <c r="M58" s="151"/>
      <c r="N58" s="151"/>
      <c r="O58" s="151"/>
      <c r="P58" s="142"/>
      <c r="Q58" s="142"/>
      <c r="R58" s="142"/>
      <c r="S58" s="142"/>
      <c r="T58" s="142"/>
      <c r="U58" s="142"/>
      <c r="V58" s="142"/>
      <c r="W58" s="142" t="s">
        <v>175</v>
      </c>
      <c r="X58" s="142">
        <v>0</v>
      </c>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row>
    <row r="59" spans="1:50" outlineLevel="1" x14ac:dyDescent="0.2">
      <c r="A59" s="162">
        <v>21</v>
      </c>
      <c r="B59" s="163" t="s">
        <v>233</v>
      </c>
      <c r="C59" s="175" t="s">
        <v>842</v>
      </c>
      <c r="D59" s="164" t="s">
        <v>196</v>
      </c>
      <c r="E59" s="196">
        <v>10.5</v>
      </c>
      <c r="F59" s="188"/>
      <c r="G59" s="187">
        <f>ROUND(E59*F59,2)</f>
        <v>0</v>
      </c>
      <c r="H59" s="166">
        <v>21</v>
      </c>
      <c r="I59" s="165">
        <v>0.13100000000000001</v>
      </c>
      <c r="J59" s="165">
        <f>ROUND(E59*I59,2)</f>
        <v>1.38</v>
      </c>
      <c r="K59" s="165">
        <v>0</v>
      </c>
      <c r="L59" s="165">
        <f>ROUND(E59*K59,2)</f>
        <v>0</v>
      </c>
      <c r="M59" s="166" t="s">
        <v>170</v>
      </c>
      <c r="N59" s="167" t="s">
        <v>225</v>
      </c>
      <c r="O59" s="151" t="s">
        <v>172</v>
      </c>
      <c r="P59" s="142"/>
      <c r="Q59" s="142"/>
      <c r="R59" s="142"/>
      <c r="S59" s="142"/>
      <c r="T59" s="142"/>
      <c r="U59" s="142"/>
      <c r="V59" s="142"/>
      <c r="W59" s="142" t="s">
        <v>226</v>
      </c>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row>
    <row r="60" spans="1:50" outlineLevel="2" x14ac:dyDescent="0.2">
      <c r="A60" s="148"/>
      <c r="B60" s="149"/>
      <c r="C60" s="176" t="s">
        <v>234</v>
      </c>
      <c r="D60" s="152"/>
      <c r="E60" s="197">
        <v>10.5</v>
      </c>
      <c r="F60" s="189"/>
      <c r="G60" s="189"/>
      <c r="H60" s="151"/>
      <c r="I60" s="150"/>
      <c r="J60" s="150"/>
      <c r="K60" s="150"/>
      <c r="L60" s="150"/>
      <c r="M60" s="151"/>
      <c r="N60" s="151"/>
      <c r="O60" s="151"/>
      <c r="P60" s="142"/>
      <c r="Q60" s="142"/>
      <c r="R60" s="142"/>
      <c r="S60" s="142"/>
      <c r="T60" s="142"/>
      <c r="U60" s="142"/>
      <c r="V60" s="142"/>
      <c r="W60" s="142" t="s">
        <v>175</v>
      </c>
      <c r="X60" s="142">
        <v>0</v>
      </c>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row>
    <row r="61" spans="1:50" x14ac:dyDescent="0.2">
      <c r="A61" s="156" t="s">
        <v>165</v>
      </c>
      <c r="B61" s="157" t="s">
        <v>85</v>
      </c>
      <c r="C61" s="174" t="s">
        <v>86</v>
      </c>
      <c r="D61" s="158"/>
      <c r="E61" s="195"/>
      <c r="F61" s="186"/>
      <c r="G61" s="186">
        <f>SUMIF(W62:W77,"&lt;&gt;NOR",G62:G77)</f>
        <v>0</v>
      </c>
      <c r="H61" s="160"/>
      <c r="I61" s="159"/>
      <c r="J61" s="159">
        <f>SUM(J62:J77)</f>
        <v>7.67</v>
      </c>
      <c r="K61" s="159"/>
      <c r="L61" s="159">
        <f>SUM(L62:L77)</f>
        <v>0</v>
      </c>
      <c r="M61" s="160"/>
      <c r="N61" s="161"/>
      <c r="O61" s="155"/>
      <c r="W61" t="s">
        <v>166</v>
      </c>
    </row>
    <row r="62" spans="1:50" outlineLevel="1" x14ac:dyDescent="0.2">
      <c r="A62" s="162">
        <v>22</v>
      </c>
      <c r="B62" s="163" t="s">
        <v>235</v>
      </c>
      <c r="C62" s="175" t="s">
        <v>236</v>
      </c>
      <c r="D62" s="164" t="s">
        <v>196</v>
      </c>
      <c r="E62" s="196">
        <v>6.2309999999999999</v>
      </c>
      <c r="F62" s="188"/>
      <c r="G62" s="187">
        <f>ROUND(E62*F62,2)</f>
        <v>0</v>
      </c>
      <c r="H62" s="166">
        <v>21</v>
      </c>
      <c r="I62" s="165">
        <v>4.7660000000000001E-2</v>
      </c>
      <c r="J62" s="165">
        <f>ROUND(E62*I62,2)</f>
        <v>0.3</v>
      </c>
      <c r="K62" s="165">
        <v>0</v>
      </c>
      <c r="L62" s="165">
        <f>ROUND(E62*K62,2)</f>
        <v>0</v>
      </c>
      <c r="M62" s="166" t="s">
        <v>170</v>
      </c>
      <c r="N62" s="167" t="s">
        <v>171</v>
      </c>
      <c r="O62" s="151" t="s">
        <v>172</v>
      </c>
      <c r="P62" s="142"/>
      <c r="Q62" s="142"/>
      <c r="R62" s="142"/>
      <c r="S62" s="142"/>
      <c r="T62" s="142"/>
      <c r="U62" s="142"/>
      <c r="V62" s="142"/>
      <c r="W62" s="142" t="s">
        <v>173</v>
      </c>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row>
    <row r="63" spans="1:50" outlineLevel="2" x14ac:dyDescent="0.2">
      <c r="A63" s="148"/>
      <c r="B63" s="149"/>
      <c r="C63" s="176" t="s">
        <v>237</v>
      </c>
      <c r="D63" s="152"/>
      <c r="E63" s="197">
        <v>6.2309999999999999</v>
      </c>
      <c r="F63" s="189"/>
      <c r="G63" s="189"/>
      <c r="H63" s="151"/>
      <c r="I63" s="150"/>
      <c r="J63" s="150"/>
      <c r="K63" s="150"/>
      <c r="L63" s="150"/>
      <c r="M63" s="151"/>
      <c r="N63" s="151"/>
      <c r="O63" s="151"/>
      <c r="P63" s="142"/>
      <c r="Q63" s="142"/>
      <c r="R63" s="142"/>
      <c r="S63" s="142"/>
      <c r="T63" s="142"/>
      <c r="U63" s="142"/>
      <c r="V63" s="142"/>
      <c r="W63" s="142" t="s">
        <v>175</v>
      </c>
      <c r="X63" s="142">
        <v>0</v>
      </c>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row>
    <row r="64" spans="1:50" outlineLevel="1" x14ac:dyDescent="0.2">
      <c r="A64" s="162">
        <v>23</v>
      </c>
      <c r="B64" s="163" t="s">
        <v>238</v>
      </c>
      <c r="C64" s="175" t="s">
        <v>239</v>
      </c>
      <c r="D64" s="164" t="s">
        <v>196</v>
      </c>
      <c r="E64" s="196">
        <v>137.24100000000001</v>
      </c>
      <c r="F64" s="188"/>
      <c r="G64" s="187">
        <f>ROUND(E64*F64,2)</f>
        <v>0</v>
      </c>
      <c r="H64" s="166">
        <v>21</v>
      </c>
      <c r="I64" s="165">
        <v>5.3690000000000002E-2</v>
      </c>
      <c r="J64" s="165">
        <f>ROUND(E64*I64,2)</f>
        <v>7.37</v>
      </c>
      <c r="K64" s="165">
        <v>0</v>
      </c>
      <c r="L64" s="165">
        <f>ROUND(E64*K64,2)</f>
        <v>0</v>
      </c>
      <c r="M64" s="166" t="s">
        <v>170</v>
      </c>
      <c r="N64" s="167" t="s">
        <v>171</v>
      </c>
      <c r="O64" s="151" t="s">
        <v>172</v>
      </c>
      <c r="P64" s="142"/>
      <c r="Q64" s="142"/>
      <c r="R64" s="142"/>
      <c r="S64" s="142"/>
      <c r="T64" s="142"/>
      <c r="U64" s="142"/>
      <c r="V64" s="142"/>
      <c r="W64" s="142" t="s">
        <v>173</v>
      </c>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row>
    <row r="65" spans="1:50" outlineLevel="2" x14ac:dyDescent="0.2">
      <c r="A65" s="148"/>
      <c r="B65" s="149"/>
      <c r="C65" s="176" t="s">
        <v>240</v>
      </c>
      <c r="D65" s="152"/>
      <c r="E65" s="197">
        <v>32.4</v>
      </c>
      <c r="F65" s="189"/>
      <c r="G65" s="189"/>
      <c r="H65" s="151"/>
      <c r="I65" s="150"/>
      <c r="J65" s="150"/>
      <c r="K65" s="150"/>
      <c r="L65" s="150"/>
      <c r="M65" s="151"/>
      <c r="N65" s="151"/>
      <c r="O65" s="151"/>
      <c r="P65" s="142"/>
      <c r="Q65" s="142"/>
      <c r="R65" s="142"/>
      <c r="S65" s="142"/>
      <c r="T65" s="142"/>
      <c r="U65" s="142"/>
      <c r="V65" s="142"/>
      <c r="W65" s="142" t="s">
        <v>175</v>
      </c>
      <c r="X65" s="142">
        <v>0</v>
      </c>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row>
    <row r="66" spans="1:50" outlineLevel="3" x14ac:dyDescent="0.2">
      <c r="A66" s="148"/>
      <c r="B66" s="149"/>
      <c r="C66" s="176" t="s">
        <v>241</v>
      </c>
      <c r="D66" s="152"/>
      <c r="E66" s="197">
        <v>9.18</v>
      </c>
      <c r="F66" s="189"/>
      <c r="G66" s="189"/>
      <c r="H66" s="151"/>
      <c r="I66" s="150"/>
      <c r="J66" s="150"/>
      <c r="K66" s="150"/>
      <c r="L66" s="150"/>
      <c r="M66" s="151"/>
      <c r="N66" s="151"/>
      <c r="O66" s="151"/>
      <c r="P66" s="142"/>
      <c r="Q66" s="142"/>
      <c r="R66" s="142"/>
      <c r="S66" s="142"/>
      <c r="T66" s="142"/>
      <c r="U66" s="142"/>
      <c r="V66" s="142"/>
      <c r="W66" s="142" t="s">
        <v>175</v>
      </c>
      <c r="X66" s="142">
        <v>0</v>
      </c>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row>
    <row r="67" spans="1:50" outlineLevel="3" x14ac:dyDescent="0.2">
      <c r="A67" s="148"/>
      <c r="B67" s="149"/>
      <c r="C67" s="176" t="s">
        <v>242</v>
      </c>
      <c r="D67" s="152"/>
      <c r="E67" s="197">
        <v>38.880000000000003</v>
      </c>
      <c r="F67" s="189"/>
      <c r="G67" s="189"/>
      <c r="H67" s="151"/>
      <c r="I67" s="150"/>
      <c r="J67" s="150"/>
      <c r="K67" s="150"/>
      <c r="L67" s="150"/>
      <c r="M67" s="151"/>
      <c r="N67" s="151"/>
      <c r="O67" s="151"/>
      <c r="P67" s="142"/>
      <c r="Q67" s="142"/>
      <c r="R67" s="142"/>
      <c r="S67" s="142"/>
      <c r="T67" s="142"/>
      <c r="U67" s="142"/>
      <c r="V67" s="142"/>
      <c r="W67" s="142" t="s">
        <v>175</v>
      </c>
      <c r="X67" s="142">
        <v>0</v>
      </c>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row>
    <row r="68" spans="1:50" outlineLevel="3" x14ac:dyDescent="0.2">
      <c r="A68" s="148"/>
      <c r="B68" s="149"/>
      <c r="C68" s="176" t="s">
        <v>243</v>
      </c>
      <c r="D68" s="152"/>
      <c r="E68" s="197">
        <v>14.4</v>
      </c>
      <c r="F68" s="189"/>
      <c r="G68" s="189"/>
      <c r="H68" s="151"/>
      <c r="I68" s="150"/>
      <c r="J68" s="150"/>
      <c r="K68" s="150"/>
      <c r="L68" s="150"/>
      <c r="M68" s="151"/>
      <c r="N68" s="151"/>
      <c r="O68" s="151"/>
      <c r="P68" s="142"/>
      <c r="Q68" s="142"/>
      <c r="R68" s="142"/>
      <c r="S68" s="142"/>
      <c r="T68" s="142"/>
      <c r="U68" s="142"/>
      <c r="V68" s="142"/>
      <c r="W68" s="142" t="s">
        <v>175</v>
      </c>
      <c r="X68" s="142">
        <v>0</v>
      </c>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row>
    <row r="69" spans="1:50" outlineLevel="3" x14ac:dyDescent="0.2">
      <c r="A69" s="148"/>
      <c r="B69" s="149"/>
      <c r="C69" s="176" t="s">
        <v>244</v>
      </c>
      <c r="D69" s="152"/>
      <c r="E69" s="197">
        <v>5.5620000000000003</v>
      </c>
      <c r="F69" s="189"/>
      <c r="G69" s="189"/>
      <c r="H69" s="151"/>
      <c r="I69" s="150"/>
      <c r="J69" s="150"/>
      <c r="K69" s="150"/>
      <c r="L69" s="150"/>
      <c r="M69" s="151"/>
      <c r="N69" s="151"/>
      <c r="O69" s="151"/>
      <c r="P69" s="142"/>
      <c r="Q69" s="142"/>
      <c r="R69" s="142"/>
      <c r="S69" s="142"/>
      <c r="T69" s="142"/>
      <c r="U69" s="142"/>
      <c r="V69" s="142"/>
      <c r="W69" s="142" t="s">
        <v>175</v>
      </c>
      <c r="X69" s="142">
        <v>0</v>
      </c>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row>
    <row r="70" spans="1:50" outlineLevel="3" x14ac:dyDescent="0.2">
      <c r="A70" s="148"/>
      <c r="B70" s="149"/>
      <c r="C70" s="176" t="s">
        <v>245</v>
      </c>
      <c r="D70" s="152"/>
      <c r="E70" s="197">
        <v>3.1139999999999999</v>
      </c>
      <c r="F70" s="189"/>
      <c r="G70" s="189"/>
      <c r="H70" s="151"/>
      <c r="I70" s="150"/>
      <c r="J70" s="150"/>
      <c r="K70" s="150"/>
      <c r="L70" s="150"/>
      <c r="M70" s="151"/>
      <c r="N70" s="151"/>
      <c r="O70" s="151"/>
      <c r="P70" s="142"/>
      <c r="Q70" s="142"/>
      <c r="R70" s="142"/>
      <c r="S70" s="142"/>
      <c r="T70" s="142"/>
      <c r="U70" s="142"/>
      <c r="V70" s="142"/>
      <c r="W70" s="142" t="s">
        <v>175</v>
      </c>
      <c r="X70" s="142">
        <v>0</v>
      </c>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row>
    <row r="71" spans="1:50" outlineLevel="3" x14ac:dyDescent="0.2">
      <c r="A71" s="148"/>
      <c r="B71" s="149"/>
      <c r="C71" s="176" t="s">
        <v>246</v>
      </c>
      <c r="D71" s="152"/>
      <c r="E71" s="197">
        <v>6.0720000000000001</v>
      </c>
      <c r="F71" s="189"/>
      <c r="G71" s="189"/>
      <c r="H71" s="151"/>
      <c r="I71" s="150"/>
      <c r="J71" s="150"/>
      <c r="K71" s="150"/>
      <c r="L71" s="150"/>
      <c r="M71" s="151"/>
      <c r="N71" s="151"/>
      <c r="O71" s="151"/>
      <c r="P71" s="142"/>
      <c r="Q71" s="142"/>
      <c r="R71" s="142"/>
      <c r="S71" s="142"/>
      <c r="T71" s="142"/>
      <c r="U71" s="142"/>
      <c r="V71" s="142"/>
      <c r="W71" s="142" t="s">
        <v>175</v>
      </c>
      <c r="X71" s="142">
        <v>0</v>
      </c>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row>
    <row r="72" spans="1:50" outlineLevel="3" x14ac:dyDescent="0.2">
      <c r="A72" s="148"/>
      <c r="B72" s="149"/>
      <c r="C72" s="176" t="s">
        <v>247</v>
      </c>
      <c r="D72" s="152"/>
      <c r="E72" s="197">
        <v>6.0720000000000001</v>
      </c>
      <c r="F72" s="189"/>
      <c r="G72" s="189"/>
      <c r="H72" s="151"/>
      <c r="I72" s="150"/>
      <c r="J72" s="150"/>
      <c r="K72" s="150"/>
      <c r="L72" s="150"/>
      <c r="M72" s="151"/>
      <c r="N72" s="151"/>
      <c r="O72" s="151"/>
      <c r="P72" s="142"/>
      <c r="Q72" s="142"/>
      <c r="R72" s="142"/>
      <c r="S72" s="142"/>
      <c r="T72" s="142"/>
      <c r="U72" s="142"/>
      <c r="V72" s="142"/>
      <c r="W72" s="142" t="s">
        <v>175</v>
      </c>
      <c r="X72" s="142">
        <v>0</v>
      </c>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row>
    <row r="73" spans="1:50" outlineLevel="3" x14ac:dyDescent="0.2">
      <c r="A73" s="148"/>
      <c r="B73" s="149"/>
      <c r="C73" s="176" t="s">
        <v>248</v>
      </c>
      <c r="D73" s="152"/>
      <c r="E73" s="197">
        <v>3.78</v>
      </c>
      <c r="F73" s="189"/>
      <c r="G73" s="189"/>
      <c r="H73" s="151"/>
      <c r="I73" s="150"/>
      <c r="J73" s="150"/>
      <c r="K73" s="150"/>
      <c r="L73" s="150"/>
      <c r="M73" s="151"/>
      <c r="N73" s="151"/>
      <c r="O73" s="151"/>
      <c r="P73" s="142"/>
      <c r="Q73" s="142"/>
      <c r="R73" s="142"/>
      <c r="S73" s="142"/>
      <c r="T73" s="142"/>
      <c r="U73" s="142"/>
      <c r="V73" s="142"/>
      <c r="W73" s="142" t="s">
        <v>175</v>
      </c>
      <c r="X73" s="142">
        <v>0</v>
      </c>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row>
    <row r="74" spans="1:50" outlineLevel="3" x14ac:dyDescent="0.2">
      <c r="A74" s="148"/>
      <c r="B74" s="149"/>
      <c r="C74" s="176" t="s">
        <v>249</v>
      </c>
      <c r="D74" s="152"/>
      <c r="E74" s="197">
        <v>1.08</v>
      </c>
      <c r="F74" s="189"/>
      <c r="G74" s="189"/>
      <c r="H74" s="151"/>
      <c r="I74" s="150"/>
      <c r="J74" s="150"/>
      <c r="K74" s="150"/>
      <c r="L74" s="150"/>
      <c r="M74" s="151"/>
      <c r="N74" s="151"/>
      <c r="O74" s="151"/>
      <c r="P74" s="142"/>
      <c r="Q74" s="142"/>
      <c r="R74" s="142"/>
      <c r="S74" s="142"/>
      <c r="T74" s="142"/>
      <c r="U74" s="142"/>
      <c r="V74" s="142"/>
      <c r="W74" s="142" t="s">
        <v>175</v>
      </c>
      <c r="X74" s="142">
        <v>0</v>
      </c>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row>
    <row r="75" spans="1:50" outlineLevel="3" x14ac:dyDescent="0.2">
      <c r="A75" s="148"/>
      <c r="B75" s="149"/>
      <c r="C75" s="176" t="s">
        <v>250</v>
      </c>
      <c r="D75" s="152"/>
      <c r="E75" s="197">
        <v>12.24</v>
      </c>
      <c r="F75" s="189"/>
      <c r="G75" s="189"/>
      <c r="H75" s="151"/>
      <c r="I75" s="150"/>
      <c r="J75" s="150"/>
      <c r="K75" s="150"/>
      <c r="L75" s="150"/>
      <c r="M75" s="151"/>
      <c r="N75" s="151"/>
      <c r="O75" s="151"/>
      <c r="P75" s="142"/>
      <c r="Q75" s="142"/>
      <c r="R75" s="142"/>
      <c r="S75" s="142"/>
      <c r="T75" s="142"/>
      <c r="U75" s="142"/>
      <c r="V75" s="142"/>
      <c r="W75" s="142" t="s">
        <v>175</v>
      </c>
      <c r="X75" s="142">
        <v>0</v>
      </c>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row>
    <row r="76" spans="1:50" outlineLevel="3" x14ac:dyDescent="0.2">
      <c r="A76" s="148"/>
      <c r="B76" s="149"/>
      <c r="C76" s="176" t="s">
        <v>251</v>
      </c>
      <c r="D76" s="152"/>
      <c r="E76" s="197">
        <v>1.44</v>
      </c>
      <c r="F76" s="189"/>
      <c r="G76" s="189"/>
      <c r="H76" s="151"/>
      <c r="I76" s="150"/>
      <c r="J76" s="150"/>
      <c r="K76" s="150"/>
      <c r="L76" s="150"/>
      <c r="M76" s="151"/>
      <c r="N76" s="151"/>
      <c r="O76" s="151"/>
      <c r="P76" s="142"/>
      <c r="Q76" s="142"/>
      <c r="R76" s="142"/>
      <c r="S76" s="142"/>
      <c r="T76" s="142"/>
      <c r="U76" s="142"/>
      <c r="V76" s="142"/>
      <c r="W76" s="142" t="s">
        <v>175</v>
      </c>
      <c r="X76" s="142">
        <v>0</v>
      </c>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row>
    <row r="77" spans="1:50" outlineLevel="3" x14ac:dyDescent="0.2">
      <c r="A77" s="148"/>
      <c r="B77" s="149"/>
      <c r="C77" s="176" t="s">
        <v>252</v>
      </c>
      <c r="D77" s="152"/>
      <c r="E77" s="197">
        <v>3.0209999999999999</v>
      </c>
      <c r="F77" s="189"/>
      <c r="G77" s="189"/>
      <c r="H77" s="151"/>
      <c r="I77" s="150"/>
      <c r="J77" s="150"/>
      <c r="K77" s="150"/>
      <c r="L77" s="150"/>
      <c r="M77" s="151"/>
      <c r="N77" s="151"/>
      <c r="O77" s="151"/>
      <c r="P77" s="142"/>
      <c r="Q77" s="142"/>
      <c r="R77" s="142"/>
      <c r="S77" s="142"/>
      <c r="T77" s="142"/>
      <c r="U77" s="142"/>
      <c r="V77" s="142"/>
      <c r="W77" s="142" t="s">
        <v>175</v>
      </c>
      <c r="X77" s="142">
        <v>0</v>
      </c>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row>
    <row r="78" spans="1:50" x14ac:dyDescent="0.2">
      <c r="A78" s="156" t="s">
        <v>165</v>
      </c>
      <c r="B78" s="157" t="s">
        <v>87</v>
      </c>
      <c r="C78" s="174" t="s">
        <v>88</v>
      </c>
      <c r="D78" s="158"/>
      <c r="E78" s="195"/>
      <c r="F78" s="186"/>
      <c r="G78" s="186">
        <f>SUMIF(W79:W96,"&lt;&gt;NOR",G79:G96)</f>
        <v>0</v>
      </c>
      <c r="H78" s="160"/>
      <c r="I78" s="159"/>
      <c r="J78" s="159">
        <f>SUM(J79:J96)</f>
        <v>25.36</v>
      </c>
      <c r="K78" s="159"/>
      <c r="L78" s="159">
        <f>SUM(L79:L96)</f>
        <v>0</v>
      </c>
      <c r="M78" s="160"/>
      <c r="N78" s="161"/>
      <c r="O78" s="155"/>
      <c r="W78" t="s">
        <v>166</v>
      </c>
    </row>
    <row r="79" spans="1:50" ht="22.5" outlineLevel="1" x14ac:dyDescent="0.2">
      <c r="A79" s="162">
        <v>24</v>
      </c>
      <c r="B79" s="163" t="s">
        <v>253</v>
      </c>
      <c r="C79" s="175" t="s">
        <v>988</v>
      </c>
      <c r="D79" s="164" t="s">
        <v>196</v>
      </c>
      <c r="E79" s="196">
        <v>134.19999999999999</v>
      </c>
      <c r="F79" s="188"/>
      <c r="G79" s="187">
        <f>ROUND(E79*F79,2)</f>
        <v>0</v>
      </c>
      <c r="H79" s="166">
        <v>21</v>
      </c>
      <c r="I79" s="165">
        <v>1.933E-2</v>
      </c>
      <c r="J79" s="165">
        <f>ROUND(E79*I79,2)</f>
        <v>2.59</v>
      </c>
      <c r="K79" s="165">
        <v>0</v>
      </c>
      <c r="L79" s="165">
        <f>ROUND(E79*K79,2)</f>
        <v>0</v>
      </c>
      <c r="M79" s="166" t="s">
        <v>170</v>
      </c>
      <c r="N79" s="167" t="s">
        <v>171</v>
      </c>
      <c r="O79" s="151" t="s">
        <v>172</v>
      </c>
      <c r="P79" s="142"/>
      <c r="Q79" s="142"/>
      <c r="R79" s="142"/>
      <c r="S79" s="142"/>
      <c r="T79" s="142"/>
      <c r="U79" s="142"/>
      <c r="V79" s="142"/>
      <c r="W79" s="142" t="s">
        <v>173</v>
      </c>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row>
    <row r="80" spans="1:50" outlineLevel="2" x14ac:dyDescent="0.2">
      <c r="A80" s="148"/>
      <c r="B80" s="149"/>
      <c r="C80" s="176" t="s">
        <v>254</v>
      </c>
      <c r="D80" s="152"/>
      <c r="E80" s="197">
        <v>134.19999999999999</v>
      </c>
      <c r="F80" s="189"/>
      <c r="G80" s="189"/>
      <c r="H80" s="151"/>
      <c r="I80" s="150"/>
      <c r="J80" s="150"/>
      <c r="K80" s="150"/>
      <c r="L80" s="150"/>
      <c r="M80" s="151"/>
      <c r="N80" s="151"/>
      <c r="O80" s="151"/>
      <c r="P80" s="142"/>
      <c r="Q80" s="142"/>
      <c r="R80" s="142"/>
      <c r="S80" s="142"/>
      <c r="T80" s="142"/>
      <c r="U80" s="142"/>
      <c r="V80" s="142"/>
      <c r="W80" s="142" t="s">
        <v>175</v>
      </c>
      <c r="X80" s="142">
        <v>0</v>
      </c>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row>
    <row r="81" spans="1:50" ht="22.5" outlineLevel="1" x14ac:dyDescent="0.2">
      <c r="A81" s="162">
        <v>25</v>
      </c>
      <c r="B81" s="163" t="s">
        <v>255</v>
      </c>
      <c r="C81" s="175" t="s">
        <v>989</v>
      </c>
      <c r="D81" s="164" t="s">
        <v>196</v>
      </c>
      <c r="E81" s="196">
        <v>252.3</v>
      </c>
      <c r="F81" s="188"/>
      <c r="G81" s="187">
        <f>ROUND(E81*F81,2)</f>
        <v>0</v>
      </c>
      <c r="H81" s="166">
        <v>21</v>
      </c>
      <c r="I81" s="165">
        <v>1.272E-2</v>
      </c>
      <c r="J81" s="165">
        <f>ROUND(E81*I81,2)</f>
        <v>3.21</v>
      </c>
      <c r="K81" s="165">
        <v>0</v>
      </c>
      <c r="L81" s="165">
        <f>ROUND(E81*K81,2)</f>
        <v>0</v>
      </c>
      <c r="M81" s="166" t="s">
        <v>170</v>
      </c>
      <c r="N81" s="167" t="s">
        <v>171</v>
      </c>
      <c r="O81" s="151" t="s">
        <v>172</v>
      </c>
      <c r="P81" s="142"/>
      <c r="Q81" s="142"/>
      <c r="R81" s="142"/>
      <c r="S81" s="142"/>
      <c r="T81" s="142"/>
      <c r="U81" s="142"/>
      <c r="V81" s="142"/>
      <c r="W81" s="142" t="s">
        <v>173</v>
      </c>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row>
    <row r="82" spans="1:50" outlineLevel="2" x14ac:dyDescent="0.2">
      <c r="A82" s="148"/>
      <c r="B82" s="149"/>
      <c r="C82" s="176" t="s">
        <v>256</v>
      </c>
      <c r="D82" s="152"/>
      <c r="E82" s="197">
        <v>252.3</v>
      </c>
      <c r="F82" s="189"/>
      <c r="G82" s="189"/>
      <c r="H82" s="151"/>
      <c r="I82" s="150"/>
      <c r="J82" s="150"/>
      <c r="K82" s="150"/>
      <c r="L82" s="150"/>
      <c r="M82" s="151"/>
      <c r="N82" s="151"/>
      <c r="O82" s="151"/>
      <c r="P82" s="142"/>
      <c r="Q82" s="142"/>
      <c r="R82" s="142"/>
      <c r="S82" s="142"/>
      <c r="T82" s="142"/>
      <c r="U82" s="142"/>
      <c r="V82" s="142"/>
      <c r="W82" s="142" t="s">
        <v>175</v>
      </c>
      <c r="X82" s="142">
        <v>0</v>
      </c>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row>
    <row r="83" spans="1:50" ht="22.5" outlineLevel="1" x14ac:dyDescent="0.2">
      <c r="A83" s="162">
        <v>26</v>
      </c>
      <c r="B83" s="163" t="s">
        <v>257</v>
      </c>
      <c r="C83" s="175" t="s">
        <v>990</v>
      </c>
      <c r="D83" s="164" t="s">
        <v>196</v>
      </c>
      <c r="E83" s="196">
        <v>1030.9000000000001</v>
      </c>
      <c r="F83" s="188"/>
      <c r="G83" s="187">
        <f>ROUND(E83*F83,2)</f>
        <v>0</v>
      </c>
      <c r="H83" s="166">
        <v>21</v>
      </c>
      <c r="I83" s="165">
        <v>1.3480000000000001E-2</v>
      </c>
      <c r="J83" s="165">
        <f>ROUND(E83*I83,2)</f>
        <v>13.9</v>
      </c>
      <c r="K83" s="165">
        <v>0</v>
      </c>
      <c r="L83" s="165">
        <f>ROUND(E83*K83,2)</f>
        <v>0</v>
      </c>
      <c r="M83" s="166" t="s">
        <v>170</v>
      </c>
      <c r="N83" s="167" t="s">
        <v>171</v>
      </c>
      <c r="O83" s="151" t="s">
        <v>172</v>
      </c>
      <c r="P83" s="142"/>
      <c r="Q83" s="142"/>
      <c r="R83" s="142"/>
      <c r="S83" s="142"/>
      <c r="T83" s="142"/>
      <c r="U83" s="142"/>
      <c r="V83" s="142"/>
      <c r="W83" s="142" t="s">
        <v>173</v>
      </c>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row>
    <row r="84" spans="1:50" outlineLevel="2" x14ac:dyDescent="0.2">
      <c r="A84" s="148"/>
      <c r="B84" s="149"/>
      <c r="C84" s="176" t="s">
        <v>258</v>
      </c>
      <c r="D84" s="152"/>
      <c r="E84" s="197">
        <v>1030.9000000000001</v>
      </c>
      <c r="F84" s="189"/>
      <c r="G84" s="189"/>
      <c r="H84" s="151"/>
      <c r="I84" s="150"/>
      <c r="J84" s="150"/>
      <c r="K84" s="150"/>
      <c r="L84" s="150"/>
      <c r="M84" s="151"/>
      <c r="N84" s="151"/>
      <c r="O84" s="151"/>
      <c r="P84" s="142"/>
      <c r="Q84" s="142"/>
      <c r="R84" s="142"/>
      <c r="S84" s="142"/>
      <c r="T84" s="142"/>
      <c r="U84" s="142"/>
      <c r="V84" s="142"/>
      <c r="W84" s="142" t="s">
        <v>175</v>
      </c>
      <c r="X84" s="142">
        <v>0</v>
      </c>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row>
    <row r="85" spans="1:50" ht="22.5" outlineLevel="1" x14ac:dyDescent="0.2">
      <c r="A85" s="162">
        <v>27</v>
      </c>
      <c r="B85" s="163" t="s">
        <v>259</v>
      </c>
      <c r="C85" s="175" t="s">
        <v>991</v>
      </c>
      <c r="D85" s="164" t="s">
        <v>196</v>
      </c>
      <c r="E85" s="196">
        <v>355.9</v>
      </c>
      <c r="F85" s="188"/>
      <c r="G85" s="187">
        <f>ROUND(E85*F85,2)</f>
        <v>0</v>
      </c>
      <c r="H85" s="166">
        <v>21</v>
      </c>
      <c r="I85" s="165">
        <v>1.4670000000000001E-2</v>
      </c>
      <c r="J85" s="165">
        <f>ROUND(E85*I85,2)</f>
        <v>5.22</v>
      </c>
      <c r="K85" s="165">
        <v>0</v>
      </c>
      <c r="L85" s="165">
        <f>ROUND(E85*K85,2)</f>
        <v>0</v>
      </c>
      <c r="M85" s="166" t="s">
        <v>170</v>
      </c>
      <c r="N85" s="167" t="s">
        <v>171</v>
      </c>
      <c r="O85" s="151" t="s">
        <v>172</v>
      </c>
      <c r="P85" s="142"/>
      <c r="Q85" s="142"/>
      <c r="R85" s="142"/>
      <c r="S85" s="142"/>
      <c r="T85" s="142"/>
      <c r="U85" s="142"/>
      <c r="V85" s="142"/>
      <c r="W85" s="142" t="s">
        <v>173</v>
      </c>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row>
    <row r="86" spans="1:50" outlineLevel="2" x14ac:dyDescent="0.2">
      <c r="A86" s="148"/>
      <c r="B86" s="149"/>
      <c r="C86" s="176" t="s">
        <v>260</v>
      </c>
      <c r="D86" s="152"/>
      <c r="E86" s="197">
        <v>355.9</v>
      </c>
      <c r="F86" s="189"/>
      <c r="G86" s="189"/>
      <c r="H86" s="151"/>
      <c r="I86" s="150"/>
      <c r="J86" s="150"/>
      <c r="K86" s="150"/>
      <c r="L86" s="150"/>
      <c r="M86" s="151"/>
      <c r="N86" s="151"/>
      <c r="O86" s="151"/>
      <c r="P86" s="142"/>
      <c r="Q86" s="142"/>
      <c r="R86" s="142"/>
      <c r="S86" s="142"/>
      <c r="T86" s="142"/>
      <c r="U86" s="142"/>
      <c r="V86" s="142"/>
      <c r="W86" s="142" t="s">
        <v>175</v>
      </c>
      <c r="X86" s="142">
        <v>0</v>
      </c>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row>
    <row r="87" spans="1:50" ht="22.5" outlineLevel="1" x14ac:dyDescent="0.2">
      <c r="A87" s="162">
        <v>28</v>
      </c>
      <c r="B87" s="163" t="s">
        <v>261</v>
      </c>
      <c r="C87" s="175" t="s">
        <v>992</v>
      </c>
      <c r="D87" s="164" t="s">
        <v>196</v>
      </c>
      <c r="E87" s="196">
        <v>6.8</v>
      </c>
      <c r="F87" s="188"/>
      <c r="G87" s="187">
        <f>ROUND(E87*F87,2)</f>
        <v>0</v>
      </c>
      <c r="H87" s="166">
        <v>21</v>
      </c>
      <c r="I87" s="165">
        <v>1.349E-2</v>
      </c>
      <c r="J87" s="165">
        <f>ROUND(E87*I87,2)</f>
        <v>0.09</v>
      </c>
      <c r="K87" s="165">
        <v>0</v>
      </c>
      <c r="L87" s="165">
        <f>ROUND(E87*K87,2)</f>
        <v>0</v>
      </c>
      <c r="M87" s="166" t="s">
        <v>170</v>
      </c>
      <c r="N87" s="167" t="s">
        <v>171</v>
      </c>
      <c r="O87" s="151" t="s">
        <v>172</v>
      </c>
      <c r="P87" s="142"/>
      <c r="Q87" s="142"/>
      <c r="R87" s="142"/>
      <c r="S87" s="142"/>
      <c r="T87" s="142"/>
      <c r="U87" s="142"/>
      <c r="V87" s="142"/>
      <c r="W87" s="142" t="s">
        <v>173</v>
      </c>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row>
    <row r="88" spans="1:50" outlineLevel="2" x14ac:dyDescent="0.2">
      <c r="A88" s="148"/>
      <c r="B88" s="149"/>
      <c r="C88" s="176" t="s">
        <v>262</v>
      </c>
      <c r="D88" s="152"/>
      <c r="E88" s="197">
        <v>6.8</v>
      </c>
      <c r="F88" s="189"/>
      <c r="G88" s="189"/>
      <c r="H88" s="151"/>
      <c r="I88" s="150"/>
      <c r="J88" s="150"/>
      <c r="K88" s="150"/>
      <c r="L88" s="150"/>
      <c r="M88" s="151"/>
      <c r="N88" s="151"/>
      <c r="O88" s="151"/>
      <c r="P88" s="142"/>
      <c r="Q88" s="142"/>
      <c r="R88" s="142"/>
      <c r="S88" s="142"/>
      <c r="T88" s="142"/>
      <c r="U88" s="142"/>
      <c r="V88" s="142"/>
      <c r="W88" s="142" t="s">
        <v>175</v>
      </c>
      <c r="X88" s="142">
        <v>0</v>
      </c>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row>
    <row r="89" spans="1:50" outlineLevel="1" x14ac:dyDescent="0.2">
      <c r="A89" s="162">
        <v>29</v>
      </c>
      <c r="B89" s="163" t="s">
        <v>263</v>
      </c>
      <c r="C89" s="175" t="s">
        <v>264</v>
      </c>
      <c r="D89" s="164" t="s">
        <v>196</v>
      </c>
      <c r="E89" s="196">
        <v>1780.1</v>
      </c>
      <c r="F89" s="188"/>
      <c r="G89" s="187">
        <f>ROUND(E89*F89,2)</f>
        <v>0</v>
      </c>
      <c r="H89" s="166">
        <v>21</v>
      </c>
      <c r="I89" s="165">
        <v>2.0000000000000002E-5</v>
      </c>
      <c r="J89" s="165">
        <f>ROUND(E89*I89,2)</f>
        <v>0.04</v>
      </c>
      <c r="K89" s="165">
        <v>0</v>
      </c>
      <c r="L89" s="165">
        <f>ROUND(E89*K89,2)</f>
        <v>0</v>
      </c>
      <c r="M89" s="166" t="s">
        <v>170</v>
      </c>
      <c r="N89" s="167" t="s">
        <v>171</v>
      </c>
      <c r="O89" s="151" t="s">
        <v>172</v>
      </c>
      <c r="P89" s="142"/>
      <c r="Q89" s="142"/>
      <c r="R89" s="142"/>
      <c r="S89" s="142"/>
      <c r="T89" s="142"/>
      <c r="U89" s="142"/>
      <c r="V89" s="142"/>
      <c r="W89" s="142" t="s">
        <v>173</v>
      </c>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row>
    <row r="90" spans="1:50" outlineLevel="2" x14ac:dyDescent="0.2">
      <c r="A90" s="148"/>
      <c r="B90" s="149"/>
      <c r="C90" s="176" t="s">
        <v>265</v>
      </c>
      <c r="D90" s="152"/>
      <c r="E90" s="197">
        <v>1780.1</v>
      </c>
      <c r="F90" s="189"/>
      <c r="G90" s="189"/>
      <c r="H90" s="151"/>
      <c r="I90" s="150"/>
      <c r="J90" s="150"/>
      <c r="K90" s="150"/>
      <c r="L90" s="150"/>
      <c r="M90" s="151"/>
      <c r="N90" s="151"/>
      <c r="O90" s="151"/>
      <c r="P90" s="142"/>
      <c r="Q90" s="142"/>
      <c r="R90" s="142"/>
      <c r="S90" s="142"/>
      <c r="T90" s="142"/>
      <c r="U90" s="142"/>
      <c r="V90" s="142"/>
      <c r="W90" s="142" t="s">
        <v>175</v>
      </c>
      <c r="X90" s="142">
        <v>0</v>
      </c>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row>
    <row r="91" spans="1:50" ht="22.5" outlineLevel="1" x14ac:dyDescent="0.2">
      <c r="A91" s="168">
        <v>30</v>
      </c>
      <c r="B91" s="169" t="s">
        <v>266</v>
      </c>
      <c r="C91" s="177" t="s">
        <v>843</v>
      </c>
      <c r="D91" s="170" t="s">
        <v>224</v>
      </c>
      <c r="E91" s="198">
        <v>20</v>
      </c>
      <c r="F91" s="191"/>
      <c r="G91" s="190">
        <f t="shared" ref="G91:G96" si="0">ROUND(E91*F91,2)</f>
        <v>0</v>
      </c>
      <c r="H91" s="172">
        <v>21</v>
      </c>
      <c r="I91" s="171">
        <v>7.1999999999999998E-3</v>
      </c>
      <c r="J91" s="171">
        <f t="shared" ref="J91:J96" si="1">ROUND(E91*I91,2)</f>
        <v>0.14000000000000001</v>
      </c>
      <c r="K91" s="171">
        <v>0</v>
      </c>
      <c r="L91" s="171">
        <f t="shared" ref="L91:L96" si="2">ROUND(E91*K91,2)</f>
        <v>0</v>
      </c>
      <c r="M91" s="172" t="s">
        <v>267</v>
      </c>
      <c r="N91" s="173" t="s">
        <v>171</v>
      </c>
      <c r="O91" s="151" t="s">
        <v>172</v>
      </c>
      <c r="P91" s="142"/>
      <c r="Q91" s="142"/>
      <c r="R91" s="142"/>
      <c r="S91" s="142"/>
      <c r="T91" s="142"/>
      <c r="U91" s="142"/>
      <c r="V91" s="142"/>
      <c r="W91" s="142" t="s">
        <v>173</v>
      </c>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row>
    <row r="92" spans="1:50" ht="22.5" outlineLevel="1" x14ac:dyDescent="0.2">
      <c r="A92" s="168">
        <v>31</v>
      </c>
      <c r="B92" s="169" t="s">
        <v>268</v>
      </c>
      <c r="C92" s="177" t="s">
        <v>844</v>
      </c>
      <c r="D92" s="170" t="s">
        <v>224</v>
      </c>
      <c r="E92" s="198">
        <v>6</v>
      </c>
      <c r="F92" s="191"/>
      <c r="G92" s="190">
        <f t="shared" si="0"/>
        <v>0</v>
      </c>
      <c r="H92" s="172">
        <v>21</v>
      </c>
      <c r="I92" s="171">
        <v>6.0000000000000001E-3</v>
      </c>
      <c r="J92" s="171">
        <f t="shared" si="1"/>
        <v>0.04</v>
      </c>
      <c r="K92" s="171">
        <v>0</v>
      </c>
      <c r="L92" s="171">
        <f t="shared" si="2"/>
        <v>0</v>
      </c>
      <c r="M92" s="172" t="s">
        <v>267</v>
      </c>
      <c r="N92" s="173" t="s">
        <v>171</v>
      </c>
      <c r="O92" s="151" t="s">
        <v>172</v>
      </c>
      <c r="P92" s="142"/>
      <c r="Q92" s="142"/>
      <c r="R92" s="142"/>
      <c r="S92" s="142"/>
      <c r="T92" s="142"/>
      <c r="U92" s="142"/>
      <c r="V92" s="142"/>
      <c r="W92" s="142" t="s">
        <v>173</v>
      </c>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row>
    <row r="93" spans="1:50" ht="22.5" outlineLevel="1" x14ac:dyDescent="0.2">
      <c r="A93" s="168">
        <v>32</v>
      </c>
      <c r="B93" s="169" t="s">
        <v>269</v>
      </c>
      <c r="C93" s="177" t="s">
        <v>845</v>
      </c>
      <c r="D93" s="170" t="s">
        <v>224</v>
      </c>
      <c r="E93" s="198">
        <v>6</v>
      </c>
      <c r="F93" s="191"/>
      <c r="G93" s="190">
        <f t="shared" si="0"/>
        <v>0</v>
      </c>
      <c r="H93" s="172">
        <v>21</v>
      </c>
      <c r="I93" s="171">
        <v>4.7999999999999996E-3</v>
      </c>
      <c r="J93" s="171">
        <f t="shared" si="1"/>
        <v>0.03</v>
      </c>
      <c r="K93" s="171">
        <v>0</v>
      </c>
      <c r="L93" s="171">
        <f t="shared" si="2"/>
        <v>0</v>
      </c>
      <c r="M93" s="172" t="s">
        <v>267</v>
      </c>
      <c r="N93" s="173" t="s">
        <v>171</v>
      </c>
      <c r="O93" s="151" t="s">
        <v>172</v>
      </c>
      <c r="P93" s="142"/>
      <c r="Q93" s="142"/>
      <c r="R93" s="142"/>
      <c r="S93" s="142"/>
      <c r="T93" s="142"/>
      <c r="U93" s="142"/>
      <c r="V93" s="142"/>
      <c r="W93" s="142" t="s">
        <v>173</v>
      </c>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row>
    <row r="94" spans="1:50" ht="22.5" outlineLevel="1" x14ac:dyDescent="0.2">
      <c r="A94" s="168">
        <v>33</v>
      </c>
      <c r="B94" s="169" t="s">
        <v>270</v>
      </c>
      <c r="C94" s="177" t="s">
        <v>846</v>
      </c>
      <c r="D94" s="170" t="s">
        <v>224</v>
      </c>
      <c r="E94" s="198">
        <v>12</v>
      </c>
      <c r="F94" s="191"/>
      <c r="G94" s="190">
        <f t="shared" si="0"/>
        <v>0</v>
      </c>
      <c r="H94" s="172">
        <v>21</v>
      </c>
      <c r="I94" s="171">
        <v>4.0000000000000001E-3</v>
      </c>
      <c r="J94" s="171">
        <f t="shared" si="1"/>
        <v>0.05</v>
      </c>
      <c r="K94" s="171">
        <v>0</v>
      </c>
      <c r="L94" s="171">
        <f t="shared" si="2"/>
        <v>0</v>
      </c>
      <c r="M94" s="172" t="s">
        <v>267</v>
      </c>
      <c r="N94" s="173" t="s">
        <v>171</v>
      </c>
      <c r="O94" s="151" t="s">
        <v>172</v>
      </c>
      <c r="P94" s="142"/>
      <c r="Q94" s="142"/>
      <c r="R94" s="142"/>
      <c r="S94" s="142"/>
      <c r="T94" s="142"/>
      <c r="U94" s="142"/>
      <c r="V94" s="142"/>
      <c r="W94" s="142" t="s">
        <v>173</v>
      </c>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row>
    <row r="95" spans="1:50" ht="22.5" outlineLevel="1" x14ac:dyDescent="0.2">
      <c r="A95" s="168">
        <v>34</v>
      </c>
      <c r="B95" s="169" t="s">
        <v>271</v>
      </c>
      <c r="C95" s="177" t="s">
        <v>847</v>
      </c>
      <c r="D95" s="170" t="s">
        <v>224</v>
      </c>
      <c r="E95" s="198">
        <v>2</v>
      </c>
      <c r="F95" s="191"/>
      <c r="G95" s="190">
        <f t="shared" si="0"/>
        <v>0</v>
      </c>
      <c r="H95" s="172">
        <v>21</v>
      </c>
      <c r="I95" s="171">
        <v>1.6840000000000001E-2</v>
      </c>
      <c r="J95" s="171">
        <f t="shared" si="1"/>
        <v>0.03</v>
      </c>
      <c r="K95" s="171">
        <v>0</v>
      </c>
      <c r="L95" s="171">
        <f t="shared" si="2"/>
        <v>0</v>
      </c>
      <c r="M95" s="172" t="s">
        <v>267</v>
      </c>
      <c r="N95" s="173" t="s">
        <v>171</v>
      </c>
      <c r="O95" s="151" t="s">
        <v>172</v>
      </c>
      <c r="P95" s="142"/>
      <c r="Q95" s="142"/>
      <c r="R95" s="142"/>
      <c r="S95" s="142"/>
      <c r="T95" s="142"/>
      <c r="U95" s="142"/>
      <c r="V95" s="142"/>
      <c r="W95" s="142" t="s">
        <v>173</v>
      </c>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row>
    <row r="96" spans="1:50" ht="22.5" outlineLevel="1" x14ac:dyDescent="0.2">
      <c r="A96" s="168">
        <v>35</v>
      </c>
      <c r="B96" s="169" t="s">
        <v>272</v>
      </c>
      <c r="C96" s="177" t="s">
        <v>848</v>
      </c>
      <c r="D96" s="170" t="s">
        <v>224</v>
      </c>
      <c r="E96" s="198">
        <v>1</v>
      </c>
      <c r="F96" s="191"/>
      <c r="G96" s="190">
        <f t="shared" si="0"/>
        <v>0</v>
      </c>
      <c r="H96" s="172">
        <v>21</v>
      </c>
      <c r="I96" s="171">
        <v>1.6840000000000001E-2</v>
      </c>
      <c r="J96" s="171">
        <f t="shared" si="1"/>
        <v>0.02</v>
      </c>
      <c r="K96" s="171">
        <v>0</v>
      </c>
      <c r="L96" s="171">
        <f t="shared" si="2"/>
        <v>0</v>
      </c>
      <c r="M96" s="172" t="s">
        <v>267</v>
      </c>
      <c r="N96" s="173" t="s">
        <v>171</v>
      </c>
      <c r="O96" s="151" t="s">
        <v>172</v>
      </c>
      <c r="P96" s="142"/>
      <c r="Q96" s="142"/>
      <c r="R96" s="142"/>
      <c r="S96" s="142"/>
      <c r="T96" s="142"/>
      <c r="U96" s="142"/>
      <c r="V96" s="142"/>
      <c r="W96" s="142" t="s">
        <v>173</v>
      </c>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row>
    <row r="97" spans="1:50" x14ac:dyDescent="0.2">
      <c r="A97" s="156" t="s">
        <v>165</v>
      </c>
      <c r="B97" s="157" t="s">
        <v>89</v>
      </c>
      <c r="C97" s="174" t="s">
        <v>90</v>
      </c>
      <c r="D97" s="158"/>
      <c r="E97" s="195"/>
      <c r="F97" s="186"/>
      <c r="G97" s="186">
        <f>SUMIF(W98:W104,"&lt;&gt;NOR",G98:G104)</f>
        <v>0</v>
      </c>
      <c r="H97" s="160"/>
      <c r="I97" s="159"/>
      <c r="J97" s="159">
        <f>SUM(J98:J104)</f>
        <v>11.94</v>
      </c>
      <c r="K97" s="159"/>
      <c r="L97" s="159">
        <f>SUM(L98:L104)</f>
        <v>0</v>
      </c>
      <c r="M97" s="160"/>
      <c r="N97" s="161"/>
      <c r="O97" s="155"/>
      <c r="W97" t="s">
        <v>166</v>
      </c>
    </row>
    <row r="98" spans="1:50" outlineLevel="1" x14ac:dyDescent="0.2">
      <c r="A98" s="162">
        <v>36</v>
      </c>
      <c r="B98" s="163" t="s">
        <v>273</v>
      </c>
      <c r="C98" s="175" t="s">
        <v>274</v>
      </c>
      <c r="D98" s="164" t="s">
        <v>196</v>
      </c>
      <c r="E98" s="196">
        <v>15.5</v>
      </c>
      <c r="F98" s="188"/>
      <c r="G98" s="187">
        <f>ROUND(E98*F98,2)</f>
        <v>0</v>
      </c>
      <c r="H98" s="166">
        <v>21</v>
      </c>
      <c r="I98" s="165">
        <v>7.3249999999999996E-2</v>
      </c>
      <c r="J98" s="165">
        <f>ROUND(E98*I98,2)</f>
        <v>1.1399999999999999</v>
      </c>
      <c r="K98" s="165">
        <v>0</v>
      </c>
      <c r="L98" s="165">
        <f>ROUND(E98*K98,2)</f>
        <v>0</v>
      </c>
      <c r="M98" s="166" t="s">
        <v>170</v>
      </c>
      <c r="N98" s="167" t="s">
        <v>171</v>
      </c>
      <c r="O98" s="151" t="s">
        <v>172</v>
      </c>
      <c r="P98" s="142"/>
      <c r="Q98" s="142"/>
      <c r="R98" s="142"/>
      <c r="S98" s="142"/>
      <c r="T98" s="142"/>
      <c r="U98" s="142"/>
      <c r="V98" s="142"/>
      <c r="W98" s="142" t="s">
        <v>173</v>
      </c>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row>
    <row r="99" spans="1:50" outlineLevel="2" x14ac:dyDescent="0.2">
      <c r="A99" s="148"/>
      <c r="B99" s="149"/>
      <c r="C99" s="176" t="s">
        <v>275</v>
      </c>
      <c r="D99" s="152"/>
      <c r="E99" s="197">
        <v>12</v>
      </c>
      <c r="F99" s="189"/>
      <c r="G99" s="189"/>
      <c r="H99" s="151"/>
      <c r="I99" s="150"/>
      <c r="J99" s="150"/>
      <c r="K99" s="150"/>
      <c r="L99" s="150"/>
      <c r="M99" s="151"/>
      <c r="N99" s="151"/>
      <c r="O99" s="151"/>
      <c r="P99" s="142"/>
      <c r="Q99" s="142"/>
      <c r="R99" s="142"/>
      <c r="S99" s="142"/>
      <c r="T99" s="142"/>
      <c r="U99" s="142"/>
      <c r="V99" s="142"/>
      <c r="W99" s="142" t="s">
        <v>175</v>
      </c>
      <c r="X99" s="142">
        <v>0</v>
      </c>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row>
    <row r="100" spans="1:50" outlineLevel="3" x14ac:dyDescent="0.2">
      <c r="A100" s="148"/>
      <c r="B100" s="149"/>
      <c r="C100" s="176" t="s">
        <v>276</v>
      </c>
      <c r="D100" s="152"/>
      <c r="E100" s="197">
        <v>3.5</v>
      </c>
      <c r="F100" s="189"/>
      <c r="G100" s="189"/>
      <c r="H100" s="151"/>
      <c r="I100" s="150"/>
      <c r="J100" s="150"/>
      <c r="K100" s="150"/>
      <c r="L100" s="150"/>
      <c r="M100" s="151"/>
      <c r="N100" s="151"/>
      <c r="O100" s="151"/>
      <c r="P100" s="142"/>
      <c r="Q100" s="142"/>
      <c r="R100" s="142"/>
      <c r="S100" s="142"/>
      <c r="T100" s="142"/>
      <c r="U100" s="142"/>
      <c r="V100" s="142"/>
      <c r="W100" s="142" t="s">
        <v>175</v>
      </c>
      <c r="X100" s="142">
        <v>0</v>
      </c>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row>
    <row r="101" spans="1:50" outlineLevel="1" x14ac:dyDescent="0.2">
      <c r="A101" s="162">
        <v>37</v>
      </c>
      <c r="B101" s="163" t="s">
        <v>277</v>
      </c>
      <c r="C101" s="175" t="s">
        <v>278</v>
      </c>
      <c r="D101" s="164" t="s">
        <v>196</v>
      </c>
      <c r="E101" s="196">
        <v>64.2</v>
      </c>
      <c r="F101" s="188"/>
      <c r="G101" s="187">
        <f>ROUND(E101*F101,2)</f>
        <v>0</v>
      </c>
      <c r="H101" s="166">
        <v>21</v>
      </c>
      <c r="I101" s="165">
        <v>0.16800000000000001</v>
      </c>
      <c r="J101" s="165">
        <f>ROUND(E101*I101,2)</f>
        <v>10.79</v>
      </c>
      <c r="K101" s="165">
        <v>0</v>
      </c>
      <c r="L101" s="165">
        <f>ROUND(E101*K101,2)</f>
        <v>0</v>
      </c>
      <c r="M101" s="166" t="s">
        <v>170</v>
      </c>
      <c r="N101" s="167" t="s">
        <v>171</v>
      </c>
      <c r="O101" s="151" t="s">
        <v>172</v>
      </c>
      <c r="P101" s="142"/>
      <c r="Q101" s="142"/>
      <c r="R101" s="142"/>
      <c r="S101" s="142"/>
      <c r="T101" s="142"/>
      <c r="U101" s="142"/>
      <c r="V101" s="142"/>
      <c r="W101" s="142" t="s">
        <v>173</v>
      </c>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row>
    <row r="102" spans="1:50" outlineLevel="2" x14ac:dyDescent="0.2">
      <c r="A102" s="148"/>
      <c r="B102" s="149"/>
      <c r="C102" s="176" t="s">
        <v>279</v>
      </c>
      <c r="D102" s="152"/>
      <c r="E102" s="197">
        <v>64.2</v>
      </c>
      <c r="F102" s="189"/>
      <c r="G102" s="189"/>
      <c r="H102" s="151"/>
      <c r="I102" s="150"/>
      <c r="J102" s="150"/>
      <c r="K102" s="150"/>
      <c r="L102" s="150"/>
      <c r="M102" s="151"/>
      <c r="N102" s="151"/>
      <c r="O102" s="151"/>
      <c r="P102" s="142"/>
      <c r="Q102" s="142"/>
      <c r="R102" s="142"/>
      <c r="S102" s="142"/>
      <c r="T102" s="142"/>
      <c r="U102" s="142"/>
      <c r="V102" s="142"/>
      <c r="W102" s="142" t="s">
        <v>175</v>
      </c>
      <c r="X102" s="142">
        <v>0</v>
      </c>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row>
    <row r="103" spans="1:50" outlineLevel="1" x14ac:dyDescent="0.2">
      <c r="A103" s="162">
        <v>38</v>
      </c>
      <c r="B103" s="163" t="s">
        <v>280</v>
      </c>
      <c r="C103" s="175" t="s">
        <v>281</v>
      </c>
      <c r="D103" s="164" t="s">
        <v>196</v>
      </c>
      <c r="E103" s="196">
        <v>107</v>
      </c>
      <c r="F103" s="188"/>
      <c r="G103" s="187">
        <f>ROUND(E103*F103,2)</f>
        <v>0</v>
      </c>
      <c r="H103" s="166">
        <v>21</v>
      </c>
      <c r="I103" s="165">
        <v>8.0000000000000007E-5</v>
      </c>
      <c r="J103" s="165">
        <f>ROUND(E103*I103,2)</f>
        <v>0.01</v>
      </c>
      <c r="K103" s="165">
        <v>0</v>
      </c>
      <c r="L103" s="165">
        <f>ROUND(E103*K103,2)</f>
        <v>0</v>
      </c>
      <c r="M103" s="166" t="s">
        <v>170</v>
      </c>
      <c r="N103" s="167" t="s">
        <v>171</v>
      </c>
      <c r="O103" s="151" t="s">
        <v>172</v>
      </c>
      <c r="P103" s="142"/>
      <c r="Q103" s="142"/>
      <c r="R103" s="142"/>
      <c r="S103" s="142"/>
      <c r="T103" s="142"/>
      <c r="U103" s="142"/>
      <c r="V103" s="142"/>
      <c r="W103" s="142" t="s">
        <v>173</v>
      </c>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row>
    <row r="104" spans="1:50" outlineLevel="2" x14ac:dyDescent="0.2">
      <c r="A104" s="148"/>
      <c r="B104" s="149"/>
      <c r="C104" s="176" t="s">
        <v>282</v>
      </c>
      <c r="D104" s="152"/>
      <c r="E104" s="197">
        <v>107</v>
      </c>
      <c r="F104" s="189"/>
      <c r="G104" s="189"/>
      <c r="H104" s="151"/>
      <c r="I104" s="150"/>
      <c r="J104" s="150"/>
      <c r="K104" s="150"/>
      <c r="L104" s="150"/>
      <c r="M104" s="151"/>
      <c r="N104" s="151"/>
      <c r="O104" s="151"/>
      <c r="P104" s="142"/>
      <c r="Q104" s="142"/>
      <c r="R104" s="142"/>
      <c r="S104" s="142"/>
      <c r="T104" s="142"/>
      <c r="U104" s="142"/>
      <c r="V104" s="142"/>
      <c r="W104" s="142" t="s">
        <v>175</v>
      </c>
      <c r="X104" s="142">
        <v>0</v>
      </c>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row>
    <row r="105" spans="1:50" x14ac:dyDescent="0.2">
      <c r="A105" s="156" t="s">
        <v>165</v>
      </c>
      <c r="B105" s="157" t="s">
        <v>91</v>
      </c>
      <c r="C105" s="174" t="s">
        <v>92</v>
      </c>
      <c r="D105" s="158"/>
      <c r="E105" s="195"/>
      <c r="F105" s="186"/>
      <c r="G105" s="186">
        <f>SUMIF(W106:W107,"&lt;&gt;NOR",G106:G107)</f>
        <v>0</v>
      </c>
      <c r="H105" s="160"/>
      <c r="I105" s="159"/>
      <c r="J105" s="159">
        <f>SUM(J106:J107)</f>
        <v>28.19</v>
      </c>
      <c r="K105" s="159"/>
      <c r="L105" s="159">
        <f>SUM(L106:L107)</f>
        <v>0</v>
      </c>
      <c r="M105" s="160"/>
      <c r="N105" s="161"/>
      <c r="O105" s="155"/>
      <c r="W105" t="s">
        <v>166</v>
      </c>
    </row>
    <row r="106" spans="1:50" ht="22.5" outlineLevel="1" x14ac:dyDescent="0.2">
      <c r="A106" s="162">
        <v>39</v>
      </c>
      <c r="B106" s="163" t="s">
        <v>283</v>
      </c>
      <c r="C106" s="175" t="s">
        <v>284</v>
      </c>
      <c r="D106" s="164" t="s">
        <v>200</v>
      </c>
      <c r="E106" s="196">
        <v>226</v>
      </c>
      <c r="F106" s="188"/>
      <c r="G106" s="187">
        <f>ROUND(E106*F106,2)</f>
        <v>0</v>
      </c>
      <c r="H106" s="166">
        <v>21</v>
      </c>
      <c r="I106" s="165">
        <v>0.12472</v>
      </c>
      <c r="J106" s="165">
        <f>ROUND(E106*I106,2)</f>
        <v>28.19</v>
      </c>
      <c r="K106" s="165">
        <v>0</v>
      </c>
      <c r="L106" s="165">
        <f>ROUND(E106*K106,2)</f>
        <v>0</v>
      </c>
      <c r="M106" s="166" t="s">
        <v>170</v>
      </c>
      <c r="N106" s="167" t="s">
        <v>171</v>
      </c>
      <c r="O106" s="151" t="s">
        <v>172</v>
      </c>
      <c r="P106" s="142"/>
      <c r="Q106" s="142"/>
      <c r="R106" s="142"/>
      <c r="S106" s="142"/>
      <c r="T106" s="142"/>
      <c r="U106" s="142"/>
      <c r="V106" s="142"/>
      <c r="W106" s="142" t="s">
        <v>173</v>
      </c>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row>
    <row r="107" spans="1:50" outlineLevel="2" x14ac:dyDescent="0.2">
      <c r="A107" s="148"/>
      <c r="B107" s="149"/>
      <c r="C107" s="176" t="s">
        <v>285</v>
      </c>
      <c r="D107" s="152"/>
      <c r="E107" s="197">
        <v>226</v>
      </c>
      <c r="F107" s="189"/>
      <c r="G107" s="189"/>
      <c r="H107" s="151"/>
      <c r="I107" s="150"/>
      <c r="J107" s="150"/>
      <c r="K107" s="150"/>
      <c r="L107" s="150"/>
      <c r="M107" s="151"/>
      <c r="N107" s="151"/>
      <c r="O107" s="151"/>
      <c r="P107" s="142"/>
      <c r="Q107" s="142"/>
      <c r="R107" s="142"/>
      <c r="S107" s="142"/>
      <c r="T107" s="142"/>
      <c r="U107" s="142"/>
      <c r="V107" s="142"/>
      <c r="W107" s="142" t="s">
        <v>175</v>
      </c>
      <c r="X107" s="142">
        <v>0</v>
      </c>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row>
    <row r="108" spans="1:50" x14ac:dyDescent="0.2">
      <c r="A108" s="156" t="s">
        <v>165</v>
      </c>
      <c r="B108" s="157" t="s">
        <v>93</v>
      </c>
      <c r="C108" s="174" t="s">
        <v>94</v>
      </c>
      <c r="D108" s="158"/>
      <c r="E108" s="195"/>
      <c r="F108" s="186"/>
      <c r="G108" s="186">
        <f>SUMIF(W109:W114,"&lt;&gt;NOR",G109:G114)</f>
        <v>0</v>
      </c>
      <c r="H108" s="160"/>
      <c r="I108" s="159"/>
      <c r="J108" s="159">
        <f>SUM(J109:J114)</f>
        <v>50.19</v>
      </c>
      <c r="K108" s="159"/>
      <c r="L108" s="159">
        <f>SUM(L109:L114)</f>
        <v>0</v>
      </c>
      <c r="M108" s="160"/>
      <c r="N108" s="161"/>
      <c r="O108" s="155"/>
      <c r="W108" t="s">
        <v>166</v>
      </c>
    </row>
    <row r="109" spans="1:50" ht="22.5" outlineLevel="1" x14ac:dyDescent="0.2">
      <c r="A109" s="162">
        <v>40</v>
      </c>
      <c r="B109" s="163" t="s">
        <v>286</v>
      </c>
      <c r="C109" s="175" t="s">
        <v>287</v>
      </c>
      <c r="D109" s="164" t="s">
        <v>196</v>
      </c>
      <c r="E109" s="196">
        <v>2038.81</v>
      </c>
      <c r="F109" s="188"/>
      <c r="G109" s="187">
        <f>ROUND(E109*F109,2)</f>
        <v>0</v>
      </c>
      <c r="H109" s="166">
        <v>21</v>
      </c>
      <c r="I109" s="165">
        <v>1.8380000000000001E-2</v>
      </c>
      <c r="J109" s="165">
        <f>ROUND(E109*I109,2)</f>
        <v>37.47</v>
      </c>
      <c r="K109" s="165">
        <v>0</v>
      </c>
      <c r="L109" s="165">
        <f>ROUND(E109*K109,2)</f>
        <v>0</v>
      </c>
      <c r="M109" s="166" t="s">
        <v>170</v>
      </c>
      <c r="N109" s="167" t="s">
        <v>171</v>
      </c>
      <c r="O109" s="151" t="s">
        <v>172</v>
      </c>
      <c r="P109" s="142"/>
      <c r="Q109" s="142"/>
      <c r="R109" s="142"/>
      <c r="S109" s="142"/>
      <c r="T109" s="142"/>
      <c r="U109" s="142"/>
      <c r="V109" s="142"/>
      <c r="W109" s="142" t="s">
        <v>173</v>
      </c>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row>
    <row r="110" spans="1:50" outlineLevel="2" x14ac:dyDescent="0.2">
      <c r="A110" s="148"/>
      <c r="B110" s="149"/>
      <c r="C110" s="176" t="s">
        <v>288</v>
      </c>
      <c r="D110" s="152"/>
      <c r="E110" s="197">
        <v>2038.81</v>
      </c>
      <c r="F110" s="189"/>
      <c r="G110" s="189"/>
      <c r="H110" s="151"/>
      <c r="I110" s="150"/>
      <c r="J110" s="150"/>
      <c r="K110" s="150"/>
      <c r="L110" s="150"/>
      <c r="M110" s="151"/>
      <c r="N110" s="151"/>
      <c r="O110" s="151"/>
      <c r="P110" s="142"/>
      <c r="Q110" s="142"/>
      <c r="R110" s="142"/>
      <c r="S110" s="142"/>
      <c r="T110" s="142"/>
      <c r="U110" s="142"/>
      <c r="V110" s="142"/>
      <c r="W110" s="142" t="s">
        <v>175</v>
      </c>
      <c r="X110" s="142">
        <v>0</v>
      </c>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row>
    <row r="111" spans="1:50" ht="22.5" outlineLevel="1" x14ac:dyDescent="0.2">
      <c r="A111" s="162">
        <v>41</v>
      </c>
      <c r="B111" s="163" t="s">
        <v>289</v>
      </c>
      <c r="C111" s="175" t="s">
        <v>290</v>
      </c>
      <c r="D111" s="164" t="s">
        <v>196</v>
      </c>
      <c r="E111" s="196">
        <v>8155.24</v>
      </c>
      <c r="F111" s="188"/>
      <c r="G111" s="187">
        <f>ROUND(E111*F111,2)</f>
        <v>0</v>
      </c>
      <c r="H111" s="166">
        <v>21</v>
      </c>
      <c r="I111" s="165">
        <v>1.56E-3</v>
      </c>
      <c r="J111" s="165">
        <f>ROUND(E111*I111,2)</f>
        <v>12.72</v>
      </c>
      <c r="K111" s="165">
        <v>0</v>
      </c>
      <c r="L111" s="165">
        <f>ROUND(E111*K111,2)</f>
        <v>0</v>
      </c>
      <c r="M111" s="166" t="s">
        <v>170</v>
      </c>
      <c r="N111" s="167" t="s">
        <v>171</v>
      </c>
      <c r="O111" s="151" t="s">
        <v>172</v>
      </c>
      <c r="P111" s="142"/>
      <c r="Q111" s="142"/>
      <c r="R111" s="142"/>
      <c r="S111" s="142"/>
      <c r="T111" s="142"/>
      <c r="U111" s="142"/>
      <c r="V111" s="142"/>
      <c r="W111" s="142" t="s">
        <v>173</v>
      </c>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row>
    <row r="112" spans="1:50" outlineLevel="2" x14ac:dyDescent="0.2">
      <c r="A112" s="148"/>
      <c r="B112" s="149"/>
      <c r="C112" s="176" t="s">
        <v>291</v>
      </c>
      <c r="D112" s="152"/>
      <c r="E112" s="197">
        <v>8155.24</v>
      </c>
      <c r="F112" s="189"/>
      <c r="G112" s="189"/>
      <c r="H112" s="151"/>
      <c r="I112" s="150"/>
      <c r="J112" s="150"/>
      <c r="K112" s="150"/>
      <c r="L112" s="150"/>
      <c r="M112" s="151"/>
      <c r="N112" s="151"/>
      <c r="O112" s="151"/>
      <c r="P112" s="142"/>
      <c r="Q112" s="142"/>
      <c r="R112" s="142"/>
      <c r="S112" s="142"/>
      <c r="T112" s="142"/>
      <c r="U112" s="142"/>
      <c r="V112" s="142"/>
      <c r="W112" s="142" t="s">
        <v>175</v>
      </c>
      <c r="X112" s="142">
        <v>0</v>
      </c>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row>
    <row r="113" spans="1:50" ht="22.5" outlineLevel="1" x14ac:dyDescent="0.2">
      <c r="A113" s="162">
        <v>42</v>
      </c>
      <c r="B113" s="163" t="s">
        <v>292</v>
      </c>
      <c r="C113" s="175" t="s">
        <v>293</v>
      </c>
      <c r="D113" s="164" t="s">
        <v>196</v>
      </c>
      <c r="E113" s="196">
        <v>2038.81</v>
      </c>
      <c r="F113" s="188"/>
      <c r="G113" s="187">
        <f>ROUND(E113*F113,2)</f>
        <v>0</v>
      </c>
      <c r="H113" s="166">
        <v>21</v>
      </c>
      <c r="I113" s="165">
        <v>0</v>
      </c>
      <c r="J113" s="165">
        <f>ROUND(E113*I113,2)</f>
        <v>0</v>
      </c>
      <c r="K113" s="165">
        <v>0</v>
      </c>
      <c r="L113" s="165">
        <f>ROUND(E113*K113,2)</f>
        <v>0</v>
      </c>
      <c r="M113" s="166" t="s">
        <v>170</v>
      </c>
      <c r="N113" s="167" t="s">
        <v>171</v>
      </c>
      <c r="O113" s="151" t="s">
        <v>172</v>
      </c>
      <c r="P113" s="142"/>
      <c r="Q113" s="142"/>
      <c r="R113" s="142"/>
      <c r="S113" s="142"/>
      <c r="T113" s="142"/>
      <c r="U113" s="142"/>
      <c r="V113" s="142"/>
      <c r="W113" s="142" t="s">
        <v>173</v>
      </c>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row>
    <row r="114" spans="1:50" outlineLevel="2" x14ac:dyDescent="0.2">
      <c r="A114" s="148"/>
      <c r="B114" s="149"/>
      <c r="C114" s="176" t="s">
        <v>288</v>
      </c>
      <c r="D114" s="152"/>
      <c r="E114" s="197">
        <v>2038.81</v>
      </c>
      <c r="F114" s="189"/>
      <c r="G114" s="189"/>
      <c r="H114" s="151"/>
      <c r="I114" s="150"/>
      <c r="J114" s="150"/>
      <c r="K114" s="150"/>
      <c r="L114" s="150"/>
      <c r="M114" s="151"/>
      <c r="N114" s="151"/>
      <c r="O114" s="151"/>
      <c r="P114" s="142"/>
      <c r="Q114" s="142"/>
      <c r="R114" s="142"/>
      <c r="S114" s="142"/>
      <c r="T114" s="142"/>
      <c r="U114" s="142"/>
      <c r="V114" s="142"/>
      <c r="W114" s="142" t="s">
        <v>175</v>
      </c>
      <c r="X114" s="142">
        <v>0</v>
      </c>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row>
    <row r="115" spans="1:50" ht="25.5" x14ac:dyDescent="0.2">
      <c r="A115" s="156" t="s">
        <v>165</v>
      </c>
      <c r="B115" s="157" t="s">
        <v>95</v>
      </c>
      <c r="C115" s="174" t="s">
        <v>96</v>
      </c>
      <c r="D115" s="158"/>
      <c r="E115" s="195"/>
      <c r="F115" s="186"/>
      <c r="G115" s="186">
        <f>SUMIF(W116:W116,"&lt;&gt;NOR",G116:G116)</f>
        <v>0</v>
      </c>
      <c r="H115" s="160"/>
      <c r="I115" s="159"/>
      <c r="J115" s="159">
        <f>SUM(J116:J116)</f>
        <v>0.05</v>
      </c>
      <c r="K115" s="159"/>
      <c r="L115" s="159">
        <f>SUM(L116:L116)</f>
        <v>0</v>
      </c>
      <c r="M115" s="160"/>
      <c r="N115" s="161"/>
      <c r="O115" s="155"/>
      <c r="W115" t="s">
        <v>166</v>
      </c>
    </row>
    <row r="116" spans="1:50" outlineLevel="1" x14ac:dyDescent="0.2">
      <c r="A116" s="168">
        <v>43</v>
      </c>
      <c r="B116" s="169" t="s">
        <v>294</v>
      </c>
      <c r="C116" s="177" t="s">
        <v>295</v>
      </c>
      <c r="D116" s="170" t="s">
        <v>196</v>
      </c>
      <c r="E116" s="198">
        <v>1370</v>
      </c>
      <c r="F116" s="191"/>
      <c r="G116" s="190">
        <f>ROUND(E116*F116,2)</f>
        <v>0</v>
      </c>
      <c r="H116" s="172">
        <v>21</v>
      </c>
      <c r="I116" s="171">
        <v>4.0000000000000003E-5</v>
      </c>
      <c r="J116" s="171">
        <f>ROUND(E116*I116,2)</f>
        <v>0.05</v>
      </c>
      <c r="K116" s="171">
        <v>0</v>
      </c>
      <c r="L116" s="171">
        <f>ROUND(E116*K116,2)</f>
        <v>0</v>
      </c>
      <c r="M116" s="172" t="s">
        <v>170</v>
      </c>
      <c r="N116" s="173" t="s">
        <v>171</v>
      </c>
      <c r="O116" s="151" t="s">
        <v>172</v>
      </c>
      <c r="P116" s="142"/>
      <c r="Q116" s="142"/>
      <c r="R116" s="142"/>
      <c r="S116" s="142"/>
      <c r="T116" s="142"/>
      <c r="U116" s="142"/>
      <c r="V116" s="142"/>
      <c r="W116" s="142" t="s">
        <v>173</v>
      </c>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row>
    <row r="117" spans="1:50" x14ac:dyDescent="0.2">
      <c r="A117" s="156" t="s">
        <v>165</v>
      </c>
      <c r="B117" s="157" t="s">
        <v>97</v>
      </c>
      <c r="C117" s="174" t="s">
        <v>98</v>
      </c>
      <c r="D117" s="158"/>
      <c r="E117" s="195"/>
      <c r="F117" s="186"/>
      <c r="G117" s="186">
        <f>SUMIF(W118:W169,"&lt;&gt;NOR",G118:G169)</f>
        <v>0</v>
      </c>
      <c r="H117" s="160"/>
      <c r="I117" s="159"/>
      <c r="J117" s="159">
        <f>SUM(J118:J169)</f>
        <v>0.71000000000000008</v>
      </c>
      <c r="K117" s="159"/>
      <c r="L117" s="159">
        <f>SUM(L118:L169)</f>
        <v>245.52999999999997</v>
      </c>
      <c r="M117" s="160"/>
      <c r="N117" s="161"/>
      <c r="O117" s="155"/>
      <c r="W117" t="s">
        <v>166</v>
      </c>
    </row>
    <row r="118" spans="1:50" outlineLevel="1" x14ac:dyDescent="0.2">
      <c r="A118" s="162">
        <v>44</v>
      </c>
      <c r="B118" s="163" t="s">
        <v>296</v>
      </c>
      <c r="C118" s="175" t="s">
        <v>297</v>
      </c>
      <c r="D118" s="164" t="s">
        <v>169</v>
      </c>
      <c r="E118" s="196">
        <v>4.5782699999999998</v>
      </c>
      <c r="F118" s="188"/>
      <c r="G118" s="187">
        <f>ROUND(E118*F118,2)</f>
        <v>0</v>
      </c>
      <c r="H118" s="166">
        <v>21</v>
      </c>
      <c r="I118" s="165">
        <v>0</v>
      </c>
      <c r="J118" s="165">
        <f>ROUND(E118*I118,2)</f>
        <v>0</v>
      </c>
      <c r="K118" s="165">
        <v>2</v>
      </c>
      <c r="L118" s="165">
        <f>ROUND(E118*K118,2)</f>
        <v>9.16</v>
      </c>
      <c r="M118" s="166" t="s">
        <v>170</v>
      </c>
      <c r="N118" s="167" t="s">
        <v>171</v>
      </c>
      <c r="O118" s="151" t="s">
        <v>172</v>
      </c>
      <c r="P118" s="142"/>
      <c r="Q118" s="142"/>
      <c r="R118" s="142"/>
      <c r="S118" s="142"/>
      <c r="T118" s="142"/>
      <c r="U118" s="142"/>
      <c r="V118" s="142"/>
      <c r="W118" s="142" t="s">
        <v>173</v>
      </c>
      <c r="X118" s="142"/>
      <c r="Y118" s="142"/>
      <c r="Z118" s="14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row>
    <row r="119" spans="1:50" outlineLevel="2" x14ac:dyDescent="0.2">
      <c r="A119" s="148"/>
      <c r="B119" s="149"/>
      <c r="C119" s="176" t="s">
        <v>298</v>
      </c>
      <c r="D119" s="152"/>
      <c r="E119" s="197">
        <v>4.5782699999999998</v>
      </c>
      <c r="F119" s="189"/>
      <c r="G119" s="189"/>
      <c r="H119" s="151"/>
      <c r="I119" s="150"/>
      <c r="J119" s="150"/>
      <c r="K119" s="150"/>
      <c r="L119" s="150"/>
      <c r="M119" s="151"/>
      <c r="N119" s="151"/>
      <c r="O119" s="151"/>
      <c r="P119" s="142"/>
      <c r="Q119" s="142"/>
      <c r="R119" s="142"/>
      <c r="S119" s="142"/>
      <c r="T119" s="142"/>
      <c r="U119" s="142"/>
      <c r="V119" s="142"/>
      <c r="W119" s="142" t="s">
        <v>175</v>
      </c>
      <c r="X119" s="142">
        <v>0</v>
      </c>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row>
    <row r="120" spans="1:50" outlineLevel="1" x14ac:dyDescent="0.2">
      <c r="A120" s="162">
        <v>45</v>
      </c>
      <c r="B120" s="163" t="s">
        <v>299</v>
      </c>
      <c r="C120" s="175" t="s">
        <v>300</v>
      </c>
      <c r="D120" s="164" t="s">
        <v>169</v>
      </c>
      <c r="E120" s="196">
        <v>35</v>
      </c>
      <c r="F120" s="188"/>
      <c r="G120" s="187">
        <f>ROUND(E120*F120,2)</f>
        <v>0</v>
      </c>
      <c r="H120" s="166">
        <v>21</v>
      </c>
      <c r="I120" s="165">
        <v>0</v>
      </c>
      <c r="J120" s="165">
        <f>ROUND(E120*I120,2)</f>
        <v>0</v>
      </c>
      <c r="K120" s="165">
        <v>1.5940000000000001</v>
      </c>
      <c r="L120" s="165">
        <f>ROUND(E120*K120,2)</f>
        <v>55.79</v>
      </c>
      <c r="M120" s="166" t="s">
        <v>170</v>
      </c>
      <c r="N120" s="167" t="s">
        <v>171</v>
      </c>
      <c r="O120" s="151" t="s">
        <v>172</v>
      </c>
      <c r="P120" s="142"/>
      <c r="Q120" s="142"/>
      <c r="R120" s="142"/>
      <c r="S120" s="142"/>
      <c r="T120" s="142"/>
      <c r="U120" s="142"/>
      <c r="V120" s="142"/>
      <c r="W120" s="142" t="s">
        <v>173</v>
      </c>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row>
    <row r="121" spans="1:50" outlineLevel="2" x14ac:dyDescent="0.2">
      <c r="A121" s="148"/>
      <c r="B121" s="149"/>
      <c r="C121" s="176" t="s">
        <v>301</v>
      </c>
      <c r="D121" s="152"/>
      <c r="E121" s="197">
        <v>35</v>
      </c>
      <c r="F121" s="189"/>
      <c r="G121" s="189"/>
      <c r="H121" s="151"/>
      <c r="I121" s="150"/>
      <c r="J121" s="150"/>
      <c r="K121" s="150"/>
      <c r="L121" s="150"/>
      <c r="M121" s="151"/>
      <c r="N121" s="151"/>
      <c r="O121" s="151"/>
      <c r="P121" s="142"/>
      <c r="Q121" s="142"/>
      <c r="R121" s="142"/>
      <c r="S121" s="142"/>
      <c r="T121" s="142"/>
      <c r="U121" s="142"/>
      <c r="V121" s="142"/>
      <c r="W121" s="142" t="s">
        <v>175</v>
      </c>
      <c r="X121" s="142">
        <v>0</v>
      </c>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row>
    <row r="122" spans="1:50" outlineLevel="1" x14ac:dyDescent="0.2">
      <c r="A122" s="162">
        <v>46</v>
      </c>
      <c r="B122" s="163" t="s">
        <v>302</v>
      </c>
      <c r="C122" s="175" t="s">
        <v>303</v>
      </c>
      <c r="D122" s="164" t="s">
        <v>196</v>
      </c>
      <c r="E122" s="196">
        <v>1003</v>
      </c>
      <c r="F122" s="188"/>
      <c r="G122" s="187">
        <f>ROUND(E122*F122,2)</f>
        <v>0</v>
      </c>
      <c r="H122" s="166">
        <v>21</v>
      </c>
      <c r="I122" s="165">
        <v>6.7000000000000002E-4</v>
      </c>
      <c r="J122" s="165">
        <f>ROUND(E122*I122,2)</f>
        <v>0.67</v>
      </c>
      <c r="K122" s="165">
        <v>0.16500000000000001</v>
      </c>
      <c r="L122" s="165">
        <f>ROUND(E122*K122,2)</f>
        <v>165.5</v>
      </c>
      <c r="M122" s="166" t="s">
        <v>170</v>
      </c>
      <c r="N122" s="167" t="s">
        <v>171</v>
      </c>
      <c r="O122" s="151" t="s">
        <v>172</v>
      </c>
      <c r="P122" s="142"/>
      <c r="Q122" s="142"/>
      <c r="R122" s="142"/>
      <c r="S122" s="142"/>
      <c r="T122" s="142"/>
      <c r="U122" s="142"/>
      <c r="V122" s="142"/>
      <c r="W122" s="142" t="s">
        <v>173</v>
      </c>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row>
    <row r="123" spans="1:50" outlineLevel="2" x14ac:dyDescent="0.2">
      <c r="A123" s="148"/>
      <c r="B123" s="149"/>
      <c r="C123" s="176" t="s">
        <v>304</v>
      </c>
      <c r="D123" s="152"/>
      <c r="E123" s="197">
        <v>1003</v>
      </c>
      <c r="F123" s="189"/>
      <c r="G123" s="189"/>
      <c r="H123" s="151"/>
      <c r="I123" s="150"/>
      <c r="J123" s="150"/>
      <c r="K123" s="150"/>
      <c r="L123" s="150"/>
      <c r="M123" s="151"/>
      <c r="N123" s="151"/>
      <c r="O123" s="151"/>
      <c r="P123" s="142"/>
      <c r="Q123" s="142"/>
      <c r="R123" s="142"/>
      <c r="S123" s="142"/>
      <c r="T123" s="142"/>
      <c r="U123" s="142"/>
      <c r="V123" s="142"/>
      <c r="W123" s="142" t="s">
        <v>175</v>
      </c>
      <c r="X123" s="142">
        <v>0</v>
      </c>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row>
    <row r="124" spans="1:50" ht="22.5" outlineLevel="1" x14ac:dyDescent="0.2">
      <c r="A124" s="162">
        <v>47</v>
      </c>
      <c r="B124" s="163" t="s">
        <v>305</v>
      </c>
      <c r="C124" s="175" t="s">
        <v>306</v>
      </c>
      <c r="D124" s="164" t="s">
        <v>169</v>
      </c>
      <c r="E124" s="196">
        <v>0.36</v>
      </c>
      <c r="F124" s="188"/>
      <c r="G124" s="187">
        <f>ROUND(E124*F124,2)</f>
        <v>0</v>
      </c>
      <c r="H124" s="166">
        <v>21</v>
      </c>
      <c r="I124" s="165">
        <v>0</v>
      </c>
      <c r="J124" s="165">
        <f>ROUND(E124*I124,2)</f>
        <v>0</v>
      </c>
      <c r="K124" s="165">
        <v>2.2000000000000002</v>
      </c>
      <c r="L124" s="165">
        <f>ROUND(E124*K124,2)</f>
        <v>0.79</v>
      </c>
      <c r="M124" s="166" t="s">
        <v>170</v>
      </c>
      <c r="N124" s="167" t="s">
        <v>171</v>
      </c>
      <c r="O124" s="151" t="s">
        <v>172</v>
      </c>
      <c r="P124" s="142"/>
      <c r="Q124" s="142"/>
      <c r="R124" s="142"/>
      <c r="S124" s="142"/>
      <c r="T124" s="142"/>
      <c r="U124" s="142"/>
      <c r="V124" s="142"/>
      <c r="W124" s="142" t="s">
        <v>173</v>
      </c>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row>
    <row r="125" spans="1:50" outlineLevel="2" x14ac:dyDescent="0.2">
      <c r="A125" s="148"/>
      <c r="B125" s="149"/>
      <c r="C125" s="176" t="s">
        <v>307</v>
      </c>
      <c r="D125" s="152"/>
      <c r="E125" s="197">
        <v>0.36</v>
      </c>
      <c r="F125" s="189"/>
      <c r="G125" s="189"/>
      <c r="H125" s="151"/>
      <c r="I125" s="150"/>
      <c r="J125" s="150"/>
      <c r="K125" s="150"/>
      <c r="L125" s="150"/>
      <c r="M125" s="151"/>
      <c r="N125" s="151"/>
      <c r="O125" s="151"/>
      <c r="P125" s="142"/>
      <c r="Q125" s="142"/>
      <c r="R125" s="142"/>
      <c r="S125" s="142"/>
      <c r="T125" s="142"/>
      <c r="U125" s="142"/>
      <c r="V125" s="142"/>
      <c r="W125" s="142" t="s">
        <v>175</v>
      </c>
      <c r="X125" s="142">
        <v>0</v>
      </c>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row>
    <row r="126" spans="1:50" outlineLevel="1" x14ac:dyDescent="0.2">
      <c r="A126" s="162">
        <v>48</v>
      </c>
      <c r="B126" s="163" t="s">
        <v>308</v>
      </c>
      <c r="C126" s="175" t="s">
        <v>309</v>
      </c>
      <c r="D126" s="164" t="s">
        <v>169</v>
      </c>
      <c r="E126" s="196">
        <v>4.5782699999999998</v>
      </c>
      <c r="F126" s="188"/>
      <c r="G126" s="187">
        <f>ROUND(E126*F126,2)</f>
        <v>0</v>
      </c>
      <c r="H126" s="166">
        <v>21</v>
      </c>
      <c r="I126" s="165">
        <v>0</v>
      </c>
      <c r="J126" s="165">
        <f>ROUND(E126*I126,2)</f>
        <v>0</v>
      </c>
      <c r="K126" s="165">
        <v>2.2000000000000002</v>
      </c>
      <c r="L126" s="165">
        <f>ROUND(E126*K126,2)</f>
        <v>10.07</v>
      </c>
      <c r="M126" s="166" t="s">
        <v>170</v>
      </c>
      <c r="N126" s="167" t="s">
        <v>171</v>
      </c>
      <c r="O126" s="151" t="s">
        <v>172</v>
      </c>
      <c r="P126" s="142"/>
      <c r="Q126" s="142"/>
      <c r="R126" s="142"/>
      <c r="S126" s="142"/>
      <c r="T126" s="142"/>
      <c r="U126" s="142"/>
      <c r="V126" s="142"/>
      <c r="W126" s="142" t="s">
        <v>173</v>
      </c>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row>
    <row r="127" spans="1:50" outlineLevel="2" x14ac:dyDescent="0.2">
      <c r="A127" s="148"/>
      <c r="B127" s="149"/>
      <c r="C127" s="176" t="s">
        <v>310</v>
      </c>
      <c r="D127" s="152"/>
      <c r="E127" s="197">
        <v>4.5782699999999998</v>
      </c>
      <c r="F127" s="189"/>
      <c r="G127" s="189"/>
      <c r="H127" s="151"/>
      <c r="I127" s="150"/>
      <c r="J127" s="150"/>
      <c r="K127" s="150"/>
      <c r="L127" s="150"/>
      <c r="M127" s="151"/>
      <c r="N127" s="151"/>
      <c r="O127" s="151"/>
      <c r="P127" s="142"/>
      <c r="Q127" s="142"/>
      <c r="R127" s="142"/>
      <c r="S127" s="142"/>
      <c r="T127" s="142"/>
      <c r="U127" s="142"/>
      <c r="V127" s="142"/>
      <c r="W127" s="142" t="s">
        <v>175</v>
      </c>
      <c r="X127" s="142">
        <v>0</v>
      </c>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row>
    <row r="128" spans="1:50" outlineLevel="1" x14ac:dyDescent="0.2">
      <c r="A128" s="162">
        <v>49</v>
      </c>
      <c r="B128" s="163" t="s">
        <v>311</v>
      </c>
      <c r="C128" s="175" t="s">
        <v>312</v>
      </c>
      <c r="D128" s="164" t="s">
        <v>196</v>
      </c>
      <c r="E128" s="196">
        <v>24.5334</v>
      </c>
      <c r="F128" s="188"/>
      <c r="G128" s="187">
        <f>ROUND(E128*F128,2)</f>
        <v>0</v>
      </c>
      <c r="H128" s="166">
        <v>21</v>
      </c>
      <c r="I128" s="165">
        <v>0</v>
      </c>
      <c r="J128" s="165">
        <f>ROUND(E128*I128,2)</f>
        <v>0</v>
      </c>
      <c r="K128" s="165">
        <v>1.75E-3</v>
      </c>
      <c r="L128" s="165">
        <f>ROUND(E128*K128,2)</f>
        <v>0.04</v>
      </c>
      <c r="M128" s="166" t="s">
        <v>170</v>
      </c>
      <c r="N128" s="167" t="s">
        <v>171</v>
      </c>
      <c r="O128" s="151" t="s">
        <v>172</v>
      </c>
      <c r="P128" s="142"/>
      <c r="Q128" s="142"/>
      <c r="R128" s="142"/>
      <c r="S128" s="142"/>
      <c r="T128" s="142"/>
      <c r="U128" s="142"/>
      <c r="V128" s="142"/>
      <c r="W128" s="142" t="s">
        <v>173</v>
      </c>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row>
    <row r="129" spans="1:50" outlineLevel="2" x14ac:dyDescent="0.2">
      <c r="A129" s="148"/>
      <c r="B129" s="149"/>
      <c r="C129" s="176" t="s">
        <v>313</v>
      </c>
      <c r="D129" s="152"/>
      <c r="E129" s="197">
        <v>5.8879999999999999</v>
      </c>
      <c r="F129" s="189"/>
      <c r="G129" s="189"/>
      <c r="H129" s="151"/>
      <c r="I129" s="150"/>
      <c r="J129" s="150"/>
      <c r="K129" s="150"/>
      <c r="L129" s="150"/>
      <c r="M129" s="151"/>
      <c r="N129" s="151"/>
      <c r="O129" s="151"/>
      <c r="P129" s="142"/>
      <c r="Q129" s="142"/>
      <c r="R129" s="142"/>
      <c r="S129" s="142"/>
      <c r="T129" s="142"/>
      <c r="U129" s="142"/>
      <c r="V129" s="142"/>
      <c r="W129" s="142" t="s">
        <v>175</v>
      </c>
      <c r="X129" s="142">
        <v>0</v>
      </c>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row>
    <row r="130" spans="1:50" outlineLevel="3" x14ac:dyDescent="0.2">
      <c r="A130" s="148"/>
      <c r="B130" s="149"/>
      <c r="C130" s="176" t="s">
        <v>314</v>
      </c>
      <c r="D130" s="152"/>
      <c r="E130" s="197">
        <v>10.387</v>
      </c>
      <c r="F130" s="189"/>
      <c r="G130" s="189"/>
      <c r="H130" s="151"/>
      <c r="I130" s="150"/>
      <c r="J130" s="150"/>
      <c r="K130" s="150"/>
      <c r="L130" s="150"/>
      <c r="M130" s="151"/>
      <c r="N130" s="151"/>
      <c r="O130" s="151"/>
      <c r="P130" s="142"/>
      <c r="Q130" s="142"/>
      <c r="R130" s="142"/>
      <c r="S130" s="142"/>
      <c r="T130" s="142"/>
      <c r="U130" s="142"/>
      <c r="V130" s="142"/>
      <c r="W130" s="142" t="s">
        <v>175</v>
      </c>
      <c r="X130" s="142">
        <v>0</v>
      </c>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row>
    <row r="131" spans="1:50" outlineLevel="3" x14ac:dyDescent="0.2">
      <c r="A131" s="148"/>
      <c r="B131" s="149"/>
      <c r="C131" s="176" t="s">
        <v>315</v>
      </c>
      <c r="D131" s="152"/>
      <c r="E131" s="197">
        <v>8.2584</v>
      </c>
      <c r="F131" s="189"/>
      <c r="G131" s="189"/>
      <c r="H131" s="151"/>
      <c r="I131" s="150"/>
      <c r="J131" s="150"/>
      <c r="K131" s="150"/>
      <c r="L131" s="150"/>
      <c r="M131" s="151"/>
      <c r="N131" s="151"/>
      <c r="O131" s="151"/>
      <c r="P131" s="142"/>
      <c r="Q131" s="142"/>
      <c r="R131" s="142"/>
      <c r="S131" s="142"/>
      <c r="T131" s="142"/>
      <c r="U131" s="142"/>
      <c r="V131" s="142"/>
      <c r="W131" s="142" t="s">
        <v>175</v>
      </c>
      <c r="X131" s="142">
        <v>0</v>
      </c>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row>
    <row r="132" spans="1:50" outlineLevel="1" x14ac:dyDescent="0.2">
      <c r="A132" s="162">
        <v>50</v>
      </c>
      <c r="B132" s="163" t="s">
        <v>316</v>
      </c>
      <c r="C132" s="175" t="s">
        <v>317</v>
      </c>
      <c r="D132" s="164" t="s">
        <v>196</v>
      </c>
      <c r="E132" s="196">
        <v>24.5334</v>
      </c>
      <c r="F132" s="188"/>
      <c r="G132" s="187">
        <f>ROUND(E132*F132,2)</f>
        <v>0</v>
      </c>
      <c r="H132" s="166">
        <v>21</v>
      </c>
      <c r="I132" s="165">
        <v>0</v>
      </c>
      <c r="J132" s="165">
        <f>ROUND(E132*I132,2)</f>
        <v>0</v>
      </c>
      <c r="K132" s="165">
        <v>0.02</v>
      </c>
      <c r="L132" s="165">
        <f>ROUND(E132*K132,2)</f>
        <v>0.49</v>
      </c>
      <c r="M132" s="166" t="s">
        <v>170</v>
      </c>
      <c r="N132" s="167" t="s">
        <v>171</v>
      </c>
      <c r="O132" s="151" t="s">
        <v>172</v>
      </c>
      <c r="P132" s="142"/>
      <c r="Q132" s="142"/>
      <c r="R132" s="142"/>
      <c r="S132" s="142"/>
      <c r="T132" s="142"/>
      <c r="U132" s="142"/>
      <c r="V132" s="142"/>
      <c r="W132" s="142" t="s">
        <v>173</v>
      </c>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row>
    <row r="133" spans="1:50" outlineLevel="2" x14ac:dyDescent="0.2">
      <c r="A133" s="148"/>
      <c r="B133" s="149"/>
      <c r="C133" s="176" t="s">
        <v>313</v>
      </c>
      <c r="D133" s="152"/>
      <c r="E133" s="197">
        <v>5.8879999999999999</v>
      </c>
      <c r="F133" s="189"/>
      <c r="G133" s="189"/>
      <c r="H133" s="151"/>
      <c r="I133" s="150"/>
      <c r="J133" s="150"/>
      <c r="K133" s="150"/>
      <c r="L133" s="150"/>
      <c r="M133" s="151"/>
      <c r="N133" s="151"/>
      <c r="O133" s="151"/>
      <c r="P133" s="142"/>
      <c r="Q133" s="142"/>
      <c r="R133" s="142"/>
      <c r="S133" s="142"/>
      <c r="T133" s="142"/>
      <c r="U133" s="142"/>
      <c r="V133" s="142"/>
      <c r="W133" s="142" t="s">
        <v>175</v>
      </c>
      <c r="X133" s="142">
        <v>0</v>
      </c>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row>
    <row r="134" spans="1:50" outlineLevel="3" x14ac:dyDescent="0.2">
      <c r="A134" s="148"/>
      <c r="B134" s="149"/>
      <c r="C134" s="176" t="s">
        <v>314</v>
      </c>
      <c r="D134" s="152"/>
      <c r="E134" s="197">
        <v>10.387</v>
      </c>
      <c r="F134" s="189"/>
      <c r="G134" s="189"/>
      <c r="H134" s="151"/>
      <c r="I134" s="150"/>
      <c r="J134" s="150"/>
      <c r="K134" s="150"/>
      <c r="L134" s="150"/>
      <c r="M134" s="151"/>
      <c r="N134" s="151"/>
      <c r="O134" s="151"/>
      <c r="P134" s="142"/>
      <c r="Q134" s="142"/>
      <c r="R134" s="142"/>
      <c r="S134" s="142"/>
      <c r="T134" s="142"/>
      <c r="U134" s="142"/>
      <c r="V134" s="142"/>
      <c r="W134" s="142" t="s">
        <v>175</v>
      </c>
      <c r="X134" s="142">
        <v>0</v>
      </c>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row>
    <row r="135" spans="1:50" outlineLevel="3" x14ac:dyDescent="0.2">
      <c r="A135" s="148"/>
      <c r="B135" s="149"/>
      <c r="C135" s="176" t="s">
        <v>315</v>
      </c>
      <c r="D135" s="152"/>
      <c r="E135" s="197">
        <v>8.2584</v>
      </c>
      <c r="F135" s="189"/>
      <c r="G135" s="189"/>
      <c r="H135" s="151"/>
      <c r="I135" s="150"/>
      <c r="J135" s="150"/>
      <c r="K135" s="150"/>
      <c r="L135" s="150"/>
      <c r="M135" s="151"/>
      <c r="N135" s="151"/>
      <c r="O135" s="151"/>
      <c r="P135" s="142"/>
      <c r="Q135" s="142"/>
      <c r="R135" s="142"/>
      <c r="S135" s="142"/>
      <c r="T135" s="142"/>
      <c r="U135" s="142"/>
      <c r="V135" s="142"/>
      <c r="W135" s="142" t="s">
        <v>175</v>
      </c>
      <c r="X135" s="142">
        <v>0</v>
      </c>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row>
    <row r="136" spans="1:50" outlineLevel="1" x14ac:dyDescent="0.2">
      <c r="A136" s="162">
        <v>51</v>
      </c>
      <c r="B136" s="163" t="s">
        <v>318</v>
      </c>
      <c r="C136" s="175" t="s">
        <v>319</v>
      </c>
      <c r="D136" s="164" t="s">
        <v>200</v>
      </c>
      <c r="E136" s="196">
        <v>96.4</v>
      </c>
      <c r="F136" s="188"/>
      <c r="G136" s="187">
        <f>ROUND(E136*F136,2)</f>
        <v>0</v>
      </c>
      <c r="H136" s="166">
        <v>21</v>
      </c>
      <c r="I136" s="165">
        <v>0</v>
      </c>
      <c r="J136" s="165">
        <f>ROUND(E136*I136,2)</f>
        <v>0</v>
      </c>
      <c r="K136" s="165">
        <v>1.1129999999999999E-2</v>
      </c>
      <c r="L136" s="165">
        <f>ROUND(E136*K136,2)</f>
        <v>1.07</v>
      </c>
      <c r="M136" s="166" t="s">
        <v>170</v>
      </c>
      <c r="N136" s="167" t="s">
        <v>171</v>
      </c>
      <c r="O136" s="151" t="s">
        <v>172</v>
      </c>
      <c r="P136" s="142"/>
      <c r="Q136" s="142"/>
      <c r="R136" s="142"/>
      <c r="S136" s="142"/>
      <c r="T136" s="142"/>
      <c r="U136" s="142"/>
      <c r="V136" s="142"/>
      <c r="W136" s="142" t="s">
        <v>173</v>
      </c>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row>
    <row r="137" spans="1:50" outlineLevel="2" x14ac:dyDescent="0.2">
      <c r="A137" s="148"/>
      <c r="B137" s="149"/>
      <c r="C137" s="176" t="s">
        <v>320</v>
      </c>
      <c r="D137" s="152"/>
      <c r="E137" s="197">
        <v>96.4</v>
      </c>
      <c r="F137" s="189"/>
      <c r="G137" s="189"/>
      <c r="H137" s="151"/>
      <c r="I137" s="150"/>
      <c r="J137" s="150"/>
      <c r="K137" s="150"/>
      <c r="L137" s="150"/>
      <c r="M137" s="151"/>
      <c r="N137" s="151"/>
      <c r="O137" s="151"/>
      <c r="P137" s="142"/>
      <c r="Q137" s="142"/>
      <c r="R137" s="142"/>
      <c r="S137" s="142"/>
      <c r="T137" s="142"/>
      <c r="U137" s="142"/>
      <c r="V137" s="142"/>
      <c r="W137" s="142" t="s">
        <v>175</v>
      </c>
      <c r="X137" s="142">
        <v>0</v>
      </c>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row>
    <row r="138" spans="1:50" outlineLevel="1" x14ac:dyDescent="0.2">
      <c r="A138" s="162">
        <v>52</v>
      </c>
      <c r="B138" s="163" t="s">
        <v>321</v>
      </c>
      <c r="C138" s="175" t="s">
        <v>322</v>
      </c>
      <c r="D138" s="164" t="s">
        <v>200</v>
      </c>
      <c r="E138" s="196">
        <v>48.6</v>
      </c>
      <c r="F138" s="188"/>
      <c r="G138" s="187">
        <f>ROUND(E138*F138,2)</f>
        <v>0</v>
      </c>
      <c r="H138" s="166">
        <v>21</v>
      </c>
      <c r="I138" s="165">
        <v>0</v>
      </c>
      <c r="J138" s="165">
        <f>ROUND(E138*I138,2)</f>
        <v>0</v>
      </c>
      <c r="K138" s="165">
        <v>1.507E-2</v>
      </c>
      <c r="L138" s="165">
        <f>ROUND(E138*K138,2)</f>
        <v>0.73</v>
      </c>
      <c r="M138" s="166" t="s">
        <v>170</v>
      </c>
      <c r="N138" s="167" t="s">
        <v>171</v>
      </c>
      <c r="O138" s="151" t="s">
        <v>172</v>
      </c>
      <c r="P138" s="142"/>
      <c r="Q138" s="142"/>
      <c r="R138" s="142"/>
      <c r="S138" s="142"/>
      <c r="T138" s="142"/>
      <c r="U138" s="142"/>
      <c r="V138" s="142"/>
      <c r="W138" s="142" t="s">
        <v>173</v>
      </c>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row>
    <row r="139" spans="1:50" outlineLevel="2" x14ac:dyDescent="0.2">
      <c r="A139" s="148"/>
      <c r="B139" s="149"/>
      <c r="C139" s="176" t="s">
        <v>323</v>
      </c>
      <c r="D139" s="152"/>
      <c r="E139" s="197">
        <v>48.6</v>
      </c>
      <c r="F139" s="189"/>
      <c r="G139" s="189"/>
      <c r="H139" s="151"/>
      <c r="I139" s="150"/>
      <c r="J139" s="150"/>
      <c r="K139" s="150"/>
      <c r="L139" s="150"/>
      <c r="M139" s="151"/>
      <c r="N139" s="151"/>
      <c r="O139" s="151"/>
      <c r="P139" s="142"/>
      <c r="Q139" s="142"/>
      <c r="R139" s="142"/>
      <c r="S139" s="142"/>
      <c r="T139" s="142"/>
      <c r="U139" s="142"/>
      <c r="V139" s="142"/>
      <c r="W139" s="142" t="s">
        <v>175</v>
      </c>
      <c r="X139" s="142">
        <v>0</v>
      </c>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row>
    <row r="140" spans="1:50" outlineLevel="1" x14ac:dyDescent="0.2">
      <c r="A140" s="162">
        <v>53</v>
      </c>
      <c r="B140" s="163" t="s">
        <v>324</v>
      </c>
      <c r="C140" s="175" t="s">
        <v>325</v>
      </c>
      <c r="D140" s="164" t="s">
        <v>224</v>
      </c>
      <c r="E140" s="196">
        <v>9</v>
      </c>
      <c r="F140" s="188"/>
      <c r="G140" s="187">
        <f>ROUND(E140*F140,2)</f>
        <v>0</v>
      </c>
      <c r="H140" s="166">
        <v>21</v>
      </c>
      <c r="I140" s="165">
        <v>3.4000000000000002E-4</v>
      </c>
      <c r="J140" s="165">
        <f>ROUND(E140*I140,2)</f>
        <v>0</v>
      </c>
      <c r="K140" s="165">
        <v>5.3999999999999999E-2</v>
      </c>
      <c r="L140" s="165">
        <f>ROUND(E140*K140,2)</f>
        <v>0.49</v>
      </c>
      <c r="M140" s="166" t="s">
        <v>170</v>
      </c>
      <c r="N140" s="167" t="s">
        <v>171</v>
      </c>
      <c r="O140" s="151" t="s">
        <v>172</v>
      </c>
      <c r="P140" s="142"/>
      <c r="Q140" s="142"/>
      <c r="R140" s="142"/>
      <c r="S140" s="142"/>
      <c r="T140" s="142"/>
      <c r="U140" s="142"/>
      <c r="V140" s="142"/>
      <c r="W140" s="142" t="s">
        <v>173</v>
      </c>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row>
    <row r="141" spans="1:50" outlineLevel="2" x14ac:dyDescent="0.2">
      <c r="A141" s="148"/>
      <c r="B141" s="149"/>
      <c r="C141" s="176" t="s">
        <v>326</v>
      </c>
      <c r="D141" s="152"/>
      <c r="E141" s="197">
        <v>6</v>
      </c>
      <c r="F141" s="189"/>
      <c r="G141" s="189"/>
      <c r="H141" s="151"/>
      <c r="I141" s="150"/>
      <c r="J141" s="150"/>
      <c r="K141" s="150"/>
      <c r="L141" s="150"/>
      <c r="M141" s="151"/>
      <c r="N141" s="151"/>
      <c r="O141" s="151"/>
      <c r="P141" s="142"/>
      <c r="Q141" s="142"/>
      <c r="R141" s="142"/>
      <c r="S141" s="142"/>
      <c r="T141" s="142"/>
      <c r="U141" s="142"/>
      <c r="V141" s="142"/>
      <c r="W141" s="142" t="s">
        <v>175</v>
      </c>
      <c r="X141" s="142">
        <v>0</v>
      </c>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row>
    <row r="142" spans="1:50" outlineLevel="3" x14ac:dyDescent="0.2">
      <c r="A142" s="148"/>
      <c r="B142" s="149"/>
      <c r="C142" s="176" t="s">
        <v>327</v>
      </c>
      <c r="D142" s="152"/>
      <c r="E142" s="197">
        <v>3</v>
      </c>
      <c r="F142" s="189"/>
      <c r="G142" s="189"/>
      <c r="H142" s="151"/>
      <c r="I142" s="150"/>
      <c r="J142" s="150"/>
      <c r="K142" s="150"/>
      <c r="L142" s="150"/>
      <c r="M142" s="151"/>
      <c r="N142" s="151"/>
      <c r="O142" s="151"/>
      <c r="P142" s="142"/>
      <c r="Q142" s="142"/>
      <c r="R142" s="142"/>
      <c r="S142" s="142"/>
      <c r="T142" s="142"/>
      <c r="U142" s="142"/>
      <c r="V142" s="142"/>
      <c r="W142" s="142" t="s">
        <v>175</v>
      </c>
      <c r="X142" s="142">
        <v>0</v>
      </c>
      <c r="Y142" s="142"/>
      <c r="Z142" s="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row>
    <row r="143" spans="1:50" outlineLevel="1" x14ac:dyDescent="0.2">
      <c r="A143" s="162">
        <v>54</v>
      </c>
      <c r="B143" s="163" t="s">
        <v>328</v>
      </c>
      <c r="C143" s="175" t="s">
        <v>329</v>
      </c>
      <c r="D143" s="164" t="s">
        <v>224</v>
      </c>
      <c r="E143" s="196">
        <v>3</v>
      </c>
      <c r="F143" s="188"/>
      <c r="G143" s="187">
        <f>ROUND(E143*F143,2)</f>
        <v>0</v>
      </c>
      <c r="H143" s="166">
        <v>21</v>
      </c>
      <c r="I143" s="165">
        <v>3.4000000000000002E-4</v>
      </c>
      <c r="J143" s="165">
        <f>ROUND(E143*I143,2)</f>
        <v>0</v>
      </c>
      <c r="K143" s="165">
        <v>6.9000000000000006E-2</v>
      </c>
      <c r="L143" s="165">
        <f>ROUND(E143*K143,2)</f>
        <v>0.21</v>
      </c>
      <c r="M143" s="166" t="s">
        <v>170</v>
      </c>
      <c r="N143" s="167" t="s">
        <v>171</v>
      </c>
      <c r="O143" s="151" t="s">
        <v>172</v>
      </c>
      <c r="P143" s="142"/>
      <c r="Q143" s="142"/>
      <c r="R143" s="142"/>
      <c r="S143" s="142"/>
      <c r="T143" s="142"/>
      <c r="U143" s="142"/>
      <c r="V143" s="142"/>
      <c r="W143" s="142" t="s">
        <v>173</v>
      </c>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row>
    <row r="144" spans="1:50" outlineLevel="2" x14ac:dyDescent="0.2">
      <c r="A144" s="148"/>
      <c r="B144" s="149"/>
      <c r="C144" s="176" t="s">
        <v>330</v>
      </c>
      <c r="D144" s="152"/>
      <c r="E144" s="197">
        <v>3</v>
      </c>
      <c r="F144" s="189"/>
      <c r="G144" s="189"/>
      <c r="H144" s="151"/>
      <c r="I144" s="150"/>
      <c r="J144" s="150"/>
      <c r="K144" s="150"/>
      <c r="L144" s="150"/>
      <c r="M144" s="151"/>
      <c r="N144" s="151"/>
      <c r="O144" s="151"/>
      <c r="P144" s="142"/>
      <c r="Q144" s="142"/>
      <c r="R144" s="142"/>
      <c r="S144" s="142"/>
      <c r="T144" s="142"/>
      <c r="U144" s="142"/>
      <c r="V144" s="142"/>
      <c r="W144" s="142" t="s">
        <v>175</v>
      </c>
      <c r="X144" s="142">
        <v>0</v>
      </c>
      <c r="Y144" s="142"/>
      <c r="Z144" s="14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row>
    <row r="145" spans="1:50" outlineLevel="1" x14ac:dyDescent="0.2">
      <c r="A145" s="162">
        <v>55</v>
      </c>
      <c r="B145" s="163" t="s">
        <v>331</v>
      </c>
      <c r="C145" s="175" t="s">
        <v>332</v>
      </c>
      <c r="D145" s="164" t="s">
        <v>224</v>
      </c>
      <c r="E145" s="196">
        <v>4</v>
      </c>
      <c r="F145" s="188"/>
      <c r="G145" s="187">
        <f>ROUND(E145*F145,2)</f>
        <v>0</v>
      </c>
      <c r="H145" s="166">
        <v>21</v>
      </c>
      <c r="I145" s="165">
        <v>3.4000000000000002E-4</v>
      </c>
      <c r="J145" s="165">
        <f>ROUND(E145*I145,2)</f>
        <v>0</v>
      </c>
      <c r="K145" s="165">
        <v>0.13800000000000001</v>
      </c>
      <c r="L145" s="165">
        <f>ROUND(E145*K145,2)</f>
        <v>0.55000000000000004</v>
      </c>
      <c r="M145" s="166" t="s">
        <v>170</v>
      </c>
      <c r="N145" s="167" t="s">
        <v>171</v>
      </c>
      <c r="O145" s="151" t="s">
        <v>172</v>
      </c>
      <c r="P145" s="142"/>
      <c r="Q145" s="142"/>
      <c r="R145" s="142"/>
      <c r="S145" s="142"/>
      <c r="T145" s="142"/>
      <c r="U145" s="142"/>
      <c r="V145" s="142"/>
      <c r="W145" s="142" t="s">
        <v>173</v>
      </c>
      <c r="X145" s="142"/>
      <c r="Y145" s="142"/>
      <c r="Z145" s="14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row>
    <row r="146" spans="1:50" outlineLevel="2" x14ac:dyDescent="0.2">
      <c r="A146" s="148"/>
      <c r="B146" s="149"/>
      <c r="C146" s="176" t="s">
        <v>333</v>
      </c>
      <c r="D146" s="152"/>
      <c r="E146" s="197">
        <v>3</v>
      </c>
      <c r="F146" s="189"/>
      <c r="G146" s="189"/>
      <c r="H146" s="151"/>
      <c r="I146" s="150"/>
      <c r="J146" s="150"/>
      <c r="K146" s="150"/>
      <c r="L146" s="150"/>
      <c r="M146" s="151"/>
      <c r="N146" s="151"/>
      <c r="O146" s="151"/>
      <c r="P146" s="142"/>
      <c r="Q146" s="142"/>
      <c r="R146" s="142"/>
      <c r="S146" s="142"/>
      <c r="T146" s="142"/>
      <c r="U146" s="142"/>
      <c r="V146" s="142"/>
      <c r="W146" s="142" t="s">
        <v>175</v>
      </c>
      <c r="X146" s="142">
        <v>0</v>
      </c>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row>
    <row r="147" spans="1:50" outlineLevel="3" x14ac:dyDescent="0.2">
      <c r="A147" s="148"/>
      <c r="B147" s="149"/>
      <c r="C147" s="176" t="s">
        <v>334</v>
      </c>
      <c r="D147" s="152"/>
      <c r="E147" s="197">
        <v>1</v>
      </c>
      <c r="F147" s="189"/>
      <c r="G147" s="189"/>
      <c r="H147" s="151"/>
      <c r="I147" s="150"/>
      <c r="J147" s="150"/>
      <c r="K147" s="150"/>
      <c r="L147" s="150"/>
      <c r="M147" s="151"/>
      <c r="N147" s="151"/>
      <c r="O147" s="151"/>
      <c r="P147" s="142"/>
      <c r="Q147" s="142"/>
      <c r="R147" s="142"/>
      <c r="S147" s="142"/>
      <c r="T147" s="142"/>
      <c r="U147" s="142"/>
      <c r="V147" s="142"/>
      <c r="W147" s="142" t="s">
        <v>175</v>
      </c>
      <c r="X147" s="142">
        <v>0</v>
      </c>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row>
    <row r="148" spans="1:50" outlineLevel="1" x14ac:dyDescent="0.2">
      <c r="A148" s="162">
        <v>56</v>
      </c>
      <c r="B148" s="163" t="s">
        <v>335</v>
      </c>
      <c r="C148" s="175" t="s">
        <v>336</v>
      </c>
      <c r="D148" s="164" t="s">
        <v>224</v>
      </c>
      <c r="E148" s="196">
        <v>2</v>
      </c>
      <c r="F148" s="188"/>
      <c r="G148" s="187">
        <f>ROUND(E148*F148,2)</f>
        <v>0</v>
      </c>
      <c r="H148" s="166">
        <v>21</v>
      </c>
      <c r="I148" s="165">
        <v>1.33E-3</v>
      </c>
      <c r="J148" s="165">
        <f>ROUND(E148*I148,2)</f>
        <v>0</v>
      </c>
      <c r="K148" s="165">
        <v>0.20699999999999999</v>
      </c>
      <c r="L148" s="165">
        <f>ROUND(E148*K148,2)</f>
        <v>0.41</v>
      </c>
      <c r="M148" s="166" t="s">
        <v>170</v>
      </c>
      <c r="N148" s="167" t="s">
        <v>171</v>
      </c>
      <c r="O148" s="151" t="s">
        <v>172</v>
      </c>
      <c r="P148" s="142"/>
      <c r="Q148" s="142"/>
      <c r="R148" s="142"/>
      <c r="S148" s="142"/>
      <c r="T148" s="142"/>
      <c r="U148" s="142"/>
      <c r="V148" s="142"/>
      <c r="W148" s="142" t="s">
        <v>173</v>
      </c>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row>
    <row r="149" spans="1:50" outlineLevel="2" x14ac:dyDescent="0.2">
      <c r="A149" s="148"/>
      <c r="B149" s="149"/>
      <c r="C149" s="176" t="s">
        <v>337</v>
      </c>
      <c r="D149" s="152"/>
      <c r="E149" s="197">
        <v>1</v>
      </c>
      <c r="F149" s="189"/>
      <c r="G149" s="189"/>
      <c r="H149" s="151"/>
      <c r="I149" s="150"/>
      <c r="J149" s="150"/>
      <c r="K149" s="150"/>
      <c r="L149" s="150"/>
      <c r="M149" s="151"/>
      <c r="N149" s="151"/>
      <c r="O149" s="151"/>
      <c r="P149" s="142"/>
      <c r="Q149" s="142"/>
      <c r="R149" s="142"/>
      <c r="S149" s="142"/>
      <c r="T149" s="142"/>
      <c r="U149" s="142"/>
      <c r="V149" s="142"/>
      <c r="W149" s="142" t="s">
        <v>175</v>
      </c>
      <c r="X149" s="142">
        <v>0</v>
      </c>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row>
    <row r="150" spans="1:50" outlineLevel="3" x14ac:dyDescent="0.2">
      <c r="A150" s="148"/>
      <c r="B150" s="149"/>
      <c r="C150" s="176" t="s">
        <v>334</v>
      </c>
      <c r="D150" s="152"/>
      <c r="E150" s="197">
        <v>1</v>
      </c>
      <c r="F150" s="189"/>
      <c r="G150" s="189"/>
      <c r="H150" s="151"/>
      <c r="I150" s="150"/>
      <c r="J150" s="150"/>
      <c r="K150" s="150"/>
      <c r="L150" s="150"/>
      <c r="M150" s="151"/>
      <c r="N150" s="151"/>
      <c r="O150" s="151"/>
      <c r="P150" s="142"/>
      <c r="Q150" s="142"/>
      <c r="R150" s="142"/>
      <c r="S150" s="142"/>
      <c r="T150" s="142"/>
      <c r="U150" s="142"/>
      <c r="V150" s="142"/>
      <c r="W150" s="142" t="s">
        <v>175</v>
      </c>
      <c r="X150" s="142">
        <v>0</v>
      </c>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row>
    <row r="151" spans="1:50" outlineLevel="1" x14ac:dyDescent="0.2">
      <c r="A151" s="162">
        <v>57</v>
      </c>
      <c r="B151" s="163" t="s">
        <v>338</v>
      </c>
      <c r="C151" s="175" t="s">
        <v>339</v>
      </c>
      <c r="D151" s="164" t="s">
        <v>224</v>
      </c>
      <c r="E151" s="196">
        <v>20</v>
      </c>
      <c r="F151" s="188"/>
      <c r="G151" s="187">
        <f>ROUND(E151*F151,2)</f>
        <v>0</v>
      </c>
      <c r="H151" s="166">
        <v>21</v>
      </c>
      <c r="I151" s="165">
        <v>1.33E-3</v>
      </c>
      <c r="J151" s="165">
        <f>ROUND(E151*I151,2)</f>
        <v>0.03</v>
      </c>
      <c r="K151" s="165">
        <v>2E-3</v>
      </c>
      <c r="L151" s="165">
        <f>ROUND(E151*K151,2)</f>
        <v>0.04</v>
      </c>
      <c r="M151" s="166" t="s">
        <v>170</v>
      </c>
      <c r="N151" s="167" t="s">
        <v>171</v>
      </c>
      <c r="O151" s="151" t="s">
        <v>172</v>
      </c>
      <c r="P151" s="142"/>
      <c r="Q151" s="142"/>
      <c r="R151" s="142"/>
      <c r="S151" s="142"/>
      <c r="T151" s="142"/>
      <c r="U151" s="142"/>
      <c r="V151" s="142"/>
      <c r="W151" s="142" t="s">
        <v>173</v>
      </c>
      <c r="X151" s="142"/>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row>
    <row r="152" spans="1:50" outlineLevel="2" x14ac:dyDescent="0.2">
      <c r="A152" s="148"/>
      <c r="B152" s="149"/>
      <c r="C152" s="176" t="s">
        <v>340</v>
      </c>
      <c r="D152" s="152"/>
      <c r="E152" s="197">
        <v>9</v>
      </c>
      <c r="F152" s="189"/>
      <c r="G152" s="189"/>
      <c r="H152" s="151"/>
      <c r="I152" s="150"/>
      <c r="J152" s="150"/>
      <c r="K152" s="150"/>
      <c r="L152" s="150"/>
      <c r="M152" s="151"/>
      <c r="N152" s="151"/>
      <c r="O152" s="151"/>
      <c r="P152" s="142"/>
      <c r="Q152" s="142"/>
      <c r="R152" s="142"/>
      <c r="S152" s="142"/>
      <c r="T152" s="142"/>
      <c r="U152" s="142"/>
      <c r="V152" s="142"/>
      <c r="W152" s="142" t="s">
        <v>175</v>
      </c>
      <c r="X152" s="142">
        <v>0</v>
      </c>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row>
    <row r="153" spans="1:50" outlineLevel="3" x14ac:dyDescent="0.2">
      <c r="A153" s="148"/>
      <c r="B153" s="149"/>
      <c r="C153" s="176" t="s">
        <v>341</v>
      </c>
      <c r="D153" s="152"/>
      <c r="E153" s="197">
        <v>9</v>
      </c>
      <c r="F153" s="189"/>
      <c r="G153" s="189"/>
      <c r="H153" s="151"/>
      <c r="I153" s="150"/>
      <c r="J153" s="150"/>
      <c r="K153" s="150"/>
      <c r="L153" s="150"/>
      <c r="M153" s="151"/>
      <c r="N153" s="151"/>
      <c r="O153" s="151"/>
      <c r="P153" s="142"/>
      <c r="Q153" s="142"/>
      <c r="R153" s="142"/>
      <c r="S153" s="142"/>
      <c r="T153" s="142"/>
      <c r="U153" s="142"/>
      <c r="V153" s="142"/>
      <c r="W153" s="142" t="s">
        <v>175</v>
      </c>
      <c r="X153" s="142">
        <v>0</v>
      </c>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row>
    <row r="154" spans="1:50" outlineLevel="3" x14ac:dyDescent="0.2">
      <c r="A154" s="148"/>
      <c r="B154" s="149"/>
      <c r="C154" s="176" t="s">
        <v>342</v>
      </c>
      <c r="D154" s="152"/>
      <c r="E154" s="197">
        <v>1</v>
      </c>
      <c r="F154" s="189"/>
      <c r="G154" s="189"/>
      <c r="H154" s="151"/>
      <c r="I154" s="150"/>
      <c r="J154" s="150"/>
      <c r="K154" s="150"/>
      <c r="L154" s="150"/>
      <c r="M154" s="151"/>
      <c r="N154" s="151"/>
      <c r="O154" s="151"/>
      <c r="P154" s="142"/>
      <c r="Q154" s="142"/>
      <c r="R154" s="142"/>
      <c r="S154" s="142"/>
      <c r="T154" s="142"/>
      <c r="U154" s="142"/>
      <c r="V154" s="142"/>
      <c r="W154" s="142" t="s">
        <v>175</v>
      </c>
      <c r="X154" s="142">
        <v>0</v>
      </c>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row>
    <row r="155" spans="1:50" outlineLevel="3" x14ac:dyDescent="0.2">
      <c r="A155" s="148"/>
      <c r="B155" s="149"/>
      <c r="C155" s="176" t="s">
        <v>343</v>
      </c>
      <c r="D155" s="152"/>
      <c r="E155" s="197">
        <v>1</v>
      </c>
      <c r="F155" s="189"/>
      <c r="G155" s="189"/>
      <c r="H155" s="151"/>
      <c r="I155" s="150"/>
      <c r="J155" s="150"/>
      <c r="K155" s="150"/>
      <c r="L155" s="150"/>
      <c r="M155" s="151"/>
      <c r="N155" s="151"/>
      <c r="O155" s="151"/>
      <c r="P155" s="142"/>
      <c r="Q155" s="142"/>
      <c r="R155" s="142"/>
      <c r="S155" s="142"/>
      <c r="T155" s="142"/>
      <c r="U155" s="142"/>
      <c r="V155" s="142"/>
      <c r="W155" s="142" t="s">
        <v>175</v>
      </c>
      <c r="X155" s="142">
        <v>0</v>
      </c>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row>
    <row r="156" spans="1:50" outlineLevel="1" x14ac:dyDescent="0.2">
      <c r="A156" s="162">
        <v>58</v>
      </c>
      <c r="B156" s="163" t="s">
        <v>344</v>
      </c>
      <c r="C156" s="175" t="s">
        <v>345</v>
      </c>
      <c r="D156" s="164" t="s">
        <v>224</v>
      </c>
      <c r="E156" s="196">
        <v>7</v>
      </c>
      <c r="F156" s="188"/>
      <c r="G156" s="187">
        <f>ROUND(E156*F156,2)</f>
        <v>0</v>
      </c>
      <c r="H156" s="166">
        <v>21</v>
      </c>
      <c r="I156" s="165">
        <v>1.33E-3</v>
      </c>
      <c r="J156" s="165">
        <f>ROUND(E156*I156,2)</f>
        <v>0.01</v>
      </c>
      <c r="K156" s="165">
        <v>2.7E-2</v>
      </c>
      <c r="L156" s="165">
        <f>ROUND(E156*K156,2)</f>
        <v>0.19</v>
      </c>
      <c r="M156" s="166" t="s">
        <v>170</v>
      </c>
      <c r="N156" s="167" t="s">
        <v>171</v>
      </c>
      <c r="O156" s="151" t="s">
        <v>172</v>
      </c>
      <c r="P156" s="142"/>
      <c r="Q156" s="142"/>
      <c r="R156" s="142"/>
      <c r="S156" s="142"/>
      <c r="T156" s="142"/>
      <c r="U156" s="142"/>
      <c r="V156" s="142"/>
      <c r="W156" s="142" t="s">
        <v>173</v>
      </c>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row>
    <row r="157" spans="1:50" outlineLevel="2" x14ac:dyDescent="0.2">
      <c r="A157" s="148"/>
      <c r="B157" s="149"/>
      <c r="C157" s="176" t="s">
        <v>346</v>
      </c>
      <c r="D157" s="152"/>
      <c r="E157" s="197"/>
      <c r="F157" s="189"/>
      <c r="G157" s="189"/>
      <c r="H157" s="151"/>
      <c r="I157" s="150"/>
      <c r="J157" s="150"/>
      <c r="K157" s="150"/>
      <c r="L157" s="150"/>
      <c r="M157" s="151"/>
      <c r="N157" s="151"/>
      <c r="O157" s="151"/>
      <c r="P157" s="142"/>
      <c r="Q157" s="142"/>
      <c r="R157" s="142"/>
      <c r="S157" s="142"/>
      <c r="T157" s="142"/>
      <c r="U157" s="142"/>
      <c r="V157" s="142"/>
      <c r="W157" s="142" t="s">
        <v>175</v>
      </c>
      <c r="X157" s="142">
        <v>0</v>
      </c>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row>
    <row r="158" spans="1:50" outlineLevel="3" x14ac:dyDescent="0.2">
      <c r="A158" s="148"/>
      <c r="B158" s="149"/>
      <c r="C158" s="176" t="s">
        <v>347</v>
      </c>
      <c r="D158" s="152"/>
      <c r="E158" s="197">
        <v>2</v>
      </c>
      <c r="F158" s="189"/>
      <c r="G158" s="189"/>
      <c r="H158" s="151"/>
      <c r="I158" s="150"/>
      <c r="J158" s="150"/>
      <c r="K158" s="150"/>
      <c r="L158" s="150"/>
      <c r="M158" s="151"/>
      <c r="N158" s="151"/>
      <c r="O158" s="151"/>
      <c r="P158" s="142"/>
      <c r="Q158" s="142"/>
      <c r="R158" s="142"/>
      <c r="S158" s="142"/>
      <c r="T158" s="142"/>
      <c r="U158" s="142"/>
      <c r="V158" s="142"/>
      <c r="W158" s="142" t="s">
        <v>175</v>
      </c>
      <c r="X158" s="142">
        <v>0</v>
      </c>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row>
    <row r="159" spans="1:50" outlineLevel="3" x14ac:dyDescent="0.2">
      <c r="A159" s="148"/>
      <c r="B159" s="149"/>
      <c r="C159" s="176" t="s">
        <v>348</v>
      </c>
      <c r="D159" s="152"/>
      <c r="E159" s="197">
        <v>2</v>
      </c>
      <c r="F159" s="189"/>
      <c r="G159" s="189"/>
      <c r="H159" s="151"/>
      <c r="I159" s="150"/>
      <c r="J159" s="150"/>
      <c r="K159" s="150"/>
      <c r="L159" s="150"/>
      <c r="M159" s="151"/>
      <c r="N159" s="151"/>
      <c r="O159" s="151"/>
      <c r="P159" s="142"/>
      <c r="Q159" s="142"/>
      <c r="R159" s="142"/>
      <c r="S159" s="142"/>
      <c r="T159" s="142"/>
      <c r="U159" s="142"/>
      <c r="V159" s="142"/>
      <c r="W159" s="142" t="s">
        <v>175</v>
      </c>
      <c r="X159" s="142">
        <v>0</v>
      </c>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row>
    <row r="160" spans="1:50" outlineLevel="3" x14ac:dyDescent="0.2">
      <c r="A160" s="148"/>
      <c r="B160" s="149"/>
      <c r="C160" s="176" t="s">
        <v>349</v>
      </c>
      <c r="D160" s="152"/>
      <c r="E160" s="197">
        <v>2</v>
      </c>
      <c r="F160" s="189"/>
      <c r="G160" s="189"/>
      <c r="H160" s="151"/>
      <c r="I160" s="150"/>
      <c r="J160" s="150"/>
      <c r="K160" s="150"/>
      <c r="L160" s="150"/>
      <c r="M160" s="151"/>
      <c r="N160" s="151"/>
      <c r="O160" s="151"/>
      <c r="P160" s="142"/>
      <c r="Q160" s="142"/>
      <c r="R160" s="142"/>
      <c r="S160" s="142"/>
      <c r="T160" s="142"/>
      <c r="U160" s="142"/>
      <c r="V160" s="142"/>
      <c r="W160" s="142" t="s">
        <v>175</v>
      </c>
      <c r="X160" s="142">
        <v>0</v>
      </c>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row>
    <row r="161" spans="1:50" outlineLevel="3" x14ac:dyDescent="0.2">
      <c r="A161" s="148"/>
      <c r="B161" s="149"/>
      <c r="C161" s="176" t="s">
        <v>350</v>
      </c>
      <c r="D161" s="152"/>
      <c r="E161" s="197"/>
      <c r="F161" s="189"/>
      <c r="G161" s="189"/>
      <c r="H161" s="151"/>
      <c r="I161" s="150"/>
      <c r="J161" s="150"/>
      <c r="K161" s="150"/>
      <c r="L161" s="150"/>
      <c r="M161" s="151"/>
      <c r="N161" s="151"/>
      <c r="O161" s="151"/>
      <c r="P161" s="142"/>
      <c r="Q161" s="142"/>
      <c r="R161" s="142"/>
      <c r="S161" s="142"/>
      <c r="T161" s="142"/>
      <c r="U161" s="142"/>
      <c r="V161" s="142"/>
      <c r="W161" s="142" t="s">
        <v>175</v>
      </c>
      <c r="X161" s="142">
        <v>0</v>
      </c>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row>
    <row r="162" spans="1:50" outlineLevel="3" x14ac:dyDescent="0.2">
      <c r="A162" s="148"/>
      <c r="B162" s="149"/>
      <c r="C162" s="176" t="s">
        <v>343</v>
      </c>
      <c r="D162" s="152"/>
      <c r="E162" s="197">
        <v>1</v>
      </c>
      <c r="F162" s="189"/>
      <c r="G162" s="189"/>
      <c r="H162" s="151"/>
      <c r="I162" s="150"/>
      <c r="J162" s="150"/>
      <c r="K162" s="150"/>
      <c r="L162" s="150"/>
      <c r="M162" s="151"/>
      <c r="N162" s="151"/>
      <c r="O162" s="151"/>
      <c r="P162" s="142"/>
      <c r="Q162" s="142"/>
      <c r="R162" s="142"/>
      <c r="S162" s="142"/>
      <c r="T162" s="142"/>
      <c r="U162" s="142"/>
      <c r="V162" s="142"/>
      <c r="W162" s="142" t="s">
        <v>175</v>
      </c>
      <c r="X162" s="142">
        <v>0</v>
      </c>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row>
    <row r="163" spans="1:50" outlineLevel="1" x14ac:dyDescent="0.2">
      <c r="A163" s="168">
        <v>59</v>
      </c>
      <c r="B163" s="169" t="s">
        <v>351</v>
      </c>
      <c r="C163" s="177" t="s">
        <v>352</v>
      </c>
      <c r="D163" s="170" t="s">
        <v>212</v>
      </c>
      <c r="E163" s="198">
        <v>245.53267</v>
      </c>
      <c r="F163" s="191"/>
      <c r="G163" s="190">
        <f t="shared" ref="G163:G169" si="3">ROUND(E163*F163,2)</f>
        <v>0</v>
      </c>
      <c r="H163" s="172">
        <v>21</v>
      </c>
      <c r="I163" s="171">
        <v>0</v>
      </c>
      <c r="J163" s="171">
        <f t="shared" ref="J163:J169" si="4">ROUND(E163*I163,2)</f>
        <v>0</v>
      </c>
      <c r="K163" s="171">
        <v>0</v>
      </c>
      <c r="L163" s="171">
        <f t="shared" ref="L163:L169" si="5">ROUND(E163*K163,2)</f>
        <v>0</v>
      </c>
      <c r="M163" s="172" t="s">
        <v>170</v>
      </c>
      <c r="N163" s="173" t="s">
        <v>353</v>
      </c>
      <c r="O163" s="151" t="s">
        <v>172</v>
      </c>
      <c r="P163" s="142"/>
      <c r="Q163" s="142"/>
      <c r="R163" s="142"/>
      <c r="S163" s="142"/>
      <c r="T163" s="142"/>
      <c r="U163" s="142"/>
      <c r="V163" s="142"/>
      <c r="W163" s="142" t="s">
        <v>354</v>
      </c>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row>
    <row r="164" spans="1:50" outlineLevel="1" x14ac:dyDescent="0.2">
      <c r="A164" s="168">
        <v>60</v>
      </c>
      <c r="B164" s="169" t="s">
        <v>355</v>
      </c>
      <c r="C164" s="177" t="s">
        <v>356</v>
      </c>
      <c r="D164" s="170" t="s">
        <v>212</v>
      </c>
      <c r="E164" s="198">
        <v>245.53267</v>
      </c>
      <c r="F164" s="191"/>
      <c r="G164" s="190">
        <f t="shared" si="3"/>
        <v>0</v>
      </c>
      <c r="H164" s="172">
        <v>21</v>
      </c>
      <c r="I164" s="171">
        <v>0</v>
      </c>
      <c r="J164" s="171">
        <f t="shared" si="4"/>
        <v>0</v>
      </c>
      <c r="K164" s="171">
        <v>0</v>
      </c>
      <c r="L164" s="171">
        <f t="shared" si="5"/>
        <v>0</v>
      </c>
      <c r="M164" s="172" t="s">
        <v>170</v>
      </c>
      <c r="N164" s="173" t="s">
        <v>353</v>
      </c>
      <c r="O164" s="151" t="s">
        <v>172</v>
      </c>
      <c r="P164" s="142"/>
      <c r="Q164" s="142"/>
      <c r="R164" s="142"/>
      <c r="S164" s="142"/>
      <c r="T164" s="142"/>
      <c r="U164" s="142"/>
      <c r="V164" s="142"/>
      <c r="W164" s="142" t="s">
        <v>354</v>
      </c>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row>
    <row r="165" spans="1:50" outlineLevel="1" x14ac:dyDescent="0.2">
      <c r="A165" s="168">
        <v>61</v>
      </c>
      <c r="B165" s="169" t="s">
        <v>357</v>
      </c>
      <c r="C165" s="177" t="s">
        <v>358</v>
      </c>
      <c r="D165" s="170" t="s">
        <v>212</v>
      </c>
      <c r="E165" s="198">
        <v>245.53267</v>
      </c>
      <c r="F165" s="191"/>
      <c r="G165" s="190">
        <f t="shared" si="3"/>
        <v>0</v>
      </c>
      <c r="H165" s="172">
        <v>21</v>
      </c>
      <c r="I165" s="171">
        <v>0</v>
      </c>
      <c r="J165" s="171">
        <f t="shared" si="4"/>
        <v>0</v>
      </c>
      <c r="K165" s="171">
        <v>0</v>
      </c>
      <c r="L165" s="171">
        <f t="shared" si="5"/>
        <v>0</v>
      </c>
      <c r="M165" s="172" t="s">
        <v>170</v>
      </c>
      <c r="N165" s="173" t="s">
        <v>353</v>
      </c>
      <c r="O165" s="151" t="s">
        <v>172</v>
      </c>
      <c r="P165" s="142"/>
      <c r="Q165" s="142"/>
      <c r="R165" s="142"/>
      <c r="S165" s="142"/>
      <c r="T165" s="142"/>
      <c r="U165" s="142"/>
      <c r="V165" s="142"/>
      <c r="W165" s="142" t="s">
        <v>354</v>
      </c>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row>
    <row r="166" spans="1:50" outlineLevel="1" x14ac:dyDescent="0.2">
      <c r="A166" s="168">
        <v>62</v>
      </c>
      <c r="B166" s="169" t="s">
        <v>359</v>
      </c>
      <c r="C166" s="177" t="s">
        <v>360</v>
      </c>
      <c r="D166" s="170" t="s">
        <v>212</v>
      </c>
      <c r="E166" s="198">
        <v>4665.1207199999999</v>
      </c>
      <c r="F166" s="191"/>
      <c r="G166" s="190">
        <f t="shared" si="3"/>
        <v>0</v>
      </c>
      <c r="H166" s="172">
        <v>21</v>
      </c>
      <c r="I166" s="171">
        <v>0</v>
      </c>
      <c r="J166" s="171">
        <f t="shared" si="4"/>
        <v>0</v>
      </c>
      <c r="K166" s="171">
        <v>0</v>
      </c>
      <c r="L166" s="171">
        <f t="shared" si="5"/>
        <v>0</v>
      </c>
      <c r="M166" s="172" t="s">
        <v>170</v>
      </c>
      <c r="N166" s="173" t="s">
        <v>353</v>
      </c>
      <c r="O166" s="151" t="s">
        <v>172</v>
      </c>
      <c r="P166" s="142"/>
      <c r="Q166" s="142"/>
      <c r="R166" s="142"/>
      <c r="S166" s="142"/>
      <c r="T166" s="142"/>
      <c r="U166" s="142"/>
      <c r="V166" s="142"/>
      <c r="W166" s="142" t="s">
        <v>354</v>
      </c>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row>
    <row r="167" spans="1:50" outlineLevel="1" x14ac:dyDescent="0.2">
      <c r="A167" s="168">
        <v>63</v>
      </c>
      <c r="B167" s="169" t="s">
        <v>361</v>
      </c>
      <c r="C167" s="177" t="s">
        <v>362</v>
      </c>
      <c r="D167" s="170" t="s">
        <v>212</v>
      </c>
      <c r="E167" s="198">
        <v>245.53267</v>
      </c>
      <c r="F167" s="191"/>
      <c r="G167" s="190">
        <f t="shared" si="3"/>
        <v>0</v>
      </c>
      <c r="H167" s="172">
        <v>21</v>
      </c>
      <c r="I167" s="171">
        <v>0</v>
      </c>
      <c r="J167" s="171">
        <f t="shared" si="4"/>
        <v>0</v>
      </c>
      <c r="K167" s="171">
        <v>0</v>
      </c>
      <c r="L167" s="171">
        <f t="shared" si="5"/>
        <v>0</v>
      </c>
      <c r="M167" s="172" t="s">
        <v>170</v>
      </c>
      <c r="N167" s="173" t="s">
        <v>353</v>
      </c>
      <c r="O167" s="151" t="s">
        <v>172</v>
      </c>
      <c r="P167" s="142"/>
      <c r="Q167" s="142"/>
      <c r="R167" s="142"/>
      <c r="S167" s="142"/>
      <c r="T167" s="142"/>
      <c r="U167" s="142"/>
      <c r="V167" s="142"/>
      <c r="W167" s="142" t="s">
        <v>354</v>
      </c>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row>
    <row r="168" spans="1:50" outlineLevel="1" x14ac:dyDescent="0.2">
      <c r="A168" s="168">
        <v>64</v>
      </c>
      <c r="B168" s="169" t="s">
        <v>363</v>
      </c>
      <c r="C168" s="177" t="s">
        <v>364</v>
      </c>
      <c r="D168" s="170" t="s">
        <v>212</v>
      </c>
      <c r="E168" s="198">
        <v>491.06533999999999</v>
      </c>
      <c r="F168" s="191"/>
      <c r="G168" s="190">
        <f t="shared" si="3"/>
        <v>0</v>
      </c>
      <c r="H168" s="172">
        <v>21</v>
      </c>
      <c r="I168" s="171">
        <v>0</v>
      </c>
      <c r="J168" s="171">
        <f t="shared" si="4"/>
        <v>0</v>
      </c>
      <c r="K168" s="171">
        <v>0</v>
      </c>
      <c r="L168" s="171">
        <f t="shared" si="5"/>
        <v>0</v>
      </c>
      <c r="M168" s="172" t="s">
        <v>170</v>
      </c>
      <c r="N168" s="173" t="s">
        <v>353</v>
      </c>
      <c r="O168" s="151" t="s">
        <v>172</v>
      </c>
      <c r="P168" s="142"/>
      <c r="Q168" s="142"/>
      <c r="R168" s="142"/>
      <c r="S168" s="142"/>
      <c r="T168" s="142"/>
      <c r="U168" s="142"/>
      <c r="V168" s="142"/>
      <c r="W168" s="142" t="s">
        <v>354</v>
      </c>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row>
    <row r="169" spans="1:50" ht="22.5" outlineLevel="1" x14ac:dyDescent="0.2">
      <c r="A169" s="168">
        <v>65</v>
      </c>
      <c r="B169" s="169" t="s">
        <v>365</v>
      </c>
      <c r="C169" s="177" t="s">
        <v>366</v>
      </c>
      <c r="D169" s="170" t="s">
        <v>212</v>
      </c>
      <c r="E169" s="198">
        <v>245.53267</v>
      </c>
      <c r="F169" s="191"/>
      <c r="G169" s="190">
        <f t="shared" si="3"/>
        <v>0</v>
      </c>
      <c r="H169" s="172">
        <v>21</v>
      </c>
      <c r="I169" s="171">
        <v>0</v>
      </c>
      <c r="J169" s="171">
        <f t="shared" si="4"/>
        <v>0</v>
      </c>
      <c r="K169" s="171">
        <v>0</v>
      </c>
      <c r="L169" s="171">
        <f t="shared" si="5"/>
        <v>0</v>
      </c>
      <c r="M169" s="172" t="s">
        <v>170</v>
      </c>
      <c r="N169" s="173" t="s">
        <v>353</v>
      </c>
      <c r="O169" s="151" t="s">
        <v>172</v>
      </c>
      <c r="P169" s="142"/>
      <c r="Q169" s="142"/>
      <c r="R169" s="142"/>
      <c r="S169" s="142"/>
      <c r="T169" s="142"/>
      <c r="U169" s="142"/>
      <c r="V169" s="142"/>
      <c r="W169" s="142" t="s">
        <v>354</v>
      </c>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row>
    <row r="170" spans="1:50" x14ac:dyDescent="0.2">
      <c r="A170" s="156" t="s">
        <v>165</v>
      </c>
      <c r="B170" s="157" t="s">
        <v>99</v>
      </c>
      <c r="C170" s="174" t="s">
        <v>100</v>
      </c>
      <c r="D170" s="158"/>
      <c r="E170" s="195"/>
      <c r="F170" s="186"/>
      <c r="G170" s="186">
        <f>SUMIF(W171:W194,"&lt;&gt;NOR",G171:G194)</f>
        <v>0</v>
      </c>
      <c r="H170" s="160"/>
      <c r="I170" s="159"/>
      <c r="J170" s="159">
        <f>SUM(J171:J194)</f>
        <v>0.26</v>
      </c>
      <c r="K170" s="159"/>
      <c r="L170" s="159">
        <f>SUM(L171:L194)</f>
        <v>12.31</v>
      </c>
      <c r="M170" s="160"/>
      <c r="N170" s="161"/>
      <c r="O170" s="155"/>
      <c r="W170" t="s">
        <v>166</v>
      </c>
    </row>
    <row r="171" spans="1:50" outlineLevel="1" x14ac:dyDescent="0.2">
      <c r="A171" s="162">
        <v>66</v>
      </c>
      <c r="B171" s="163" t="s">
        <v>367</v>
      </c>
      <c r="C171" s="175" t="s">
        <v>368</v>
      </c>
      <c r="D171" s="164" t="s">
        <v>196</v>
      </c>
      <c r="E171" s="196">
        <v>5.04</v>
      </c>
      <c r="F171" s="188"/>
      <c r="G171" s="187">
        <f>ROUND(E171*F171,2)</f>
        <v>0</v>
      </c>
      <c r="H171" s="166">
        <v>21</v>
      </c>
      <c r="I171" s="165">
        <v>2.1900000000000001E-3</v>
      </c>
      <c r="J171" s="165">
        <f>ROUND(E171*I171,2)</f>
        <v>0.01</v>
      </c>
      <c r="K171" s="165">
        <v>0.01</v>
      </c>
      <c r="L171" s="165">
        <f>ROUND(E171*K171,2)</f>
        <v>0.05</v>
      </c>
      <c r="M171" s="166" t="s">
        <v>170</v>
      </c>
      <c r="N171" s="167" t="s">
        <v>171</v>
      </c>
      <c r="O171" s="151" t="s">
        <v>172</v>
      </c>
      <c r="P171" s="142"/>
      <c r="Q171" s="142"/>
      <c r="R171" s="142"/>
      <c r="S171" s="142"/>
      <c r="T171" s="142"/>
      <c r="U171" s="142"/>
      <c r="V171" s="142"/>
      <c r="W171" s="142" t="s">
        <v>173</v>
      </c>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row>
    <row r="172" spans="1:50" outlineLevel="2" x14ac:dyDescent="0.2">
      <c r="A172" s="148"/>
      <c r="B172" s="149"/>
      <c r="C172" s="176" t="s">
        <v>369</v>
      </c>
      <c r="D172" s="152"/>
      <c r="E172" s="197">
        <v>0.72</v>
      </c>
      <c r="F172" s="189"/>
      <c r="G172" s="189"/>
      <c r="H172" s="151"/>
      <c r="I172" s="150"/>
      <c r="J172" s="150"/>
      <c r="K172" s="150"/>
      <c r="L172" s="150"/>
      <c r="M172" s="151"/>
      <c r="N172" s="151"/>
      <c r="O172" s="151"/>
      <c r="P172" s="142"/>
      <c r="Q172" s="142"/>
      <c r="R172" s="142"/>
      <c r="S172" s="142"/>
      <c r="T172" s="142"/>
      <c r="U172" s="142"/>
      <c r="V172" s="142"/>
      <c r="W172" s="142" t="s">
        <v>175</v>
      </c>
      <c r="X172" s="142">
        <v>0</v>
      </c>
      <c r="Y172" s="142"/>
      <c r="Z172" s="14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row>
    <row r="173" spans="1:50" outlineLevel="3" x14ac:dyDescent="0.2">
      <c r="A173" s="148"/>
      <c r="B173" s="149"/>
      <c r="C173" s="176" t="s">
        <v>370</v>
      </c>
      <c r="D173" s="152"/>
      <c r="E173" s="197">
        <v>3.24</v>
      </c>
      <c r="F173" s="189"/>
      <c r="G173" s="189"/>
      <c r="H173" s="151"/>
      <c r="I173" s="150"/>
      <c r="J173" s="150"/>
      <c r="K173" s="150"/>
      <c r="L173" s="150"/>
      <c r="M173" s="151"/>
      <c r="N173" s="151"/>
      <c r="O173" s="151"/>
      <c r="P173" s="142"/>
      <c r="Q173" s="142"/>
      <c r="R173" s="142"/>
      <c r="S173" s="142"/>
      <c r="T173" s="142"/>
      <c r="U173" s="142"/>
      <c r="V173" s="142"/>
      <c r="W173" s="142" t="s">
        <v>175</v>
      </c>
      <c r="X173" s="142">
        <v>0</v>
      </c>
      <c r="Y173" s="142"/>
      <c r="Z173" s="14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row>
    <row r="174" spans="1:50" outlineLevel="3" x14ac:dyDescent="0.2">
      <c r="A174" s="148"/>
      <c r="B174" s="149"/>
      <c r="C174" s="176" t="s">
        <v>371</v>
      </c>
      <c r="D174" s="152"/>
      <c r="E174" s="197">
        <v>1.08</v>
      </c>
      <c r="F174" s="189"/>
      <c r="G174" s="189"/>
      <c r="H174" s="151"/>
      <c r="I174" s="150"/>
      <c r="J174" s="150"/>
      <c r="K174" s="150"/>
      <c r="L174" s="150"/>
      <c r="M174" s="151"/>
      <c r="N174" s="151"/>
      <c r="O174" s="151"/>
      <c r="P174" s="142"/>
      <c r="Q174" s="142"/>
      <c r="R174" s="142"/>
      <c r="S174" s="142"/>
      <c r="T174" s="142"/>
      <c r="U174" s="142"/>
      <c r="V174" s="142"/>
      <c r="W174" s="142" t="s">
        <v>175</v>
      </c>
      <c r="X174" s="142">
        <v>0</v>
      </c>
      <c r="Y174" s="142"/>
      <c r="Z174" s="14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row>
    <row r="175" spans="1:50" outlineLevel="1" x14ac:dyDescent="0.2">
      <c r="A175" s="162">
        <v>67</v>
      </c>
      <c r="B175" s="163" t="s">
        <v>372</v>
      </c>
      <c r="C175" s="175" t="s">
        <v>373</v>
      </c>
      <c r="D175" s="164" t="s">
        <v>196</v>
      </c>
      <c r="E175" s="196">
        <v>18</v>
      </c>
      <c r="F175" s="188"/>
      <c r="G175" s="187">
        <f>ROUND(E175*F175,2)</f>
        <v>0</v>
      </c>
      <c r="H175" s="166">
        <v>21</v>
      </c>
      <c r="I175" s="165">
        <v>1E-3</v>
      </c>
      <c r="J175" s="165">
        <f>ROUND(E175*I175,2)</f>
        <v>0.02</v>
      </c>
      <c r="K175" s="165">
        <v>3.492E-2</v>
      </c>
      <c r="L175" s="165">
        <f>ROUND(E175*K175,2)</f>
        <v>0.63</v>
      </c>
      <c r="M175" s="166" t="s">
        <v>170</v>
      </c>
      <c r="N175" s="167" t="s">
        <v>171</v>
      </c>
      <c r="O175" s="151" t="s">
        <v>172</v>
      </c>
      <c r="P175" s="142"/>
      <c r="Q175" s="142"/>
      <c r="R175" s="142"/>
      <c r="S175" s="142"/>
      <c r="T175" s="142"/>
      <c r="U175" s="142"/>
      <c r="V175" s="142"/>
      <c r="W175" s="142" t="s">
        <v>173</v>
      </c>
      <c r="X175" s="142"/>
      <c r="Y175" s="142"/>
      <c r="Z175" s="14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row>
    <row r="176" spans="1:50" outlineLevel="2" x14ac:dyDescent="0.2">
      <c r="A176" s="148"/>
      <c r="B176" s="149"/>
      <c r="C176" s="176" t="s">
        <v>374</v>
      </c>
      <c r="D176" s="152"/>
      <c r="E176" s="197">
        <v>18</v>
      </c>
      <c r="F176" s="189"/>
      <c r="G176" s="189"/>
      <c r="H176" s="151"/>
      <c r="I176" s="150"/>
      <c r="J176" s="150"/>
      <c r="K176" s="150"/>
      <c r="L176" s="150"/>
      <c r="M176" s="151"/>
      <c r="N176" s="151"/>
      <c r="O176" s="151"/>
      <c r="P176" s="142"/>
      <c r="Q176" s="142"/>
      <c r="R176" s="142"/>
      <c r="S176" s="142"/>
      <c r="T176" s="142"/>
      <c r="U176" s="142"/>
      <c r="V176" s="142"/>
      <c r="W176" s="142" t="s">
        <v>175</v>
      </c>
      <c r="X176" s="142">
        <v>0</v>
      </c>
      <c r="Y176" s="142"/>
      <c r="Z176" s="14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row>
    <row r="177" spans="1:50" outlineLevel="1" x14ac:dyDescent="0.2">
      <c r="A177" s="162">
        <v>68</v>
      </c>
      <c r="B177" s="163" t="s">
        <v>375</v>
      </c>
      <c r="C177" s="175" t="s">
        <v>376</v>
      </c>
      <c r="D177" s="164" t="s">
        <v>196</v>
      </c>
      <c r="E177" s="196">
        <v>160.91999999999999</v>
      </c>
      <c r="F177" s="188"/>
      <c r="G177" s="187">
        <f>ROUND(E177*F177,2)</f>
        <v>0</v>
      </c>
      <c r="H177" s="166">
        <v>21</v>
      </c>
      <c r="I177" s="165">
        <v>9.2000000000000003E-4</v>
      </c>
      <c r="J177" s="165">
        <f>ROUND(E177*I177,2)</f>
        <v>0.15</v>
      </c>
      <c r="K177" s="165">
        <v>0.04</v>
      </c>
      <c r="L177" s="165">
        <f>ROUND(E177*K177,2)</f>
        <v>6.44</v>
      </c>
      <c r="M177" s="166" t="s">
        <v>170</v>
      </c>
      <c r="N177" s="167" t="s">
        <v>171</v>
      </c>
      <c r="O177" s="151" t="s">
        <v>172</v>
      </c>
      <c r="P177" s="142"/>
      <c r="Q177" s="142"/>
      <c r="R177" s="142"/>
      <c r="S177" s="142"/>
      <c r="T177" s="142"/>
      <c r="U177" s="142"/>
      <c r="V177" s="142"/>
      <c r="W177" s="142" t="s">
        <v>173</v>
      </c>
      <c r="X177" s="142"/>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row>
    <row r="178" spans="1:50" outlineLevel="2" x14ac:dyDescent="0.2">
      <c r="A178" s="148"/>
      <c r="B178" s="149"/>
      <c r="C178" s="176" t="s">
        <v>377</v>
      </c>
      <c r="D178" s="152"/>
      <c r="E178" s="197">
        <v>58.32</v>
      </c>
      <c r="F178" s="189"/>
      <c r="G178" s="189"/>
      <c r="H178" s="151"/>
      <c r="I178" s="150"/>
      <c r="J178" s="150"/>
      <c r="K178" s="150"/>
      <c r="L178" s="150"/>
      <c r="M178" s="151"/>
      <c r="N178" s="151"/>
      <c r="O178" s="151"/>
      <c r="P178" s="142"/>
      <c r="Q178" s="142"/>
      <c r="R178" s="142"/>
      <c r="S178" s="142"/>
      <c r="T178" s="142"/>
      <c r="U178" s="142"/>
      <c r="V178" s="142"/>
      <c r="W178" s="142" t="s">
        <v>175</v>
      </c>
      <c r="X178" s="142">
        <v>0</v>
      </c>
      <c r="Y178" s="142"/>
      <c r="Z178" s="14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row>
    <row r="179" spans="1:50" outlineLevel="3" x14ac:dyDescent="0.2">
      <c r="A179" s="148"/>
      <c r="B179" s="149"/>
      <c r="C179" s="176" t="s">
        <v>378</v>
      </c>
      <c r="D179" s="152"/>
      <c r="E179" s="197">
        <v>16.2</v>
      </c>
      <c r="F179" s="189"/>
      <c r="G179" s="189"/>
      <c r="H179" s="151"/>
      <c r="I179" s="150"/>
      <c r="J179" s="150"/>
      <c r="K179" s="150"/>
      <c r="L179" s="150"/>
      <c r="M179" s="151"/>
      <c r="N179" s="151"/>
      <c r="O179" s="151"/>
      <c r="P179" s="142"/>
      <c r="Q179" s="142"/>
      <c r="R179" s="142"/>
      <c r="S179" s="142"/>
      <c r="T179" s="142"/>
      <c r="U179" s="142"/>
      <c r="V179" s="142"/>
      <c r="W179" s="142" t="s">
        <v>175</v>
      </c>
      <c r="X179" s="142">
        <v>0</v>
      </c>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row>
    <row r="180" spans="1:50" outlineLevel="3" x14ac:dyDescent="0.2">
      <c r="A180" s="148"/>
      <c r="B180" s="149"/>
      <c r="C180" s="176" t="s">
        <v>379</v>
      </c>
      <c r="D180" s="152"/>
      <c r="E180" s="197">
        <v>21.6</v>
      </c>
      <c r="F180" s="189"/>
      <c r="G180" s="189"/>
      <c r="H180" s="151"/>
      <c r="I180" s="150"/>
      <c r="J180" s="150"/>
      <c r="K180" s="150"/>
      <c r="L180" s="150"/>
      <c r="M180" s="151"/>
      <c r="N180" s="151"/>
      <c r="O180" s="151"/>
      <c r="P180" s="142"/>
      <c r="Q180" s="142"/>
      <c r="R180" s="142"/>
      <c r="S180" s="142"/>
      <c r="T180" s="142"/>
      <c r="U180" s="142"/>
      <c r="V180" s="142"/>
      <c r="W180" s="142" t="s">
        <v>175</v>
      </c>
      <c r="X180" s="142">
        <v>0</v>
      </c>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row>
    <row r="181" spans="1:50" outlineLevel="3" x14ac:dyDescent="0.2">
      <c r="A181" s="148"/>
      <c r="B181" s="149"/>
      <c r="C181" s="176" t="s">
        <v>380</v>
      </c>
      <c r="D181" s="152"/>
      <c r="E181" s="197">
        <v>64.8</v>
      </c>
      <c r="F181" s="189"/>
      <c r="G181" s="189"/>
      <c r="H181" s="151"/>
      <c r="I181" s="150"/>
      <c r="J181" s="150"/>
      <c r="K181" s="150"/>
      <c r="L181" s="150"/>
      <c r="M181" s="151"/>
      <c r="N181" s="151"/>
      <c r="O181" s="151"/>
      <c r="P181" s="142"/>
      <c r="Q181" s="142"/>
      <c r="R181" s="142"/>
      <c r="S181" s="142"/>
      <c r="T181" s="142"/>
      <c r="U181" s="142"/>
      <c r="V181" s="142"/>
      <c r="W181" s="142" t="s">
        <v>175</v>
      </c>
      <c r="X181" s="142">
        <v>0</v>
      </c>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row>
    <row r="182" spans="1:50" outlineLevel="1" x14ac:dyDescent="0.2">
      <c r="A182" s="162">
        <v>69</v>
      </c>
      <c r="B182" s="163" t="s">
        <v>381</v>
      </c>
      <c r="C182" s="175" t="s">
        <v>382</v>
      </c>
      <c r="D182" s="164" t="s">
        <v>196</v>
      </c>
      <c r="E182" s="196">
        <v>94.405850000000001</v>
      </c>
      <c r="F182" s="188"/>
      <c r="G182" s="187">
        <f>ROUND(E182*F182,2)</f>
        <v>0</v>
      </c>
      <c r="H182" s="166">
        <v>21</v>
      </c>
      <c r="I182" s="165">
        <v>8.1999999999999998E-4</v>
      </c>
      <c r="J182" s="165">
        <f>ROUND(E182*I182,2)</f>
        <v>0.08</v>
      </c>
      <c r="K182" s="165">
        <v>5.5E-2</v>
      </c>
      <c r="L182" s="165">
        <f>ROUND(E182*K182,2)</f>
        <v>5.19</v>
      </c>
      <c r="M182" s="166" t="s">
        <v>170</v>
      </c>
      <c r="N182" s="167" t="s">
        <v>171</v>
      </c>
      <c r="O182" s="151" t="s">
        <v>172</v>
      </c>
      <c r="P182" s="142"/>
      <c r="Q182" s="142"/>
      <c r="R182" s="142"/>
      <c r="S182" s="142"/>
      <c r="T182" s="142"/>
      <c r="U182" s="142"/>
      <c r="V182" s="142"/>
      <c r="W182" s="142" t="s">
        <v>173</v>
      </c>
      <c r="X182" s="142"/>
      <c r="Y182" s="142"/>
      <c r="Z182" s="14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row>
    <row r="183" spans="1:50" outlineLevel="2" x14ac:dyDescent="0.2">
      <c r="A183" s="148"/>
      <c r="B183" s="149"/>
      <c r="C183" s="176" t="s">
        <v>383</v>
      </c>
      <c r="D183" s="152"/>
      <c r="E183" s="197">
        <v>10.5228</v>
      </c>
      <c r="F183" s="189"/>
      <c r="G183" s="189"/>
      <c r="H183" s="151"/>
      <c r="I183" s="150"/>
      <c r="J183" s="150"/>
      <c r="K183" s="150"/>
      <c r="L183" s="150"/>
      <c r="M183" s="151"/>
      <c r="N183" s="151"/>
      <c r="O183" s="151"/>
      <c r="P183" s="142"/>
      <c r="Q183" s="142"/>
      <c r="R183" s="142"/>
      <c r="S183" s="142"/>
      <c r="T183" s="142"/>
      <c r="U183" s="142"/>
      <c r="V183" s="142"/>
      <c r="W183" s="142" t="s">
        <v>175</v>
      </c>
      <c r="X183" s="142">
        <v>0</v>
      </c>
      <c r="Y183" s="142"/>
      <c r="Z183" s="14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row>
    <row r="184" spans="1:50" outlineLevel="3" x14ac:dyDescent="0.2">
      <c r="A184" s="148"/>
      <c r="B184" s="149"/>
      <c r="C184" s="176" t="s">
        <v>384</v>
      </c>
      <c r="D184" s="152"/>
      <c r="E184" s="197">
        <v>21.302600000000002</v>
      </c>
      <c r="F184" s="189"/>
      <c r="G184" s="189"/>
      <c r="H184" s="151"/>
      <c r="I184" s="150"/>
      <c r="J184" s="150"/>
      <c r="K184" s="150"/>
      <c r="L184" s="150"/>
      <c r="M184" s="151"/>
      <c r="N184" s="151"/>
      <c r="O184" s="151"/>
      <c r="P184" s="142"/>
      <c r="Q184" s="142"/>
      <c r="R184" s="142"/>
      <c r="S184" s="142"/>
      <c r="T184" s="142"/>
      <c r="U184" s="142"/>
      <c r="V184" s="142"/>
      <c r="W184" s="142" t="s">
        <v>175</v>
      </c>
      <c r="X184" s="142">
        <v>0</v>
      </c>
      <c r="Y184" s="142"/>
      <c r="Z184" s="14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row>
    <row r="185" spans="1:50" outlineLevel="3" x14ac:dyDescent="0.2">
      <c r="A185" s="148"/>
      <c r="B185" s="149"/>
      <c r="C185" s="176" t="s">
        <v>385</v>
      </c>
      <c r="D185" s="152"/>
      <c r="E185" s="197">
        <v>24.8811</v>
      </c>
      <c r="F185" s="189"/>
      <c r="G185" s="189"/>
      <c r="H185" s="151"/>
      <c r="I185" s="150"/>
      <c r="J185" s="150"/>
      <c r="K185" s="150"/>
      <c r="L185" s="150"/>
      <c r="M185" s="151"/>
      <c r="N185" s="151"/>
      <c r="O185" s="151"/>
      <c r="P185" s="142"/>
      <c r="Q185" s="142"/>
      <c r="R185" s="142"/>
      <c r="S185" s="142"/>
      <c r="T185" s="142"/>
      <c r="U185" s="142"/>
      <c r="V185" s="142"/>
      <c r="W185" s="142" t="s">
        <v>175</v>
      </c>
      <c r="X185" s="142">
        <v>0</v>
      </c>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row>
    <row r="186" spans="1:50" outlineLevel="3" x14ac:dyDescent="0.2">
      <c r="A186" s="148"/>
      <c r="B186" s="149"/>
      <c r="C186" s="176" t="s">
        <v>386</v>
      </c>
      <c r="D186" s="152"/>
      <c r="E186" s="197">
        <v>24.8811</v>
      </c>
      <c r="F186" s="189"/>
      <c r="G186" s="189"/>
      <c r="H186" s="151"/>
      <c r="I186" s="150"/>
      <c r="J186" s="150"/>
      <c r="K186" s="150"/>
      <c r="L186" s="150"/>
      <c r="M186" s="151"/>
      <c r="N186" s="151"/>
      <c r="O186" s="151"/>
      <c r="P186" s="142"/>
      <c r="Q186" s="142"/>
      <c r="R186" s="142"/>
      <c r="S186" s="142"/>
      <c r="T186" s="142"/>
      <c r="U186" s="142"/>
      <c r="V186" s="142"/>
      <c r="W186" s="142" t="s">
        <v>175</v>
      </c>
      <c r="X186" s="142">
        <v>0</v>
      </c>
      <c r="Y186" s="142"/>
      <c r="Z186" s="14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row>
    <row r="187" spans="1:50" outlineLevel="3" x14ac:dyDescent="0.2">
      <c r="A187" s="148"/>
      <c r="B187" s="149"/>
      <c r="C187" s="176" t="s">
        <v>387</v>
      </c>
      <c r="D187" s="152"/>
      <c r="E187" s="197">
        <v>12.818250000000001</v>
      </c>
      <c r="F187" s="189"/>
      <c r="G187" s="189"/>
      <c r="H187" s="151"/>
      <c r="I187" s="150"/>
      <c r="J187" s="150"/>
      <c r="K187" s="150"/>
      <c r="L187" s="150"/>
      <c r="M187" s="151"/>
      <c r="N187" s="151"/>
      <c r="O187" s="151"/>
      <c r="P187" s="142"/>
      <c r="Q187" s="142"/>
      <c r="R187" s="142"/>
      <c r="S187" s="142"/>
      <c r="T187" s="142"/>
      <c r="U187" s="142"/>
      <c r="V187" s="142"/>
      <c r="W187" s="142" t="s">
        <v>175</v>
      </c>
      <c r="X187" s="142">
        <v>0</v>
      </c>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row>
    <row r="188" spans="1:50" outlineLevel="1" x14ac:dyDescent="0.2">
      <c r="A188" s="168">
        <v>70</v>
      </c>
      <c r="B188" s="169" t="s">
        <v>351</v>
      </c>
      <c r="C188" s="177" t="s">
        <v>352</v>
      </c>
      <c r="D188" s="170" t="s">
        <v>212</v>
      </c>
      <c r="E188" s="198">
        <v>12.30808</v>
      </c>
      <c r="F188" s="191"/>
      <c r="G188" s="190">
        <f t="shared" ref="G188:G194" si="6">ROUND(E188*F188,2)</f>
        <v>0</v>
      </c>
      <c r="H188" s="172">
        <v>21</v>
      </c>
      <c r="I188" s="171">
        <v>0</v>
      </c>
      <c r="J188" s="171">
        <f t="shared" ref="J188:J194" si="7">ROUND(E188*I188,2)</f>
        <v>0</v>
      </c>
      <c r="K188" s="171">
        <v>0</v>
      </c>
      <c r="L188" s="171">
        <f t="shared" ref="L188:L194" si="8">ROUND(E188*K188,2)</f>
        <v>0</v>
      </c>
      <c r="M188" s="172" t="s">
        <v>170</v>
      </c>
      <c r="N188" s="173" t="s">
        <v>353</v>
      </c>
      <c r="O188" s="151" t="s">
        <v>172</v>
      </c>
      <c r="P188" s="142"/>
      <c r="Q188" s="142"/>
      <c r="R188" s="142"/>
      <c r="S188" s="142"/>
      <c r="T188" s="142"/>
      <c r="U188" s="142"/>
      <c r="V188" s="142"/>
      <c r="W188" s="142" t="s">
        <v>354</v>
      </c>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row>
    <row r="189" spans="1:50" outlineLevel="1" x14ac:dyDescent="0.2">
      <c r="A189" s="168">
        <v>71</v>
      </c>
      <c r="B189" s="169" t="s">
        <v>355</v>
      </c>
      <c r="C189" s="177" t="s">
        <v>356</v>
      </c>
      <c r="D189" s="170" t="s">
        <v>212</v>
      </c>
      <c r="E189" s="198">
        <v>12.30808</v>
      </c>
      <c r="F189" s="191"/>
      <c r="G189" s="190">
        <f t="shared" si="6"/>
        <v>0</v>
      </c>
      <c r="H189" s="172">
        <v>21</v>
      </c>
      <c r="I189" s="171">
        <v>0</v>
      </c>
      <c r="J189" s="171">
        <f t="shared" si="7"/>
        <v>0</v>
      </c>
      <c r="K189" s="171">
        <v>0</v>
      </c>
      <c r="L189" s="171">
        <f t="shared" si="8"/>
        <v>0</v>
      </c>
      <c r="M189" s="172" t="s">
        <v>170</v>
      </c>
      <c r="N189" s="173" t="s">
        <v>353</v>
      </c>
      <c r="O189" s="151" t="s">
        <v>172</v>
      </c>
      <c r="P189" s="142"/>
      <c r="Q189" s="142"/>
      <c r="R189" s="142"/>
      <c r="S189" s="142"/>
      <c r="T189" s="142"/>
      <c r="U189" s="142"/>
      <c r="V189" s="142"/>
      <c r="W189" s="142" t="s">
        <v>354</v>
      </c>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row>
    <row r="190" spans="1:50" outlineLevel="1" x14ac:dyDescent="0.2">
      <c r="A190" s="168">
        <v>72</v>
      </c>
      <c r="B190" s="169" t="s">
        <v>357</v>
      </c>
      <c r="C190" s="177" t="s">
        <v>358</v>
      </c>
      <c r="D190" s="170" t="s">
        <v>212</v>
      </c>
      <c r="E190" s="198">
        <v>12.30808</v>
      </c>
      <c r="F190" s="191"/>
      <c r="G190" s="190">
        <f t="shared" si="6"/>
        <v>0</v>
      </c>
      <c r="H190" s="172">
        <v>21</v>
      </c>
      <c r="I190" s="171">
        <v>0</v>
      </c>
      <c r="J190" s="171">
        <f t="shared" si="7"/>
        <v>0</v>
      </c>
      <c r="K190" s="171">
        <v>0</v>
      </c>
      <c r="L190" s="171">
        <f t="shared" si="8"/>
        <v>0</v>
      </c>
      <c r="M190" s="172" t="s">
        <v>170</v>
      </c>
      <c r="N190" s="173" t="s">
        <v>353</v>
      </c>
      <c r="O190" s="151" t="s">
        <v>172</v>
      </c>
      <c r="P190" s="142"/>
      <c r="Q190" s="142"/>
      <c r="R190" s="142"/>
      <c r="S190" s="142"/>
      <c r="T190" s="142"/>
      <c r="U190" s="142"/>
      <c r="V190" s="142"/>
      <c r="W190" s="142" t="s">
        <v>354</v>
      </c>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row>
    <row r="191" spans="1:50" outlineLevel="1" x14ac:dyDescent="0.2">
      <c r="A191" s="168">
        <v>73</v>
      </c>
      <c r="B191" s="169" t="s">
        <v>359</v>
      </c>
      <c r="C191" s="177" t="s">
        <v>360</v>
      </c>
      <c r="D191" s="170" t="s">
        <v>212</v>
      </c>
      <c r="E191" s="198">
        <v>233.85355000000001</v>
      </c>
      <c r="F191" s="191"/>
      <c r="G191" s="190">
        <f t="shared" si="6"/>
        <v>0</v>
      </c>
      <c r="H191" s="172">
        <v>21</v>
      </c>
      <c r="I191" s="171">
        <v>0</v>
      </c>
      <c r="J191" s="171">
        <f t="shared" si="7"/>
        <v>0</v>
      </c>
      <c r="K191" s="171">
        <v>0</v>
      </c>
      <c r="L191" s="171">
        <f t="shared" si="8"/>
        <v>0</v>
      </c>
      <c r="M191" s="172" t="s">
        <v>170</v>
      </c>
      <c r="N191" s="173" t="s">
        <v>353</v>
      </c>
      <c r="O191" s="151" t="s">
        <v>172</v>
      </c>
      <c r="P191" s="142"/>
      <c r="Q191" s="142"/>
      <c r="R191" s="142"/>
      <c r="S191" s="142"/>
      <c r="T191" s="142"/>
      <c r="U191" s="142"/>
      <c r="V191" s="142"/>
      <c r="W191" s="142" t="s">
        <v>354</v>
      </c>
      <c r="X191" s="142"/>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row>
    <row r="192" spans="1:50" outlineLevel="1" x14ac:dyDescent="0.2">
      <c r="A192" s="168">
        <v>74</v>
      </c>
      <c r="B192" s="169" t="s">
        <v>361</v>
      </c>
      <c r="C192" s="177" t="s">
        <v>362</v>
      </c>
      <c r="D192" s="170" t="s">
        <v>212</v>
      </c>
      <c r="E192" s="198">
        <v>12.30808</v>
      </c>
      <c r="F192" s="191"/>
      <c r="G192" s="190">
        <f t="shared" si="6"/>
        <v>0</v>
      </c>
      <c r="H192" s="172">
        <v>21</v>
      </c>
      <c r="I192" s="171">
        <v>0</v>
      </c>
      <c r="J192" s="171">
        <f t="shared" si="7"/>
        <v>0</v>
      </c>
      <c r="K192" s="171">
        <v>0</v>
      </c>
      <c r="L192" s="171">
        <f t="shared" si="8"/>
        <v>0</v>
      </c>
      <c r="M192" s="172" t="s">
        <v>170</v>
      </c>
      <c r="N192" s="173" t="s">
        <v>353</v>
      </c>
      <c r="O192" s="151" t="s">
        <v>172</v>
      </c>
      <c r="P192" s="142"/>
      <c r="Q192" s="142"/>
      <c r="R192" s="142"/>
      <c r="S192" s="142"/>
      <c r="T192" s="142"/>
      <c r="U192" s="142"/>
      <c r="V192" s="142"/>
      <c r="W192" s="142" t="s">
        <v>354</v>
      </c>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row>
    <row r="193" spans="1:50" outlineLevel="1" x14ac:dyDescent="0.2">
      <c r="A193" s="168">
        <v>75</v>
      </c>
      <c r="B193" s="169" t="s">
        <v>363</v>
      </c>
      <c r="C193" s="177" t="s">
        <v>364</v>
      </c>
      <c r="D193" s="170" t="s">
        <v>212</v>
      </c>
      <c r="E193" s="198">
        <v>24.616160000000001</v>
      </c>
      <c r="F193" s="191"/>
      <c r="G193" s="190">
        <f t="shared" si="6"/>
        <v>0</v>
      </c>
      <c r="H193" s="172">
        <v>21</v>
      </c>
      <c r="I193" s="171">
        <v>0</v>
      </c>
      <c r="J193" s="171">
        <f t="shared" si="7"/>
        <v>0</v>
      </c>
      <c r="K193" s="171">
        <v>0</v>
      </c>
      <c r="L193" s="171">
        <f t="shared" si="8"/>
        <v>0</v>
      </c>
      <c r="M193" s="172" t="s">
        <v>170</v>
      </c>
      <c r="N193" s="173" t="s">
        <v>353</v>
      </c>
      <c r="O193" s="151" t="s">
        <v>172</v>
      </c>
      <c r="P193" s="142"/>
      <c r="Q193" s="142"/>
      <c r="R193" s="142"/>
      <c r="S193" s="142"/>
      <c r="T193" s="142"/>
      <c r="U193" s="142"/>
      <c r="V193" s="142"/>
      <c r="W193" s="142" t="s">
        <v>354</v>
      </c>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row>
    <row r="194" spans="1:50" ht="22.5" outlineLevel="1" x14ac:dyDescent="0.2">
      <c r="A194" s="168">
        <v>76</v>
      </c>
      <c r="B194" s="169" t="s">
        <v>388</v>
      </c>
      <c r="C194" s="177" t="s">
        <v>389</v>
      </c>
      <c r="D194" s="170" t="s">
        <v>212</v>
      </c>
      <c r="E194" s="198">
        <v>12.30808</v>
      </c>
      <c r="F194" s="191"/>
      <c r="G194" s="190">
        <f t="shared" si="6"/>
        <v>0</v>
      </c>
      <c r="H194" s="172">
        <v>21</v>
      </c>
      <c r="I194" s="171">
        <v>0</v>
      </c>
      <c r="J194" s="171">
        <f t="shared" si="7"/>
        <v>0</v>
      </c>
      <c r="K194" s="171">
        <v>0</v>
      </c>
      <c r="L194" s="171">
        <f t="shared" si="8"/>
        <v>0</v>
      </c>
      <c r="M194" s="172" t="s">
        <v>170</v>
      </c>
      <c r="N194" s="173" t="s">
        <v>353</v>
      </c>
      <c r="O194" s="151" t="s">
        <v>172</v>
      </c>
      <c r="P194" s="142"/>
      <c r="Q194" s="142"/>
      <c r="R194" s="142"/>
      <c r="S194" s="142"/>
      <c r="T194" s="142"/>
      <c r="U194" s="142"/>
      <c r="V194" s="142"/>
      <c r="W194" s="142" t="s">
        <v>354</v>
      </c>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row>
    <row r="195" spans="1:50" x14ac:dyDescent="0.2">
      <c r="A195" s="156" t="s">
        <v>165</v>
      </c>
      <c r="B195" s="157" t="s">
        <v>101</v>
      </c>
      <c r="C195" s="174" t="s">
        <v>102</v>
      </c>
      <c r="D195" s="158"/>
      <c r="E195" s="195"/>
      <c r="F195" s="186"/>
      <c r="G195" s="186">
        <f>SUMIF(W196:W204,"&lt;&gt;NOR",G196:G204)</f>
        <v>0</v>
      </c>
      <c r="H195" s="160"/>
      <c r="I195" s="159"/>
      <c r="J195" s="159">
        <f>SUM(J196:J204)</f>
        <v>0</v>
      </c>
      <c r="K195" s="159"/>
      <c r="L195" s="159">
        <f>SUM(L196:L204)</f>
        <v>0.02</v>
      </c>
      <c r="M195" s="160"/>
      <c r="N195" s="161"/>
      <c r="O195" s="155"/>
      <c r="W195" t="s">
        <v>166</v>
      </c>
    </row>
    <row r="196" spans="1:50" ht="22.5" outlineLevel="1" x14ac:dyDescent="0.2">
      <c r="A196" s="162">
        <v>77</v>
      </c>
      <c r="B196" s="163" t="s">
        <v>390</v>
      </c>
      <c r="C196" s="175" t="s">
        <v>391</v>
      </c>
      <c r="D196" s="164" t="s">
        <v>196</v>
      </c>
      <c r="E196" s="196">
        <v>12</v>
      </c>
      <c r="F196" s="188"/>
      <c r="G196" s="187">
        <f>ROUND(E196*F196,2)</f>
        <v>0</v>
      </c>
      <c r="H196" s="166">
        <v>21</v>
      </c>
      <c r="I196" s="165">
        <v>0</v>
      </c>
      <c r="J196" s="165">
        <f>ROUND(E196*I196,2)</f>
        <v>0</v>
      </c>
      <c r="K196" s="165">
        <v>2E-3</v>
      </c>
      <c r="L196" s="165">
        <f>ROUND(E196*K196,2)</f>
        <v>0.02</v>
      </c>
      <c r="M196" s="166" t="s">
        <v>170</v>
      </c>
      <c r="N196" s="167" t="s">
        <v>171</v>
      </c>
      <c r="O196" s="151" t="s">
        <v>172</v>
      </c>
      <c r="P196" s="142"/>
      <c r="Q196" s="142"/>
      <c r="R196" s="142"/>
      <c r="S196" s="142"/>
      <c r="T196" s="142"/>
      <c r="U196" s="142"/>
      <c r="V196" s="142"/>
      <c r="W196" s="142" t="s">
        <v>173</v>
      </c>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row>
    <row r="197" spans="1:50" outlineLevel="2" x14ac:dyDescent="0.2">
      <c r="A197" s="148"/>
      <c r="B197" s="149"/>
      <c r="C197" s="176" t="s">
        <v>275</v>
      </c>
      <c r="D197" s="152"/>
      <c r="E197" s="197">
        <v>12</v>
      </c>
      <c r="F197" s="189"/>
      <c r="G197" s="189"/>
      <c r="H197" s="151"/>
      <c r="I197" s="150"/>
      <c r="J197" s="150"/>
      <c r="K197" s="150"/>
      <c r="L197" s="150"/>
      <c r="M197" s="151"/>
      <c r="N197" s="151"/>
      <c r="O197" s="151"/>
      <c r="P197" s="142"/>
      <c r="Q197" s="142"/>
      <c r="R197" s="142"/>
      <c r="S197" s="142"/>
      <c r="T197" s="142"/>
      <c r="U197" s="142"/>
      <c r="V197" s="142"/>
      <c r="W197" s="142" t="s">
        <v>175</v>
      </c>
      <c r="X197" s="142">
        <v>0</v>
      </c>
      <c r="Y197" s="142"/>
      <c r="Z197" s="14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row>
    <row r="198" spans="1:50" outlineLevel="1" x14ac:dyDescent="0.2">
      <c r="A198" s="168">
        <v>78</v>
      </c>
      <c r="B198" s="169" t="s">
        <v>351</v>
      </c>
      <c r="C198" s="177" t="s">
        <v>352</v>
      </c>
      <c r="D198" s="170" t="s">
        <v>212</v>
      </c>
      <c r="E198" s="198">
        <v>2.4E-2</v>
      </c>
      <c r="F198" s="191"/>
      <c r="G198" s="190">
        <f t="shared" ref="G198:G204" si="9">ROUND(E198*F198,2)</f>
        <v>0</v>
      </c>
      <c r="H198" s="172">
        <v>21</v>
      </c>
      <c r="I198" s="171">
        <v>0</v>
      </c>
      <c r="J198" s="171">
        <f t="shared" ref="J198:J204" si="10">ROUND(E198*I198,2)</f>
        <v>0</v>
      </c>
      <c r="K198" s="171">
        <v>0</v>
      </c>
      <c r="L198" s="171">
        <f t="shared" ref="L198:L204" si="11">ROUND(E198*K198,2)</f>
        <v>0</v>
      </c>
      <c r="M198" s="172" t="s">
        <v>170</v>
      </c>
      <c r="N198" s="173" t="s">
        <v>353</v>
      </c>
      <c r="O198" s="151" t="s">
        <v>172</v>
      </c>
      <c r="P198" s="142"/>
      <c r="Q198" s="142"/>
      <c r="R198" s="142"/>
      <c r="S198" s="142"/>
      <c r="T198" s="142"/>
      <c r="U198" s="142"/>
      <c r="V198" s="142"/>
      <c r="W198" s="142" t="s">
        <v>354</v>
      </c>
      <c r="X198" s="142"/>
      <c r="Y198" s="142"/>
      <c r="Z198" s="14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row>
    <row r="199" spans="1:50" outlineLevel="1" x14ac:dyDescent="0.2">
      <c r="A199" s="168">
        <v>79</v>
      </c>
      <c r="B199" s="169" t="s">
        <v>392</v>
      </c>
      <c r="C199" s="177" t="s">
        <v>393</v>
      </c>
      <c r="D199" s="170" t="s">
        <v>212</v>
      </c>
      <c r="E199" s="198">
        <v>2.4E-2</v>
      </c>
      <c r="F199" s="191"/>
      <c r="G199" s="190">
        <f t="shared" si="9"/>
        <v>0</v>
      </c>
      <c r="H199" s="172">
        <v>21</v>
      </c>
      <c r="I199" s="171">
        <v>0</v>
      </c>
      <c r="J199" s="171">
        <f t="shared" si="10"/>
        <v>0</v>
      </c>
      <c r="K199" s="171">
        <v>0</v>
      </c>
      <c r="L199" s="171">
        <f t="shared" si="11"/>
        <v>0</v>
      </c>
      <c r="M199" s="172" t="s">
        <v>170</v>
      </c>
      <c r="N199" s="173" t="s">
        <v>353</v>
      </c>
      <c r="O199" s="151" t="s">
        <v>172</v>
      </c>
      <c r="P199" s="142"/>
      <c r="Q199" s="142"/>
      <c r="R199" s="142"/>
      <c r="S199" s="142"/>
      <c r="T199" s="142"/>
      <c r="U199" s="142"/>
      <c r="V199" s="142"/>
      <c r="W199" s="142" t="s">
        <v>354</v>
      </c>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row>
    <row r="200" spans="1:50" outlineLevel="1" x14ac:dyDescent="0.2">
      <c r="A200" s="168">
        <v>80</v>
      </c>
      <c r="B200" s="169" t="s">
        <v>357</v>
      </c>
      <c r="C200" s="177" t="s">
        <v>358</v>
      </c>
      <c r="D200" s="170" t="s">
        <v>212</v>
      </c>
      <c r="E200" s="198">
        <v>2.4E-2</v>
      </c>
      <c r="F200" s="191"/>
      <c r="G200" s="190">
        <f t="shared" si="9"/>
        <v>0</v>
      </c>
      <c r="H200" s="172">
        <v>21</v>
      </c>
      <c r="I200" s="171">
        <v>0</v>
      </c>
      <c r="J200" s="171">
        <f t="shared" si="10"/>
        <v>0</v>
      </c>
      <c r="K200" s="171">
        <v>0</v>
      </c>
      <c r="L200" s="171">
        <f t="shared" si="11"/>
        <v>0</v>
      </c>
      <c r="M200" s="172" t="s">
        <v>170</v>
      </c>
      <c r="N200" s="173" t="s">
        <v>353</v>
      </c>
      <c r="O200" s="151" t="s">
        <v>172</v>
      </c>
      <c r="P200" s="142"/>
      <c r="Q200" s="142"/>
      <c r="R200" s="142"/>
      <c r="S200" s="142"/>
      <c r="T200" s="142"/>
      <c r="U200" s="142"/>
      <c r="V200" s="142"/>
      <c r="W200" s="142" t="s">
        <v>354</v>
      </c>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row>
    <row r="201" spans="1:50" outlineLevel="1" x14ac:dyDescent="0.2">
      <c r="A201" s="168">
        <v>81</v>
      </c>
      <c r="B201" s="169" t="s">
        <v>359</v>
      </c>
      <c r="C201" s="177" t="s">
        <v>360</v>
      </c>
      <c r="D201" s="170" t="s">
        <v>212</v>
      </c>
      <c r="E201" s="198">
        <v>0.45600000000000002</v>
      </c>
      <c r="F201" s="191"/>
      <c r="G201" s="190">
        <f t="shared" si="9"/>
        <v>0</v>
      </c>
      <c r="H201" s="172">
        <v>21</v>
      </c>
      <c r="I201" s="171">
        <v>0</v>
      </c>
      <c r="J201" s="171">
        <f t="shared" si="10"/>
        <v>0</v>
      </c>
      <c r="K201" s="171">
        <v>0</v>
      </c>
      <c r="L201" s="171">
        <f t="shared" si="11"/>
        <v>0</v>
      </c>
      <c r="M201" s="172" t="s">
        <v>170</v>
      </c>
      <c r="N201" s="173" t="s">
        <v>353</v>
      </c>
      <c r="O201" s="151" t="s">
        <v>172</v>
      </c>
      <c r="P201" s="142"/>
      <c r="Q201" s="142"/>
      <c r="R201" s="142"/>
      <c r="S201" s="142"/>
      <c r="T201" s="142"/>
      <c r="U201" s="142"/>
      <c r="V201" s="142"/>
      <c r="W201" s="142" t="s">
        <v>354</v>
      </c>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row>
    <row r="202" spans="1:50" outlineLevel="1" x14ac:dyDescent="0.2">
      <c r="A202" s="168">
        <v>82</v>
      </c>
      <c r="B202" s="169" t="s">
        <v>361</v>
      </c>
      <c r="C202" s="177" t="s">
        <v>362</v>
      </c>
      <c r="D202" s="170" t="s">
        <v>212</v>
      </c>
      <c r="E202" s="198">
        <v>2.4E-2</v>
      </c>
      <c r="F202" s="191"/>
      <c r="G202" s="190">
        <f t="shared" si="9"/>
        <v>0</v>
      </c>
      <c r="H202" s="172">
        <v>21</v>
      </c>
      <c r="I202" s="171">
        <v>0</v>
      </c>
      <c r="J202" s="171">
        <f t="shared" si="10"/>
        <v>0</v>
      </c>
      <c r="K202" s="171">
        <v>0</v>
      </c>
      <c r="L202" s="171">
        <f t="shared" si="11"/>
        <v>0</v>
      </c>
      <c r="M202" s="172" t="s">
        <v>170</v>
      </c>
      <c r="N202" s="173" t="s">
        <v>353</v>
      </c>
      <c r="O202" s="151" t="s">
        <v>172</v>
      </c>
      <c r="P202" s="142"/>
      <c r="Q202" s="142"/>
      <c r="R202" s="142"/>
      <c r="S202" s="142"/>
      <c r="T202" s="142"/>
      <c r="U202" s="142"/>
      <c r="V202" s="142"/>
      <c r="W202" s="142" t="s">
        <v>354</v>
      </c>
      <c r="X202" s="142"/>
      <c r="Y202" s="142"/>
      <c r="Z202" s="14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row>
    <row r="203" spans="1:50" outlineLevel="1" x14ac:dyDescent="0.2">
      <c r="A203" s="168">
        <v>83</v>
      </c>
      <c r="B203" s="169" t="s">
        <v>363</v>
      </c>
      <c r="C203" s="177" t="s">
        <v>364</v>
      </c>
      <c r="D203" s="170" t="s">
        <v>212</v>
      </c>
      <c r="E203" s="198">
        <v>4.8000000000000001E-2</v>
      </c>
      <c r="F203" s="191"/>
      <c r="G203" s="190">
        <f t="shared" si="9"/>
        <v>0</v>
      </c>
      <c r="H203" s="172">
        <v>21</v>
      </c>
      <c r="I203" s="171">
        <v>0</v>
      </c>
      <c r="J203" s="171">
        <f t="shared" si="10"/>
        <v>0</v>
      </c>
      <c r="K203" s="171">
        <v>0</v>
      </c>
      <c r="L203" s="171">
        <f t="shared" si="11"/>
        <v>0</v>
      </c>
      <c r="M203" s="172" t="s">
        <v>170</v>
      </c>
      <c r="N203" s="173" t="s">
        <v>353</v>
      </c>
      <c r="O203" s="151" t="s">
        <v>172</v>
      </c>
      <c r="P203" s="142"/>
      <c r="Q203" s="142"/>
      <c r="R203" s="142"/>
      <c r="S203" s="142"/>
      <c r="T203" s="142"/>
      <c r="U203" s="142"/>
      <c r="V203" s="142"/>
      <c r="W203" s="142" t="s">
        <v>354</v>
      </c>
      <c r="X203" s="142"/>
      <c r="Y203" s="142"/>
      <c r="Z203" s="14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row>
    <row r="204" spans="1:50" ht="22.5" outlineLevel="1" x14ac:dyDescent="0.2">
      <c r="A204" s="168">
        <v>84</v>
      </c>
      <c r="B204" s="169" t="s">
        <v>394</v>
      </c>
      <c r="C204" s="177" t="s">
        <v>395</v>
      </c>
      <c r="D204" s="170" t="s">
        <v>212</v>
      </c>
      <c r="E204" s="198">
        <v>2.4E-2</v>
      </c>
      <c r="F204" s="191"/>
      <c r="G204" s="190">
        <f t="shared" si="9"/>
        <v>0</v>
      </c>
      <c r="H204" s="172">
        <v>21</v>
      </c>
      <c r="I204" s="171">
        <v>0</v>
      </c>
      <c r="J204" s="171">
        <f t="shared" si="10"/>
        <v>0</v>
      </c>
      <c r="K204" s="171">
        <v>0</v>
      </c>
      <c r="L204" s="171">
        <f t="shared" si="11"/>
        <v>0</v>
      </c>
      <c r="M204" s="172" t="s">
        <v>170</v>
      </c>
      <c r="N204" s="173" t="s">
        <v>353</v>
      </c>
      <c r="O204" s="151" t="s">
        <v>172</v>
      </c>
      <c r="P204" s="142"/>
      <c r="Q204" s="142"/>
      <c r="R204" s="142"/>
      <c r="S204" s="142"/>
      <c r="T204" s="142"/>
      <c r="U204" s="142"/>
      <c r="V204" s="142"/>
      <c r="W204" s="142" t="s">
        <v>354</v>
      </c>
      <c r="X204" s="142"/>
      <c r="Y204" s="142"/>
      <c r="Z204" s="14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row>
    <row r="205" spans="1:50" x14ac:dyDescent="0.2">
      <c r="A205" s="156" t="s">
        <v>165</v>
      </c>
      <c r="B205" s="157" t="s">
        <v>103</v>
      </c>
      <c r="C205" s="174" t="s">
        <v>104</v>
      </c>
      <c r="D205" s="158"/>
      <c r="E205" s="195"/>
      <c r="F205" s="186"/>
      <c r="G205" s="186">
        <f>SUMIF(W206:W214,"&lt;&gt;NOR",G206:G214)</f>
        <v>0</v>
      </c>
      <c r="H205" s="160"/>
      <c r="I205" s="159"/>
      <c r="J205" s="159">
        <f>SUM(J206:J214)</f>
        <v>0</v>
      </c>
      <c r="K205" s="159"/>
      <c r="L205" s="159">
        <f>SUM(L206:L214)</f>
        <v>30.09</v>
      </c>
      <c r="M205" s="160"/>
      <c r="N205" s="161"/>
      <c r="O205" s="155"/>
      <c r="W205" t="s">
        <v>166</v>
      </c>
    </row>
    <row r="206" spans="1:50" ht="22.5" outlineLevel="1" x14ac:dyDescent="0.2">
      <c r="A206" s="162">
        <v>85</v>
      </c>
      <c r="B206" s="163" t="s">
        <v>396</v>
      </c>
      <c r="C206" s="175" t="s">
        <v>397</v>
      </c>
      <c r="D206" s="164" t="s">
        <v>196</v>
      </c>
      <c r="E206" s="196">
        <v>1003</v>
      </c>
      <c r="F206" s="188"/>
      <c r="G206" s="187">
        <f>ROUND(E206*F206,2)</f>
        <v>0</v>
      </c>
      <c r="H206" s="166">
        <v>21</v>
      </c>
      <c r="I206" s="165">
        <v>0</v>
      </c>
      <c r="J206" s="165">
        <f>ROUND(E206*I206,2)</f>
        <v>0</v>
      </c>
      <c r="K206" s="165">
        <v>0.03</v>
      </c>
      <c r="L206" s="165">
        <f>ROUND(E206*K206,2)</f>
        <v>30.09</v>
      </c>
      <c r="M206" s="166" t="s">
        <v>170</v>
      </c>
      <c r="N206" s="167" t="s">
        <v>171</v>
      </c>
      <c r="O206" s="151" t="s">
        <v>172</v>
      </c>
      <c r="P206" s="142"/>
      <c r="Q206" s="142"/>
      <c r="R206" s="142"/>
      <c r="S206" s="142"/>
      <c r="T206" s="142"/>
      <c r="U206" s="142"/>
      <c r="V206" s="142"/>
      <c r="W206" s="142" t="s">
        <v>173</v>
      </c>
      <c r="X206" s="142"/>
      <c r="Y206" s="142"/>
      <c r="Z206" s="14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row>
    <row r="207" spans="1:50" outlineLevel="2" x14ac:dyDescent="0.2">
      <c r="A207" s="148"/>
      <c r="B207" s="149"/>
      <c r="C207" s="176" t="s">
        <v>304</v>
      </c>
      <c r="D207" s="152"/>
      <c r="E207" s="197">
        <v>1003</v>
      </c>
      <c r="F207" s="189"/>
      <c r="G207" s="189"/>
      <c r="H207" s="151"/>
      <c r="I207" s="150"/>
      <c r="J207" s="150"/>
      <c r="K207" s="150"/>
      <c r="L207" s="150"/>
      <c r="M207" s="151"/>
      <c r="N207" s="151"/>
      <c r="O207" s="151"/>
      <c r="P207" s="142"/>
      <c r="Q207" s="142"/>
      <c r="R207" s="142"/>
      <c r="S207" s="142"/>
      <c r="T207" s="142"/>
      <c r="U207" s="142"/>
      <c r="V207" s="142"/>
      <c r="W207" s="142" t="s">
        <v>175</v>
      </c>
      <c r="X207" s="142">
        <v>0</v>
      </c>
      <c r="Y207" s="142"/>
      <c r="Z207" s="14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row>
    <row r="208" spans="1:50" outlineLevel="1" x14ac:dyDescent="0.2">
      <c r="A208" s="168">
        <v>86</v>
      </c>
      <c r="B208" s="169" t="s">
        <v>351</v>
      </c>
      <c r="C208" s="177" t="s">
        <v>352</v>
      </c>
      <c r="D208" s="170" t="s">
        <v>212</v>
      </c>
      <c r="E208" s="198">
        <v>30.09</v>
      </c>
      <c r="F208" s="191"/>
      <c r="G208" s="190">
        <f t="shared" ref="G208:G214" si="12">ROUND(E208*F208,2)</f>
        <v>0</v>
      </c>
      <c r="H208" s="172">
        <v>21</v>
      </c>
      <c r="I208" s="171">
        <v>0</v>
      </c>
      <c r="J208" s="171">
        <f t="shared" ref="J208:J214" si="13">ROUND(E208*I208,2)</f>
        <v>0</v>
      </c>
      <c r="K208" s="171">
        <v>0</v>
      </c>
      <c r="L208" s="171">
        <f t="shared" ref="L208:L214" si="14">ROUND(E208*K208,2)</f>
        <v>0</v>
      </c>
      <c r="M208" s="172" t="s">
        <v>170</v>
      </c>
      <c r="N208" s="173" t="s">
        <v>353</v>
      </c>
      <c r="O208" s="151" t="s">
        <v>172</v>
      </c>
      <c r="P208" s="142"/>
      <c r="Q208" s="142"/>
      <c r="R208" s="142"/>
      <c r="S208" s="142"/>
      <c r="T208" s="142"/>
      <c r="U208" s="142"/>
      <c r="V208" s="142"/>
      <c r="W208" s="142" t="s">
        <v>354</v>
      </c>
      <c r="X208" s="142"/>
      <c r="Y208" s="142"/>
      <c r="Z208" s="14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row>
    <row r="209" spans="1:50" outlineLevel="1" x14ac:dyDescent="0.2">
      <c r="A209" s="168">
        <v>87</v>
      </c>
      <c r="B209" s="169" t="s">
        <v>392</v>
      </c>
      <c r="C209" s="177" t="s">
        <v>393</v>
      </c>
      <c r="D209" s="170" t="s">
        <v>212</v>
      </c>
      <c r="E209" s="198">
        <v>30.09</v>
      </c>
      <c r="F209" s="191"/>
      <c r="G209" s="190">
        <f t="shared" si="12"/>
        <v>0</v>
      </c>
      <c r="H209" s="172">
        <v>21</v>
      </c>
      <c r="I209" s="171">
        <v>0</v>
      </c>
      <c r="J209" s="171">
        <f t="shared" si="13"/>
        <v>0</v>
      </c>
      <c r="K209" s="171">
        <v>0</v>
      </c>
      <c r="L209" s="171">
        <f t="shared" si="14"/>
        <v>0</v>
      </c>
      <c r="M209" s="172" t="s">
        <v>170</v>
      </c>
      <c r="N209" s="173" t="s">
        <v>353</v>
      </c>
      <c r="O209" s="151" t="s">
        <v>172</v>
      </c>
      <c r="P209" s="142"/>
      <c r="Q209" s="142"/>
      <c r="R209" s="142"/>
      <c r="S209" s="142"/>
      <c r="T209" s="142"/>
      <c r="U209" s="142"/>
      <c r="V209" s="142"/>
      <c r="W209" s="142" t="s">
        <v>354</v>
      </c>
      <c r="X209" s="142"/>
      <c r="Y209" s="142"/>
      <c r="Z209" s="14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row>
    <row r="210" spans="1:50" outlineLevel="1" x14ac:dyDescent="0.2">
      <c r="A210" s="168">
        <v>88</v>
      </c>
      <c r="B210" s="169" t="s">
        <v>357</v>
      </c>
      <c r="C210" s="177" t="s">
        <v>358</v>
      </c>
      <c r="D210" s="170" t="s">
        <v>212</v>
      </c>
      <c r="E210" s="198">
        <v>30.09</v>
      </c>
      <c r="F210" s="191"/>
      <c r="G210" s="190">
        <f t="shared" si="12"/>
        <v>0</v>
      </c>
      <c r="H210" s="172">
        <v>21</v>
      </c>
      <c r="I210" s="171">
        <v>0</v>
      </c>
      <c r="J210" s="171">
        <f t="shared" si="13"/>
        <v>0</v>
      </c>
      <c r="K210" s="171">
        <v>0</v>
      </c>
      <c r="L210" s="171">
        <f t="shared" si="14"/>
        <v>0</v>
      </c>
      <c r="M210" s="172" t="s">
        <v>170</v>
      </c>
      <c r="N210" s="173" t="s">
        <v>353</v>
      </c>
      <c r="O210" s="151" t="s">
        <v>172</v>
      </c>
      <c r="P210" s="142"/>
      <c r="Q210" s="142"/>
      <c r="R210" s="142"/>
      <c r="S210" s="142"/>
      <c r="T210" s="142"/>
      <c r="U210" s="142"/>
      <c r="V210" s="142"/>
      <c r="W210" s="142" t="s">
        <v>354</v>
      </c>
      <c r="X210" s="142"/>
      <c r="Y210" s="142"/>
      <c r="Z210" s="14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row>
    <row r="211" spans="1:50" outlineLevel="1" x14ac:dyDescent="0.2">
      <c r="A211" s="168">
        <v>89</v>
      </c>
      <c r="B211" s="169" t="s">
        <v>359</v>
      </c>
      <c r="C211" s="177" t="s">
        <v>360</v>
      </c>
      <c r="D211" s="170" t="s">
        <v>212</v>
      </c>
      <c r="E211" s="198">
        <v>571.71</v>
      </c>
      <c r="F211" s="191"/>
      <c r="G211" s="190">
        <f t="shared" si="12"/>
        <v>0</v>
      </c>
      <c r="H211" s="172">
        <v>21</v>
      </c>
      <c r="I211" s="171">
        <v>0</v>
      </c>
      <c r="J211" s="171">
        <f t="shared" si="13"/>
        <v>0</v>
      </c>
      <c r="K211" s="171">
        <v>0</v>
      </c>
      <c r="L211" s="171">
        <f t="shared" si="14"/>
        <v>0</v>
      </c>
      <c r="M211" s="172" t="s">
        <v>170</v>
      </c>
      <c r="N211" s="173" t="s">
        <v>353</v>
      </c>
      <c r="O211" s="151" t="s">
        <v>172</v>
      </c>
      <c r="P211" s="142"/>
      <c r="Q211" s="142"/>
      <c r="R211" s="142"/>
      <c r="S211" s="142"/>
      <c r="T211" s="142"/>
      <c r="U211" s="142"/>
      <c r="V211" s="142"/>
      <c r="W211" s="142" t="s">
        <v>354</v>
      </c>
      <c r="X211" s="142"/>
      <c r="Y211" s="142"/>
      <c r="Z211" s="14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row>
    <row r="212" spans="1:50" outlineLevel="1" x14ac:dyDescent="0.2">
      <c r="A212" s="168">
        <v>90</v>
      </c>
      <c r="B212" s="169" t="s">
        <v>361</v>
      </c>
      <c r="C212" s="177" t="s">
        <v>362</v>
      </c>
      <c r="D212" s="170" t="s">
        <v>212</v>
      </c>
      <c r="E212" s="198">
        <v>30.09</v>
      </c>
      <c r="F212" s="191"/>
      <c r="G212" s="190">
        <f t="shared" si="12"/>
        <v>0</v>
      </c>
      <c r="H212" s="172">
        <v>21</v>
      </c>
      <c r="I212" s="171">
        <v>0</v>
      </c>
      <c r="J212" s="171">
        <f t="shared" si="13"/>
        <v>0</v>
      </c>
      <c r="K212" s="171">
        <v>0</v>
      </c>
      <c r="L212" s="171">
        <f t="shared" si="14"/>
        <v>0</v>
      </c>
      <c r="M212" s="172" t="s">
        <v>170</v>
      </c>
      <c r="N212" s="173" t="s">
        <v>353</v>
      </c>
      <c r="O212" s="151" t="s">
        <v>172</v>
      </c>
      <c r="P212" s="142"/>
      <c r="Q212" s="142"/>
      <c r="R212" s="142"/>
      <c r="S212" s="142"/>
      <c r="T212" s="142"/>
      <c r="U212" s="142"/>
      <c r="V212" s="142"/>
      <c r="W212" s="142" t="s">
        <v>354</v>
      </c>
      <c r="X212" s="142"/>
      <c r="Y212" s="142"/>
      <c r="Z212" s="14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row>
    <row r="213" spans="1:50" outlineLevel="1" x14ac:dyDescent="0.2">
      <c r="A213" s="168">
        <v>91</v>
      </c>
      <c r="B213" s="169" t="s">
        <v>363</v>
      </c>
      <c r="C213" s="177" t="s">
        <v>364</v>
      </c>
      <c r="D213" s="170" t="s">
        <v>212</v>
      </c>
      <c r="E213" s="198">
        <v>60.18</v>
      </c>
      <c r="F213" s="191"/>
      <c r="G213" s="190">
        <f t="shared" si="12"/>
        <v>0</v>
      </c>
      <c r="H213" s="172">
        <v>21</v>
      </c>
      <c r="I213" s="171">
        <v>0</v>
      </c>
      <c r="J213" s="171">
        <f t="shared" si="13"/>
        <v>0</v>
      </c>
      <c r="K213" s="171">
        <v>0</v>
      </c>
      <c r="L213" s="171">
        <f t="shared" si="14"/>
        <v>0</v>
      </c>
      <c r="M213" s="172" t="s">
        <v>170</v>
      </c>
      <c r="N213" s="173" t="s">
        <v>353</v>
      </c>
      <c r="O213" s="151" t="s">
        <v>172</v>
      </c>
      <c r="P213" s="142"/>
      <c r="Q213" s="142"/>
      <c r="R213" s="142"/>
      <c r="S213" s="142"/>
      <c r="T213" s="142"/>
      <c r="U213" s="142"/>
      <c r="V213" s="142"/>
      <c r="W213" s="142" t="s">
        <v>354</v>
      </c>
      <c r="X213" s="142"/>
      <c r="Y213" s="142"/>
      <c r="Z213" s="14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row>
    <row r="214" spans="1:50" ht="22.5" outlineLevel="1" x14ac:dyDescent="0.2">
      <c r="A214" s="168">
        <v>92</v>
      </c>
      <c r="B214" s="169" t="s">
        <v>398</v>
      </c>
      <c r="C214" s="177" t="s">
        <v>399</v>
      </c>
      <c r="D214" s="170" t="s">
        <v>212</v>
      </c>
      <c r="E214" s="198">
        <v>30.09</v>
      </c>
      <c r="F214" s="191"/>
      <c r="G214" s="190">
        <f t="shared" si="12"/>
        <v>0</v>
      </c>
      <c r="H214" s="172">
        <v>21</v>
      </c>
      <c r="I214" s="171">
        <v>0</v>
      </c>
      <c r="J214" s="171">
        <f t="shared" si="13"/>
        <v>0</v>
      </c>
      <c r="K214" s="171">
        <v>0</v>
      </c>
      <c r="L214" s="171">
        <f t="shared" si="14"/>
        <v>0</v>
      </c>
      <c r="M214" s="172" t="s">
        <v>170</v>
      </c>
      <c r="N214" s="173" t="s">
        <v>353</v>
      </c>
      <c r="O214" s="151" t="s">
        <v>172</v>
      </c>
      <c r="P214" s="142"/>
      <c r="Q214" s="142"/>
      <c r="R214" s="142"/>
      <c r="S214" s="142"/>
      <c r="T214" s="142"/>
      <c r="U214" s="142"/>
      <c r="V214" s="142"/>
      <c r="W214" s="142" t="s">
        <v>354</v>
      </c>
      <c r="X214" s="142"/>
      <c r="Y214" s="142"/>
      <c r="Z214" s="14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row>
    <row r="215" spans="1:50" x14ac:dyDescent="0.2">
      <c r="A215" s="156" t="s">
        <v>165</v>
      </c>
      <c r="B215" s="157" t="s">
        <v>105</v>
      </c>
      <c r="C215" s="174" t="s">
        <v>106</v>
      </c>
      <c r="D215" s="158"/>
      <c r="E215" s="195"/>
      <c r="F215" s="186"/>
      <c r="G215" s="186">
        <f>SUMIF(W216:W224,"&lt;&gt;NOR",G216:G224)</f>
        <v>0</v>
      </c>
      <c r="H215" s="160"/>
      <c r="I215" s="159"/>
      <c r="J215" s="159">
        <f>SUM(J216:J224)</f>
        <v>0</v>
      </c>
      <c r="K215" s="159"/>
      <c r="L215" s="159">
        <f>SUM(L216:L224)</f>
        <v>0.06</v>
      </c>
      <c r="M215" s="160"/>
      <c r="N215" s="161"/>
      <c r="O215" s="155"/>
      <c r="W215" t="s">
        <v>166</v>
      </c>
    </row>
    <row r="216" spans="1:50" ht="22.5" outlineLevel="1" x14ac:dyDescent="0.2">
      <c r="A216" s="162">
        <v>93</v>
      </c>
      <c r="B216" s="163" t="s">
        <v>400</v>
      </c>
      <c r="C216" s="175" t="s">
        <v>401</v>
      </c>
      <c r="D216" s="164" t="s">
        <v>224</v>
      </c>
      <c r="E216" s="196">
        <v>27</v>
      </c>
      <c r="F216" s="188"/>
      <c r="G216" s="187">
        <f>ROUND(E216*F216,2)</f>
        <v>0</v>
      </c>
      <c r="H216" s="166">
        <v>21</v>
      </c>
      <c r="I216" s="165">
        <v>0</v>
      </c>
      <c r="J216" s="165">
        <f>ROUND(E216*I216,2)</f>
        <v>0</v>
      </c>
      <c r="K216" s="165">
        <v>2.2200000000000002E-3</v>
      </c>
      <c r="L216" s="165">
        <f>ROUND(E216*K216,2)</f>
        <v>0.06</v>
      </c>
      <c r="M216" s="166" t="s">
        <v>170</v>
      </c>
      <c r="N216" s="167" t="s">
        <v>171</v>
      </c>
      <c r="O216" s="151" t="s">
        <v>172</v>
      </c>
      <c r="P216" s="142"/>
      <c r="Q216" s="142"/>
      <c r="R216" s="142"/>
      <c r="S216" s="142"/>
      <c r="T216" s="142"/>
      <c r="U216" s="142"/>
      <c r="V216" s="142"/>
      <c r="W216" s="142" t="s">
        <v>173</v>
      </c>
      <c r="X216" s="142"/>
      <c r="Y216" s="142"/>
      <c r="Z216" s="14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row>
    <row r="217" spans="1:50" outlineLevel="2" x14ac:dyDescent="0.2">
      <c r="A217" s="148"/>
      <c r="B217" s="149"/>
      <c r="C217" s="176" t="s">
        <v>402</v>
      </c>
      <c r="D217" s="152"/>
      <c r="E217" s="197">
        <v>27</v>
      </c>
      <c r="F217" s="189"/>
      <c r="G217" s="189"/>
      <c r="H217" s="151"/>
      <c r="I217" s="150"/>
      <c r="J217" s="150"/>
      <c r="K217" s="150"/>
      <c r="L217" s="150"/>
      <c r="M217" s="151"/>
      <c r="N217" s="151"/>
      <c r="O217" s="151"/>
      <c r="P217" s="142"/>
      <c r="Q217" s="142"/>
      <c r="R217" s="142"/>
      <c r="S217" s="142"/>
      <c r="T217" s="142"/>
      <c r="U217" s="142"/>
      <c r="V217" s="142"/>
      <c r="W217" s="142" t="s">
        <v>175</v>
      </c>
      <c r="X217" s="142">
        <v>0</v>
      </c>
      <c r="Y217" s="142"/>
      <c r="Z217" s="14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row>
    <row r="218" spans="1:50" outlineLevel="1" x14ac:dyDescent="0.2">
      <c r="A218" s="168">
        <v>94</v>
      </c>
      <c r="B218" s="169" t="s">
        <v>351</v>
      </c>
      <c r="C218" s="177" t="s">
        <v>352</v>
      </c>
      <c r="D218" s="170" t="s">
        <v>212</v>
      </c>
      <c r="E218" s="198">
        <v>5.994E-2</v>
      </c>
      <c r="F218" s="191"/>
      <c r="G218" s="190">
        <f t="shared" ref="G218:G224" si="15">ROUND(E218*F218,2)</f>
        <v>0</v>
      </c>
      <c r="H218" s="172">
        <v>21</v>
      </c>
      <c r="I218" s="171">
        <v>0</v>
      </c>
      <c r="J218" s="171">
        <f t="shared" ref="J218:J224" si="16">ROUND(E218*I218,2)</f>
        <v>0</v>
      </c>
      <c r="K218" s="171">
        <v>0</v>
      </c>
      <c r="L218" s="171">
        <f t="shared" ref="L218:L224" si="17">ROUND(E218*K218,2)</f>
        <v>0</v>
      </c>
      <c r="M218" s="172" t="s">
        <v>170</v>
      </c>
      <c r="N218" s="173" t="s">
        <v>353</v>
      </c>
      <c r="O218" s="151" t="s">
        <v>172</v>
      </c>
      <c r="P218" s="142"/>
      <c r="Q218" s="142"/>
      <c r="R218" s="142"/>
      <c r="S218" s="142"/>
      <c r="T218" s="142"/>
      <c r="U218" s="142"/>
      <c r="V218" s="142"/>
      <c r="W218" s="142" t="s">
        <v>354</v>
      </c>
      <c r="X218" s="142"/>
      <c r="Y218" s="142"/>
      <c r="Z218" s="14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row>
    <row r="219" spans="1:50" outlineLevel="1" x14ac:dyDescent="0.2">
      <c r="A219" s="168">
        <v>95</v>
      </c>
      <c r="B219" s="169" t="s">
        <v>392</v>
      </c>
      <c r="C219" s="177" t="s">
        <v>393</v>
      </c>
      <c r="D219" s="170" t="s">
        <v>212</v>
      </c>
      <c r="E219" s="198">
        <v>5.994E-2</v>
      </c>
      <c r="F219" s="191"/>
      <c r="G219" s="190">
        <f t="shared" si="15"/>
        <v>0</v>
      </c>
      <c r="H219" s="172">
        <v>21</v>
      </c>
      <c r="I219" s="171">
        <v>0</v>
      </c>
      <c r="J219" s="171">
        <f t="shared" si="16"/>
        <v>0</v>
      </c>
      <c r="K219" s="171">
        <v>0</v>
      </c>
      <c r="L219" s="171">
        <f t="shared" si="17"/>
        <v>0</v>
      </c>
      <c r="M219" s="172" t="s">
        <v>170</v>
      </c>
      <c r="N219" s="173" t="s">
        <v>353</v>
      </c>
      <c r="O219" s="151" t="s">
        <v>172</v>
      </c>
      <c r="P219" s="142"/>
      <c r="Q219" s="142"/>
      <c r="R219" s="142"/>
      <c r="S219" s="142"/>
      <c r="T219" s="142"/>
      <c r="U219" s="142"/>
      <c r="V219" s="142"/>
      <c r="W219" s="142" t="s">
        <v>354</v>
      </c>
      <c r="X219" s="142"/>
      <c r="Y219" s="142"/>
      <c r="Z219" s="14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row>
    <row r="220" spans="1:50" outlineLevel="1" x14ac:dyDescent="0.2">
      <c r="A220" s="168">
        <v>96</v>
      </c>
      <c r="B220" s="169" t="s">
        <v>357</v>
      </c>
      <c r="C220" s="177" t="s">
        <v>358</v>
      </c>
      <c r="D220" s="170" t="s">
        <v>212</v>
      </c>
      <c r="E220" s="198">
        <v>5.994E-2</v>
      </c>
      <c r="F220" s="191"/>
      <c r="G220" s="190">
        <f t="shared" si="15"/>
        <v>0</v>
      </c>
      <c r="H220" s="172">
        <v>21</v>
      </c>
      <c r="I220" s="171">
        <v>0</v>
      </c>
      <c r="J220" s="171">
        <f t="shared" si="16"/>
        <v>0</v>
      </c>
      <c r="K220" s="171">
        <v>0</v>
      </c>
      <c r="L220" s="171">
        <f t="shared" si="17"/>
        <v>0</v>
      </c>
      <c r="M220" s="172" t="s">
        <v>170</v>
      </c>
      <c r="N220" s="173" t="s">
        <v>353</v>
      </c>
      <c r="O220" s="151" t="s">
        <v>172</v>
      </c>
      <c r="P220" s="142"/>
      <c r="Q220" s="142"/>
      <c r="R220" s="142"/>
      <c r="S220" s="142"/>
      <c r="T220" s="142"/>
      <c r="U220" s="142"/>
      <c r="V220" s="142"/>
      <c r="W220" s="142" t="s">
        <v>354</v>
      </c>
      <c r="X220" s="142"/>
      <c r="Y220" s="142"/>
      <c r="Z220" s="14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row>
    <row r="221" spans="1:50" outlineLevel="1" x14ac:dyDescent="0.2">
      <c r="A221" s="168">
        <v>97</v>
      </c>
      <c r="B221" s="169" t="s">
        <v>359</v>
      </c>
      <c r="C221" s="177" t="s">
        <v>360</v>
      </c>
      <c r="D221" s="170" t="s">
        <v>212</v>
      </c>
      <c r="E221" s="198">
        <v>1.13886</v>
      </c>
      <c r="F221" s="191"/>
      <c r="G221" s="190">
        <f t="shared" si="15"/>
        <v>0</v>
      </c>
      <c r="H221" s="172">
        <v>21</v>
      </c>
      <c r="I221" s="171">
        <v>0</v>
      </c>
      <c r="J221" s="171">
        <f t="shared" si="16"/>
        <v>0</v>
      </c>
      <c r="K221" s="171">
        <v>0</v>
      </c>
      <c r="L221" s="171">
        <f t="shared" si="17"/>
        <v>0</v>
      </c>
      <c r="M221" s="172" t="s">
        <v>170</v>
      </c>
      <c r="N221" s="173" t="s">
        <v>353</v>
      </c>
      <c r="O221" s="151" t="s">
        <v>172</v>
      </c>
      <c r="P221" s="142"/>
      <c r="Q221" s="142"/>
      <c r="R221" s="142"/>
      <c r="S221" s="142"/>
      <c r="T221" s="142"/>
      <c r="U221" s="142"/>
      <c r="V221" s="142"/>
      <c r="W221" s="142" t="s">
        <v>354</v>
      </c>
      <c r="X221" s="142"/>
      <c r="Y221" s="142"/>
      <c r="Z221" s="14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row>
    <row r="222" spans="1:50" outlineLevel="1" x14ac:dyDescent="0.2">
      <c r="A222" s="168">
        <v>98</v>
      </c>
      <c r="B222" s="169" t="s">
        <v>361</v>
      </c>
      <c r="C222" s="177" t="s">
        <v>362</v>
      </c>
      <c r="D222" s="170" t="s">
        <v>212</v>
      </c>
      <c r="E222" s="198">
        <v>5.994E-2</v>
      </c>
      <c r="F222" s="191"/>
      <c r="G222" s="190">
        <f t="shared" si="15"/>
        <v>0</v>
      </c>
      <c r="H222" s="172">
        <v>21</v>
      </c>
      <c r="I222" s="171">
        <v>0</v>
      </c>
      <c r="J222" s="171">
        <f t="shared" si="16"/>
        <v>0</v>
      </c>
      <c r="K222" s="171">
        <v>0</v>
      </c>
      <c r="L222" s="171">
        <f t="shared" si="17"/>
        <v>0</v>
      </c>
      <c r="M222" s="172" t="s">
        <v>170</v>
      </c>
      <c r="N222" s="173" t="s">
        <v>353</v>
      </c>
      <c r="O222" s="151" t="s">
        <v>172</v>
      </c>
      <c r="P222" s="142"/>
      <c r="Q222" s="142"/>
      <c r="R222" s="142"/>
      <c r="S222" s="142"/>
      <c r="T222" s="142"/>
      <c r="U222" s="142"/>
      <c r="V222" s="142"/>
      <c r="W222" s="142" t="s">
        <v>354</v>
      </c>
      <c r="X222" s="142"/>
      <c r="Y222" s="142"/>
      <c r="Z222" s="14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row>
    <row r="223" spans="1:50" outlineLevel="1" x14ac:dyDescent="0.2">
      <c r="A223" s="168">
        <v>99</v>
      </c>
      <c r="B223" s="169" t="s">
        <v>363</v>
      </c>
      <c r="C223" s="177" t="s">
        <v>364</v>
      </c>
      <c r="D223" s="170" t="s">
        <v>212</v>
      </c>
      <c r="E223" s="198">
        <v>0.11988</v>
      </c>
      <c r="F223" s="191"/>
      <c r="G223" s="190">
        <f t="shared" si="15"/>
        <v>0</v>
      </c>
      <c r="H223" s="172">
        <v>21</v>
      </c>
      <c r="I223" s="171">
        <v>0</v>
      </c>
      <c r="J223" s="171">
        <f t="shared" si="16"/>
        <v>0</v>
      </c>
      <c r="K223" s="171">
        <v>0</v>
      </c>
      <c r="L223" s="171">
        <f t="shared" si="17"/>
        <v>0</v>
      </c>
      <c r="M223" s="172" t="s">
        <v>170</v>
      </c>
      <c r="N223" s="173" t="s">
        <v>353</v>
      </c>
      <c r="O223" s="151" t="s">
        <v>172</v>
      </c>
      <c r="P223" s="142"/>
      <c r="Q223" s="142"/>
      <c r="R223" s="142"/>
      <c r="S223" s="142"/>
      <c r="T223" s="142"/>
      <c r="U223" s="142"/>
      <c r="V223" s="142"/>
      <c r="W223" s="142" t="s">
        <v>354</v>
      </c>
      <c r="X223" s="142"/>
      <c r="Y223" s="142"/>
      <c r="Z223" s="14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row>
    <row r="224" spans="1:50" ht="22.5" outlineLevel="1" x14ac:dyDescent="0.2">
      <c r="A224" s="168">
        <v>100</v>
      </c>
      <c r="B224" s="169" t="s">
        <v>398</v>
      </c>
      <c r="C224" s="177" t="s">
        <v>399</v>
      </c>
      <c r="D224" s="170" t="s">
        <v>212</v>
      </c>
      <c r="E224" s="198">
        <v>5.994E-2</v>
      </c>
      <c r="F224" s="191"/>
      <c r="G224" s="190">
        <f t="shared" si="15"/>
        <v>0</v>
      </c>
      <c r="H224" s="172">
        <v>21</v>
      </c>
      <c r="I224" s="171">
        <v>0</v>
      </c>
      <c r="J224" s="171">
        <f t="shared" si="16"/>
        <v>0</v>
      </c>
      <c r="K224" s="171">
        <v>0</v>
      </c>
      <c r="L224" s="171">
        <f t="shared" si="17"/>
        <v>0</v>
      </c>
      <c r="M224" s="172" t="s">
        <v>170</v>
      </c>
      <c r="N224" s="173" t="s">
        <v>353</v>
      </c>
      <c r="O224" s="151" t="s">
        <v>172</v>
      </c>
      <c r="P224" s="142"/>
      <c r="Q224" s="142"/>
      <c r="R224" s="142"/>
      <c r="S224" s="142"/>
      <c r="T224" s="142"/>
      <c r="U224" s="142"/>
      <c r="V224" s="142"/>
      <c r="W224" s="142" t="s">
        <v>354</v>
      </c>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row>
    <row r="225" spans="1:50" x14ac:dyDescent="0.2">
      <c r="A225" s="156" t="s">
        <v>165</v>
      </c>
      <c r="B225" s="157" t="s">
        <v>107</v>
      </c>
      <c r="C225" s="174" t="s">
        <v>108</v>
      </c>
      <c r="D225" s="158"/>
      <c r="E225" s="195"/>
      <c r="F225" s="186"/>
      <c r="G225" s="186">
        <f>SUMIF(W226:W234,"&lt;&gt;NOR",G226:G234)</f>
        <v>0</v>
      </c>
      <c r="H225" s="160"/>
      <c r="I225" s="159"/>
      <c r="J225" s="159">
        <f>SUM(J226:J234)</f>
        <v>0</v>
      </c>
      <c r="K225" s="159"/>
      <c r="L225" s="159">
        <f>SUM(L226:L234)</f>
        <v>14.04</v>
      </c>
      <c r="M225" s="160"/>
      <c r="N225" s="161"/>
      <c r="O225" s="155"/>
      <c r="W225" t="s">
        <v>166</v>
      </c>
    </row>
    <row r="226" spans="1:50" ht="22.5" outlineLevel="1" x14ac:dyDescent="0.2">
      <c r="A226" s="162">
        <v>101</v>
      </c>
      <c r="B226" s="163" t="s">
        <v>403</v>
      </c>
      <c r="C226" s="175" t="s">
        <v>404</v>
      </c>
      <c r="D226" s="164" t="s">
        <v>196</v>
      </c>
      <c r="E226" s="196">
        <v>1003</v>
      </c>
      <c r="F226" s="188"/>
      <c r="G226" s="187">
        <f>ROUND(E226*F226,2)</f>
        <v>0</v>
      </c>
      <c r="H226" s="166">
        <v>21</v>
      </c>
      <c r="I226" s="165">
        <v>0</v>
      </c>
      <c r="J226" s="165">
        <f>ROUND(E226*I226,2)</f>
        <v>0</v>
      </c>
      <c r="K226" s="165">
        <v>1.4E-2</v>
      </c>
      <c r="L226" s="165">
        <f>ROUND(E226*K226,2)</f>
        <v>14.04</v>
      </c>
      <c r="M226" s="166" t="s">
        <v>170</v>
      </c>
      <c r="N226" s="167" t="s">
        <v>171</v>
      </c>
      <c r="O226" s="151" t="s">
        <v>172</v>
      </c>
      <c r="P226" s="142"/>
      <c r="Q226" s="142"/>
      <c r="R226" s="142"/>
      <c r="S226" s="142"/>
      <c r="T226" s="142"/>
      <c r="U226" s="142"/>
      <c r="V226" s="142"/>
      <c r="W226" s="142" t="s">
        <v>173</v>
      </c>
      <c r="X226" s="142"/>
      <c r="Y226" s="142"/>
      <c r="Z226" s="14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row>
    <row r="227" spans="1:50" outlineLevel="2" x14ac:dyDescent="0.2">
      <c r="A227" s="148"/>
      <c r="B227" s="149"/>
      <c r="C227" s="176" t="s">
        <v>304</v>
      </c>
      <c r="D227" s="152"/>
      <c r="E227" s="197">
        <v>1003</v>
      </c>
      <c r="F227" s="189"/>
      <c r="G227" s="189"/>
      <c r="H227" s="151"/>
      <c r="I227" s="150"/>
      <c r="J227" s="150"/>
      <c r="K227" s="150"/>
      <c r="L227" s="150"/>
      <c r="M227" s="151"/>
      <c r="N227" s="151"/>
      <c r="O227" s="151"/>
      <c r="P227" s="142"/>
      <c r="Q227" s="142"/>
      <c r="R227" s="142"/>
      <c r="S227" s="142"/>
      <c r="T227" s="142"/>
      <c r="U227" s="142"/>
      <c r="V227" s="142"/>
      <c r="W227" s="142" t="s">
        <v>175</v>
      </c>
      <c r="X227" s="142">
        <v>0</v>
      </c>
      <c r="Y227" s="142"/>
      <c r="Z227" s="14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row>
    <row r="228" spans="1:50" outlineLevel="1" x14ac:dyDescent="0.2">
      <c r="A228" s="168">
        <v>102</v>
      </c>
      <c r="B228" s="169" t="s">
        <v>351</v>
      </c>
      <c r="C228" s="177" t="s">
        <v>352</v>
      </c>
      <c r="D228" s="170" t="s">
        <v>212</v>
      </c>
      <c r="E228" s="198">
        <v>14.042</v>
      </c>
      <c r="F228" s="191"/>
      <c r="G228" s="190">
        <f t="shared" ref="G228:G234" si="18">ROUND(E228*F228,2)</f>
        <v>0</v>
      </c>
      <c r="H228" s="172">
        <v>21</v>
      </c>
      <c r="I228" s="171">
        <v>0</v>
      </c>
      <c r="J228" s="171">
        <f t="shared" ref="J228:J234" si="19">ROUND(E228*I228,2)</f>
        <v>0</v>
      </c>
      <c r="K228" s="171">
        <v>0</v>
      </c>
      <c r="L228" s="171">
        <f t="shared" ref="L228:L234" si="20">ROUND(E228*K228,2)</f>
        <v>0</v>
      </c>
      <c r="M228" s="172" t="s">
        <v>170</v>
      </c>
      <c r="N228" s="173" t="s">
        <v>353</v>
      </c>
      <c r="O228" s="151" t="s">
        <v>172</v>
      </c>
      <c r="P228" s="142"/>
      <c r="Q228" s="142"/>
      <c r="R228" s="142"/>
      <c r="S228" s="142"/>
      <c r="T228" s="142"/>
      <c r="U228" s="142"/>
      <c r="V228" s="142"/>
      <c r="W228" s="142" t="s">
        <v>354</v>
      </c>
      <c r="X228" s="142"/>
      <c r="Y228" s="142"/>
      <c r="Z228" s="14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row>
    <row r="229" spans="1:50" outlineLevel="1" x14ac:dyDescent="0.2">
      <c r="A229" s="168">
        <v>103</v>
      </c>
      <c r="B229" s="169" t="s">
        <v>355</v>
      </c>
      <c r="C229" s="177" t="s">
        <v>356</v>
      </c>
      <c r="D229" s="170" t="s">
        <v>212</v>
      </c>
      <c r="E229" s="198">
        <v>14.042</v>
      </c>
      <c r="F229" s="191"/>
      <c r="G229" s="190">
        <f t="shared" si="18"/>
        <v>0</v>
      </c>
      <c r="H229" s="172">
        <v>21</v>
      </c>
      <c r="I229" s="171">
        <v>0</v>
      </c>
      <c r="J229" s="171">
        <f t="shared" si="19"/>
        <v>0</v>
      </c>
      <c r="K229" s="171">
        <v>0</v>
      </c>
      <c r="L229" s="171">
        <f t="shared" si="20"/>
        <v>0</v>
      </c>
      <c r="M229" s="172" t="s">
        <v>170</v>
      </c>
      <c r="N229" s="173" t="s">
        <v>353</v>
      </c>
      <c r="O229" s="151" t="s">
        <v>172</v>
      </c>
      <c r="P229" s="142"/>
      <c r="Q229" s="142"/>
      <c r="R229" s="142"/>
      <c r="S229" s="142"/>
      <c r="T229" s="142"/>
      <c r="U229" s="142"/>
      <c r="V229" s="142"/>
      <c r="W229" s="142" t="s">
        <v>354</v>
      </c>
      <c r="X229" s="142"/>
      <c r="Y229" s="142"/>
      <c r="Z229" s="14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row>
    <row r="230" spans="1:50" outlineLevel="1" x14ac:dyDescent="0.2">
      <c r="A230" s="168">
        <v>104</v>
      </c>
      <c r="B230" s="169" t="s">
        <v>357</v>
      </c>
      <c r="C230" s="177" t="s">
        <v>358</v>
      </c>
      <c r="D230" s="170" t="s">
        <v>212</v>
      </c>
      <c r="E230" s="198">
        <v>14.042</v>
      </c>
      <c r="F230" s="191"/>
      <c r="G230" s="190">
        <f t="shared" si="18"/>
        <v>0</v>
      </c>
      <c r="H230" s="172">
        <v>21</v>
      </c>
      <c r="I230" s="171">
        <v>0</v>
      </c>
      <c r="J230" s="171">
        <f t="shared" si="19"/>
        <v>0</v>
      </c>
      <c r="K230" s="171">
        <v>0</v>
      </c>
      <c r="L230" s="171">
        <f t="shared" si="20"/>
        <v>0</v>
      </c>
      <c r="M230" s="172" t="s">
        <v>170</v>
      </c>
      <c r="N230" s="173" t="s">
        <v>353</v>
      </c>
      <c r="O230" s="151" t="s">
        <v>172</v>
      </c>
      <c r="P230" s="142"/>
      <c r="Q230" s="142"/>
      <c r="R230" s="142"/>
      <c r="S230" s="142"/>
      <c r="T230" s="142"/>
      <c r="U230" s="142"/>
      <c r="V230" s="142"/>
      <c r="W230" s="142" t="s">
        <v>354</v>
      </c>
      <c r="X230" s="142"/>
      <c r="Y230" s="142"/>
      <c r="Z230" s="14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row>
    <row r="231" spans="1:50" outlineLevel="1" x14ac:dyDescent="0.2">
      <c r="A231" s="168">
        <v>105</v>
      </c>
      <c r="B231" s="169" t="s">
        <v>359</v>
      </c>
      <c r="C231" s="177" t="s">
        <v>360</v>
      </c>
      <c r="D231" s="170" t="s">
        <v>212</v>
      </c>
      <c r="E231" s="198">
        <v>266.798</v>
      </c>
      <c r="F231" s="191"/>
      <c r="G231" s="190">
        <f t="shared" si="18"/>
        <v>0</v>
      </c>
      <c r="H231" s="172">
        <v>21</v>
      </c>
      <c r="I231" s="171">
        <v>0</v>
      </c>
      <c r="J231" s="171">
        <f t="shared" si="19"/>
        <v>0</v>
      </c>
      <c r="K231" s="171">
        <v>0</v>
      </c>
      <c r="L231" s="171">
        <f t="shared" si="20"/>
        <v>0</v>
      </c>
      <c r="M231" s="172" t="s">
        <v>170</v>
      </c>
      <c r="N231" s="173" t="s">
        <v>353</v>
      </c>
      <c r="O231" s="151" t="s">
        <v>172</v>
      </c>
      <c r="P231" s="142"/>
      <c r="Q231" s="142"/>
      <c r="R231" s="142"/>
      <c r="S231" s="142"/>
      <c r="T231" s="142"/>
      <c r="U231" s="142"/>
      <c r="V231" s="142"/>
      <c r="W231" s="142" t="s">
        <v>354</v>
      </c>
      <c r="X231" s="142"/>
      <c r="Y231" s="142"/>
      <c r="Z231" s="14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row>
    <row r="232" spans="1:50" outlineLevel="1" x14ac:dyDescent="0.2">
      <c r="A232" s="168">
        <v>106</v>
      </c>
      <c r="B232" s="169" t="s">
        <v>361</v>
      </c>
      <c r="C232" s="177" t="s">
        <v>362</v>
      </c>
      <c r="D232" s="170" t="s">
        <v>212</v>
      </c>
      <c r="E232" s="198">
        <v>14.042</v>
      </c>
      <c r="F232" s="191"/>
      <c r="G232" s="190">
        <f t="shared" si="18"/>
        <v>0</v>
      </c>
      <c r="H232" s="172">
        <v>21</v>
      </c>
      <c r="I232" s="171">
        <v>0</v>
      </c>
      <c r="J232" s="171">
        <f t="shared" si="19"/>
        <v>0</v>
      </c>
      <c r="K232" s="171">
        <v>0</v>
      </c>
      <c r="L232" s="171">
        <f t="shared" si="20"/>
        <v>0</v>
      </c>
      <c r="M232" s="172" t="s">
        <v>170</v>
      </c>
      <c r="N232" s="173" t="s">
        <v>353</v>
      </c>
      <c r="O232" s="151" t="s">
        <v>172</v>
      </c>
      <c r="P232" s="142"/>
      <c r="Q232" s="142"/>
      <c r="R232" s="142"/>
      <c r="S232" s="142"/>
      <c r="T232" s="142"/>
      <c r="U232" s="142"/>
      <c r="V232" s="142"/>
      <c r="W232" s="142" t="s">
        <v>354</v>
      </c>
      <c r="X232" s="142"/>
      <c r="Y232" s="142"/>
      <c r="Z232" s="14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row>
    <row r="233" spans="1:50" outlineLevel="1" x14ac:dyDescent="0.2">
      <c r="A233" s="168">
        <v>107</v>
      </c>
      <c r="B233" s="169" t="s">
        <v>363</v>
      </c>
      <c r="C233" s="177" t="s">
        <v>364</v>
      </c>
      <c r="D233" s="170" t="s">
        <v>212</v>
      </c>
      <c r="E233" s="198">
        <v>28.084</v>
      </c>
      <c r="F233" s="191"/>
      <c r="G233" s="190">
        <f t="shared" si="18"/>
        <v>0</v>
      </c>
      <c r="H233" s="172">
        <v>21</v>
      </c>
      <c r="I233" s="171">
        <v>0</v>
      </c>
      <c r="J233" s="171">
        <f t="shared" si="19"/>
        <v>0</v>
      </c>
      <c r="K233" s="171">
        <v>0</v>
      </c>
      <c r="L233" s="171">
        <f t="shared" si="20"/>
        <v>0</v>
      </c>
      <c r="M233" s="172" t="s">
        <v>170</v>
      </c>
      <c r="N233" s="173" t="s">
        <v>353</v>
      </c>
      <c r="O233" s="151" t="s">
        <v>172</v>
      </c>
      <c r="P233" s="142"/>
      <c r="Q233" s="142"/>
      <c r="R233" s="142"/>
      <c r="S233" s="142"/>
      <c r="T233" s="142"/>
      <c r="U233" s="142"/>
      <c r="V233" s="142"/>
      <c r="W233" s="142" t="s">
        <v>354</v>
      </c>
      <c r="X233" s="142"/>
      <c r="Y233" s="142"/>
      <c r="Z233" s="14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row>
    <row r="234" spans="1:50" ht="22.5" outlineLevel="1" x14ac:dyDescent="0.2">
      <c r="A234" s="168">
        <v>108</v>
      </c>
      <c r="B234" s="169" t="s">
        <v>405</v>
      </c>
      <c r="C234" s="177" t="s">
        <v>406</v>
      </c>
      <c r="D234" s="170" t="s">
        <v>212</v>
      </c>
      <c r="E234" s="198">
        <v>14.042</v>
      </c>
      <c r="F234" s="191"/>
      <c r="G234" s="190">
        <f t="shared" si="18"/>
        <v>0</v>
      </c>
      <c r="H234" s="172">
        <v>21</v>
      </c>
      <c r="I234" s="171">
        <v>0</v>
      </c>
      <c r="J234" s="171">
        <f t="shared" si="19"/>
        <v>0</v>
      </c>
      <c r="K234" s="171">
        <v>0</v>
      </c>
      <c r="L234" s="171">
        <f t="shared" si="20"/>
        <v>0</v>
      </c>
      <c r="M234" s="172" t="s">
        <v>170</v>
      </c>
      <c r="N234" s="173" t="s">
        <v>353</v>
      </c>
      <c r="O234" s="151" t="s">
        <v>172</v>
      </c>
      <c r="P234" s="142"/>
      <c r="Q234" s="142"/>
      <c r="R234" s="142"/>
      <c r="S234" s="142"/>
      <c r="T234" s="142"/>
      <c r="U234" s="142"/>
      <c r="V234" s="142"/>
      <c r="W234" s="142" t="s">
        <v>354</v>
      </c>
      <c r="X234" s="142"/>
      <c r="Y234" s="142"/>
      <c r="Z234" s="14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row>
    <row r="235" spans="1:50" x14ac:dyDescent="0.2">
      <c r="A235" s="156" t="s">
        <v>165</v>
      </c>
      <c r="B235" s="157" t="s">
        <v>109</v>
      </c>
      <c r="C235" s="174" t="s">
        <v>110</v>
      </c>
      <c r="D235" s="158"/>
      <c r="E235" s="195"/>
      <c r="F235" s="186"/>
      <c r="G235" s="186">
        <f>SUMIF(W236:W244,"&lt;&gt;NOR",G236:G244)</f>
        <v>0</v>
      </c>
      <c r="H235" s="160"/>
      <c r="I235" s="159"/>
      <c r="J235" s="159">
        <f>SUM(J236:J244)</f>
        <v>0</v>
      </c>
      <c r="K235" s="159"/>
      <c r="L235" s="159">
        <f>SUM(L236:L244)</f>
        <v>0.04</v>
      </c>
      <c r="M235" s="160"/>
      <c r="N235" s="161"/>
      <c r="O235" s="155"/>
      <c r="W235" t="s">
        <v>166</v>
      </c>
    </row>
    <row r="236" spans="1:50" ht="22.5" outlineLevel="1" x14ac:dyDescent="0.2">
      <c r="A236" s="162">
        <v>109</v>
      </c>
      <c r="B236" s="163" t="s">
        <v>407</v>
      </c>
      <c r="C236" s="175" t="s">
        <v>408</v>
      </c>
      <c r="D236" s="164" t="s">
        <v>196</v>
      </c>
      <c r="E236" s="196">
        <v>12</v>
      </c>
      <c r="F236" s="188"/>
      <c r="G236" s="187">
        <f>ROUND(E236*F236,2)</f>
        <v>0</v>
      </c>
      <c r="H236" s="166">
        <v>21</v>
      </c>
      <c r="I236" s="165">
        <v>0</v>
      </c>
      <c r="J236" s="165">
        <f>ROUND(E236*I236,2)</f>
        <v>0</v>
      </c>
      <c r="K236" s="165">
        <v>3.5000000000000001E-3</v>
      </c>
      <c r="L236" s="165">
        <f>ROUND(E236*K236,2)</f>
        <v>0.04</v>
      </c>
      <c r="M236" s="166" t="s">
        <v>170</v>
      </c>
      <c r="N236" s="167" t="s">
        <v>171</v>
      </c>
      <c r="O236" s="151" t="s">
        <v>172</v>
      </c>
      <c r="P236" s="142"/>
      <c r="Q236" s="142"/>
      <c r="R236" s="142"/>
      <c r="S236" s="142"/>
      <c r="T236" s="142"/>
      <c r="U236" s="142"/>
      <c r="V236" s="142"/>
      <c r="W236" s="142" t="s">
        <v>173</v>
      </c>
      <c r="X236" s="142"/>
      <c r="Y236" s="142"/>
      <c r="Z236" s="14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row>
    <row r="237" spans="1:50" outlineLevel="2" x14ac:dyDescent="0.2">
      <c r="A237" s="148"/>
      <c r="B237" s="149"/>
      <c r="C237" s="176" t="s">
        <v>275</v>
      </c>
      <c r="D237" s="152"/>
      <c r="E237" s="197">
        <v>12</v>
      </c>
      <c r="F237" s="189"/>
      <c r="G237" s="189"/>
      <c r="H237" s="151"/>
      <c r="I237" s="150"/>
      <c r="J237" s="150"/>
      <c r="K237" s="150"/>
      <c r="L237" s="150"/>
      <c r="M237" s="151"/>
      <c r="N237" s="151"/>
      <c r="O237" s="151"/>
      <c r="P237" s="142"/>
      <c r="Q237" s="142"/>
      <c r="R237" s="142"/>
      <c r="S237" s="142"/>
      <c r="T237" s="142"/>
      <c r="U237" s="142"/>
      <c r="V237" s="142"/>
      <c r="W237" s="142" t="s">
        <v>175</v>
      </c>
      <c r="X237" s="142">
        <v>0</v>
      </c>
      <c r="Y237" s="142"/>
      <c r="Z237" s="14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row>
    <row r="238" spans="1:50" outlineLevel="1" x14ac:dyDescent="0.2">
      <c r="A238" s="168">
        <v>110</v>
      </c>
      <c r="B238" s="169" t="s">
        <v>351</v>
      </c>
      <c r="C238" s="177" t="s">
        <v>352</v>
      </c>
      <c r="D238" s="170" t="s">
        <v>212</v>
      </c>
      <c r="E238" s="198">
        <v>4.2000000000000003E-2</v>
      </c>
      <c r="F238" s="191"/>
      <c r="G238" s="190">
        <f t="shared" ref="G238:G244" si="21">ROUND(E238*F238,2)</f>
        <v>0</v>
      </c>
      <c r="H238" s="172">
        <v>21</v>
      </c>
      <c r="I238" s="171">
        <v>0</v>
      </c>
      <c r="J238" s="171">
        <f t="shared" ref="J238:J244" si="22">ROUND(E238*I238,2)</f>
        <v>0</v>
      </c>
      <c r="K238" s="171">
        <v>0</v>
      </c>
      <c r="L238" s="171">
        <f t="shared" ref="L238:L244" si="23">ROUND(E238*K238,2)</f>
        <v>0</v>
      </c>
      <c r="M238" s="172" t="s">
        <v>170</v>
      </c>
      <c r="N238" s="173" t="s">
        <v>353</v>
      </c>
      <c r="O238" s="151" t="s">
        <v>172</v>
      </c>
      <c r="P238" s="142"/>
      <c r="Q238" s="142"/>
      <c r="R238" s="142"/>
      <c r="S238" s="142"/>
      <c r="T238" s="142"/>
      <c r="U238" s="142"/>
      <c r="V238" s="142"/>
      <c r="W238" s="142" t="s">
        <v>354</v>
      </c>
      <c r="X238" s="142"/>
      <c r="Y238" s="142"/>
      <c r="Z238" s="14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row>
    <row r="239" spans="1:50" outlineLevel="1" x14ac:dyDescent="0.2">
      <c r="A239" s="168">
        <v>111</v>
      </c>
      <c r="B239" s="169" t="s">
        <v>392</v>
      </c>
      <c r="C239" s="177" t="s">
        <v>393</v>
      </c>
      <c r="D239" s="170" t="s">
        <v>212</v>
      </c>
      <c r="E239" s="198">
        <v>4.2000000000000003E-2</v>
      </c>
      <c r="F239" s="191"/>
      <c r="G239" s="190">
        <f t="shared" si="21"/>
        <v>0</v>
      </c>
      <c r="H239" s="172">
        <v>21</v>
      </c>
      <c r="I239" s="171">
        <v>0</v>
      </c>
      <c r="J239" s="171">
        <f t="shared" si="22"/>
        <v>0</v>
      </c>
      <c r="K239" s="171">
        <v>0</v>
      </c>
      <c r="L239" s="171">
        <f t="shared" si="23"/>
        <v>0</v>
      </c>
      <c r="M239" s="172" t="s">
        <v>170</v>
      </c>
      <c r="N239" s="173" t="s">
        <v>353</v>
      </c>
      <c r="O239" s="151" t="s">
        <v>172</v>
      </c>
      <c r="P239" s="142"/>
      <c r="Q239" s="142"/>
      <c r="R239" s="142"/>
      <c r="S239" s="142"/>
      <c r="T239" s="142"/>
      <c r="U239" s="142"/>
      <c r="V239" s="142"/>
      <c r="W239" s="142" t="s">
        <v>354</v>
      </c>
      <c r="X239" s="142"/>
      <c r="Y239" s="142"/>
      <c r="Z239" s="14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row>
    <row r="240" spans="1:50" outlineLevel="1" x14ac:dyDescent="0.2">
      <c r="A240" s="168">
        <v>112</v>
      </c>
      <c r="B240" s="169" t="s">
        <v>357</v>
      </c>
      <c r="C240" s="177" t="s">
        <v>358</v>
      </c>
      <c r="D240" s="170" t="s">
        <v>212</v>
      </c>
      <c r="E240" s="198">
        <v>4.2000000000000003E-2</v>
      </c>
      <c r="F240" s="191"/>
      <c r="G240" s="190">
        <f t="shared" si="21"/>
        <v>0</v>
      </c>
      <c r="H240" s="172">
        <v>21</v>
      </c>
      <c r="I240" s="171">
        <v>0</v>
      </c>
      <c r="J240" s="171">
        <f t="shared" si="22"/>
        <v>0</v>
      </c>
      <c r="K240" s="171">
        <v>0</v>
      </c>
      <c r="L240" s="171">
        <f t="shared" si="23"/>
        <v>0</v>
      </c>
      <c r="M240" s="172" t="s">
        <v>170</v>
      </c>
      <c r="N240" s="173" t="s">
        <v>353</v>
      </c>
      <c r="O240" s="151" t="s">
        <v>172</v>
      </c>
      <c r="P240" s="142"/>
      <c r="Q240" s="142"/>
      <c r="R240" s="142"/>
      <c r="S240" s="142"/>
      <c r="T240" s="142"/>
      <c r="U240" s="142"/>
      <c r="V240" s="142"/>
      <c r="W240" s="142" t="s">
        <v>354</v>
      </c>
      <c r="X240" s="142"/>
      <c r="Y240" s="142"/>
      <c r="Z240" s="14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row>
    <row r="241" spans="1:50" outlineLevel="1" x14ac:dyDescent="0.2">
      <c r="A241" s="168">
        <v>113</v>
      </c>
      <c r="B241" s="169" t="s">
        <v>359</v>
      </c>
      <c r="C241" s="177" t="s">
        <v>360</v>
      </c>
      <c r="D241" s="170" t="s">
        <v>212</v>
      </c>
      <c r="E241" s="198">
        <v>0.79800000000000004</v>
      </c>
      <c r="F241" s="191"/>
      <c r="G241" s="190">
        <f t="shared" si="21"/>
        <v>0</v>
      </c>
      <c r="H241" s="172">
        <v>21</v>
      </c>
      <c r="I241" s="171">
        <v>0</v>
      </c>
      <c r="J241" s="171">
        <f t="shared" si="22"/>
        <v>0</v>
      </c>
      <c r="K241" s="171">
        <v>0</v>
      </c>
      <c r="L241" s="171">
        <f t="shared" si="23"/>
        <v>0</v>
      </c>
      <c r="M241" s="172" t="s">
        <v>170</v>
      </c>
      <c r="N241" s="173" t="s">
        <v>353</v>
      </c>
      <c r="O241" s="151" t="s">
        <v>172</v>
      </c>
      <c r="P241" s="142"/>
      <c r="Q241" s="142"/>
      <c r="R241" s="142"/>
      <c r="S241" s="142"/>
      <c r="T241" s="142"/>
      <c r="U241" s="142"/>
      <c r="V241" s="142"/>
      <c r="W241" s="142" t="s">
        <v>354</v>
      </c>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row>
    <row r="242" spans="1:50" outlineLevel="1" x14ac:dyDescent="0.2">
      <c r="A242" s="168">
        <v>114</v>
      </c>
      <c r="B242" s="169" t="s">
        <v>361</v>
      </c>
      <c r="C242" s="177" t="s">
        <v>362</v>
      </c>
      <c r="D242" s="170" t="s">
        <v>212</v>
      </c>
      <c r="E242" s="198">
        <v>4.2000000000000003E-2</v>
      </c>
      <c r="F242" s="191"/>
      <c r="G242" s="190">
        <f t="shared" si="21"/>
        <v>0</v>
      </c>
      <c r="H242" s="172">
        <v>21</v>
      </c>
      <c r="I242" s="171">
        <v>0</v>
      </c>
      <c r="J242" s="171">
        <f t="shared" si="22"/>
        <v>0</v>
      </c>
      <c r="K242" s="171">
        <v>0</v>
      </c>
      <c r="L242" s="171">
        <f t="shared" si="23"/>
        <v>0</v>
      </c>
      <c r="M242" s="172" t="s">
        <v>170</v>
      </c>
      <c r="N242" s="173" t="s">
        <v>353</v>
      </c>
      <c r="O242" s="151" t="s">
        <v>172</v>
      </c>
      <c r="P242" s="142"/>
      <c r="Q242" s="142"/>
      <c r="R242" s="142"/>
      <c r="S242" s="142"/>
      <c r="T242" s="142"/>
      <c r="U242" s="142"/>
      <c r="V242" s="142"/>
      <c r="W242" s="142" t="s">
        <v>354</v>
      </c>
      <c r="X242" s="142"/>
      <c r="Y242" s="142"/>
      <c r="Z242" s="1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row>
    <row r="243" spans="1:50" outlineLevel="1" x14ac:dyDescent="0.2">
      <c r="A243" s="168">
        <v>115</v>
      </c>
      <c r="B243" s="169" t="s">
        <v>363</v>
      </c>
      <c r="C243" s="177" t="s">
        <v>364</v>
      </c>
      <c r="D243" s="170" t="s">
        <v>212</v>
      </c>
      <c r="E243" s="198">
        <v>8.4000000000000005E-2</v>
      </c>
      <c r="F243" s="191"/>
      <c r="G243" s="190">
        <f t="shared" si="21"/>
        <v>0</v>
      </c>
      <c r="H243" s="172">
        <v>21</v>
      </c>
      <c r="I243" s="171">
        <v>0</v>
      </c>
      <c r="J243" s="171">
        <f t="shared" si="22"/>
        <v>0</v>
      </c>
      <c r="K243" s="171">
        <v>0</v>
      </c>
      <c r="L243" s="171">
        <f t="shared" si="23"/>
        <v>0</v>
      </c>
      <c r="M243" s="172" t="s">
        <v>170</v>
      </c>
      <c r="N243" s="173" t="s">
        <v>353</v>
      </c>
      <c r="O243" s="151" t="s">
        <v>172</v>
      </c>
      <c r="P243" s="142"/>
      <c r="Q243" s="142"/>
      <c r="R243" s="142"/>
      <c r="S243" s="142"/>
      <c r="T243" s="142"/>
      <c r="U243" s="142"/>
      <c r="V243" s="142"/>
      <c r="W243" s="142" t="s">
        <v>354</v>
      </c>
      <c r="X243" s="142"/>
      <c r="Y243" s="142"/>
      <c r="Z243" s="14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row>
    <row r="244" spans="1:50" ht="22.5" outlineLevel="1" x14ac:dyDescent="0.2">
      <c r="A244" s="168">
        <v>116</v>
      </c>
      <c r="B244" s="169" t="s">
        <v>409</v>
      </c>
      <c r="C244" s="177" t="s">
        <v>410</v>
      </c>
      <c r="D244" s="170" t="s">
        <v>212</v>
      </c>
      <c r="E244" s="198">
        <v>4.2000000000000003E-2</v>
      </c>
      <c r="F244" s="191"/>
      <c r="G244" s="190">
        <f t="shared" si="21"/>
        <v>0</v>
      </c>
      <c r="H244" s="172">
        <v>21</v>
      </c>
      <c r="I244" s="171">
        <v>0</v>
      </c>
      <c r="J244" s="171">
        <f t="shared" si="22"/>
        <v>0</v>
      </c>
      <c r="K244" s="171">
        <v>0</v>
      </c>
      <c r="L244" s="171">
        <f t="shared" si="23"/>
        <v>0</v>
      </c>
      <c r="M244" s="172" t="s">
        <v>170</v>
      </c>
      <c r="N244" s="173" t="s">
        <v>353</v>
      </c>
      <c r="O244" s="151" t="s">
        <v>172</v>
      </c>
      <c r="P244" s="142"/>
      <c r="Q244" s="142"/>
      <c r="R244" s="142"/>
      <c r="S244" s="142"/>
      <c r="T244" s="142"/>
      <c r="U244" s="142"/>
      <c r="V244" s="142"/>
      <c r="W244" s="142" t="s">
        <v>354</v>
      </c>
      <c r="X244" s="142"/>
      <c r="Y244" s="142"/>
      <c r="Z244" s="14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row>
    <row r="245" spans="1:50" x14ac:dyDescent="0.2">
      <c r="A245" s="156" t="s">
        <v>165</v>
      </c>
      <c r="B245" s="157" t="s">
        <v>111</v>
      </c>
      <c r="C245" s="174" t="s">
        <v>112</v>
      </c>
      <c r="D245" s="158"/>
      <c r="E245" s="195"/>
      <c r="F245" s="186"/>
      <c r="G245" s="186">
        <f>SUMIF(W246:W258,"&lt;&gt;NOR",G246:G258)</f>
        <v>0</v>
      </c>
      <c r="H245" s="160"/>
      <c r="I245" s="159"/>
      <c r="J245" s="159">
        <f>SUM(J246:J258)</f>
        <v>0.02</v>
      </c>
      <c r="K245" s="159"/>
      <c r="L245" s="159">
        <f>SUM(L246:L258)</f>
        <v>0.49</v>
      </c>
      <c r="M245" s="160"/>
      <c r="N245" s="161"/>
      <c r="O245" s="155"/>
      <c r="W245" t="s">
        <v>166</v>
      </c>
    </row>
    <row r="246" spans="1:50" ht="22.5" outlineLevel="1" x14ac:dyDescent="0.2">
      <c r="A246" s="162">
        <v>117</v>
      </c>
      <c r="B246" s="163" t="s">
        <v>411</v>
      </c>
      <c r="C246" s="175" t="s">
        <v>412</v>
      </c>
      <c r="D246" s="164" t="s">
        <v>200</v>
      </c>
      <c r="E246" s="196">
        <v>93</v>
      </c>
      <c r="F246" s="188"/>
      <c r="G246" s="187">
        <f>ROUND(E246*F246,2)</f>
        <v>0</v>
      </c>
      <c r="H246" s="166">
        <v>21</v>
      </c>
      <c r="I246" s="165">
        <v>0</v>
      </c>
      <c r="J246" s="165">
        <f>ROUND(E246*I246,2)</f>
        <v>0</v>
      </c>
      <c r="K246" s="165">
        <v>1.3500000000000001E-3</v>
      </c>
      <c r="L246" s="165">
        <f>ROUND(E246*K246,2)</f>
        <v>0.13</v>
      </c>
      <c r="M246" s="166" t="s">
        <v>170</v>
      </c>
      <c r="N246" s="167" t="s">
        <v>171</v>
      </c>
      <c r="O246" s="151" t="s">
        <v>172</v>
      </c>
      <c r="P246" s="142"/>
      <c r="Q246" s="142"/>
      <c r="R246" s="142"/>
      <c r="S246" s="142"/>
      <c r="T246" s="142"/>
      <c r="U246" s="142"/>
      <c r="V246" s="142"/>
      <c r="W246" s="142" t="s">
        <v>173</v>
      </c>
      <c r="X246" s="142"/>
      <c r="Y246" s="142"/>
      <c r="Z246" s="14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row>
    <row r="247" spans="1:50" outlineLevel="2" x14ac:dyDescent="0.2">
      <c r="A247" s="148"/>
      <c r="B247" s="149"/>
      <c r="C247" s="176" t="s">
        <v>413</v>
      </c>
      <c r="D247" s="152"/>
      <c r="E247" s="197">
        <v>93</v>
      </c>
      <c r="F247" s="189"/>
      <c r="G247" s="189"/>
      <c r="H247" s="151"/>
      <c r="I247" s="150"/>
      <c r="J247" s="150"/>
      <c r="K247" s="150"/>
      <c r="L247" s="150"/>
      <c r="M247" s="151"/>
      <c r="N247" s="151"/>
      <c r="O247" s="151"/>
      <c r="P247" s="142"/>
      <c r="Q247" s="142"/>
      <c r="R247" s="142"/>
      <c r="S247" s="142"/>
      <c r="T247" s="142"/>
      <c r="U247" s="142"/>
      <c r="V247" s="142"/>
      <c r="W247" s="142" t="s">
        <v>175</v>
      </c>
      <c r="X247" s="142">
        <v>0</v>
      </c>
      <c r="Y247" s="142"/>
      <c r="Z247" s="14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row>
    <row r="248" spans="1:50" ht="22.5" outlineLevel="1" x14ac:dyDescent="0.2">
      <c r="A248" s="162">
        <v>118</v>
      </c>
      <c r="B248" s="163" t="s">
        <v>414</v>
      </c>
      <c r="C248" s="175" t="s">
        <v>415</v>
      </c>
      <c r="D248" s="164" t="s">
        <v>200</v>
      </c>
      <c r="E248" s="196">
        <v>20</v>
      </c>
      <c r="F248" s="188"/>
      <c r="G248" s="187">
        <f>ROUND(E248*F248,2)</f>
        <v>0</v>
      </c>
      <c r="H248" s="166">
        <v>21</v>
      </c>
      <c r="I248" s="165">
        <v>0</v>
      </c>
      <c r="J248" s="165">
        <f>ROUND(E248*I248,2)</f>
        <v>0</v>
      </c>
      <c r="K248" s="165">
        <v>2.8700000000000002E-3</v>
      </c>
      <c r="L248" s="165">
        <f>ROUND(E248*K248,2)</f>
        <v>0.06</v>
      </c>
      <c r="M248" s="166" t="s">
        <v>170</v>
      </c>
      <c r="N248" s="167" t="s">
        <v>171</v>
      </c>
      <c r="O248" s="151" t="s">
        <v>172</v>
      </c>
      <c r="P248" s="142"/>
      <c r="Q248" s="142"/>
      <c r="R248" s="142"/>
      <c r="S248" s="142"/>
      <c r="T248" s="142"/>
      <c r="U248" s="142"/>
      <c r="V248" s="142"/>
      <c r="W248" s="142" t="s">
        <v>173</v>
      </c>
      <c r="X248" s="142"/>
      <c r="Y248" s="142"/>
      <c r="Z248" s="14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row>
    <row r="249" spans="1:50" outlineLevel="2" x14ac:dyDescent="0.2">
      <c r="A249" s="148"/>
      <c r="B249" s="149"/>
      <c r="C249" s="176" t="s">
        <v>416</v>
      </c>
      <c r="D249" s="152"/>
      <c r="E249" s="197">
        <v>20</v>
      </c>
      <c r="F249" s="189"/>
      <c r="G249" s="189"/>
      <c r="H249" s="151"/>
      <c r="I249" s="150"/>
      <c r="J249" s="150"/>
      <c r="K249" s="150"/>
      <c r="L249" s="150"/>
      <c r="M249" s="151"/>
      <c r="N249" s="151"/>
      <c r="O249" s="151"/>
      <c r="P249" s="142"/>
      <c r="Q249" s="142"/>
      <c r="R249" s="142"/>
      <c r="S249" s="142"/>
      <c r="T249" s="142"/>
      <c r="U249" s="142"/>
      <c r="V249" s="142"/>
      <c r="W249" s="142" t="s">
        <v>175</v>
      </c>
      <c r="X249" s="142">
        <v>0</v>
      </c>
      <c r="Y249" s="142"/>
      <c r="Z249" s="14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row>
    <row r="250" spans="1:50" outlineLevel="1" x14ac:dyDescent="0.2">
      <c r="A250" s="162">
        <v>119</v>
      </c>
      <c r="B250" s="163" t="s">
        <v>417</v>
      </c>
      <c r="C250" s="175" t="s">
        <v>418</v>
      </c>
      <c r="D250" s="164" t="s">
        <v>419</v>
      </c>
      <c r="E250" s="196">
        <v>300</v>
      </c>
      <c r="F250" s="188"/>
      <c r="G250" s="187">
        <f>ROUND(E250*F250,2)</f>
        <v>0</v>
      </c>
      <c r="H250" s="166">
        <v>21</v>
      </c>
      <c r="I250" s="165">
        <v>5.0000000000000002E-5</v>
      </c>
      <c r="J250" s="165">
        <f>ROUND(E250*I250,2)</f>
        <v>0.02</v>
      </c>
      <c r="K250" s="165">
        <v>1E-3</v>
      </c>
      <c r="L250" s="165">
        <f>ROUND(E250*K250,2)</f>
        <v>0.3</v>
      </c>
      <c r="M250" s="166" t="s">
        <v>170</v>
      </c>
      <c r="N250" s="167" t="s">
        <v>171</v>
      </c>
      <c r="O250" s="151" t="s">
        <v>172</v>
      </c>
      <c r="P250" s="142"/>
      <c r="Q250" s="142"/>
      <c r="R250" s="142"/>
      <c r="S250" s="142"/>
      <c r="T250" s="142"/>
      <c r="U250" s="142"/>
      <c r="V250" s="142"/>
      <c r="W250" s="142" t="s">
        <v>173</v>
      </c>
      <c r="X250" s="142"/>
      <c r="Y250" s="142"/>
      <c r="Z250" s="14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row>
    <row r="251" spans="1:50" outlineLevel="2" x14ac:dyDescent="0.2">
      <c r="A251" s="148"/>
      <c r="B251" s="149"/>
      <c r="C251" s="176" t="s">
        <v>420</v>
      </c>
      <c r="D251" s="152"/>
      <c r="E251" s="197">
        <v>300</v>
      </c>
      <c r="F251" s="189"/>
      <c r="G251" s="189"/>
      <c r="H251" s="151"/>
      <c r="I251" s="150"/>
      <c r="J251" s="150"/>
      <c r="K251" s="150"/>
      <c r="L251" s="150"/>
      <c r="M251" s="151"/>
      <c r="N251" s="151"/>
      <c r="O251" s="151"/>
      <c r="P251" s="142"/>
      <c r="Q251" s="142"/>
      <c r="R251" s="142"/>
      <c r="S251" s="142"/>
      <c r="T251" s="142"/>
      <c r="U251" s="142"/>
      <c r="V251" s="142"/>
      <c r="W251" s="142" t="s">
        <v>175</v>
      </c>
      <c r="X251" s="142">
        <v>0</v>
      </c>
      <c r="Y251" s="142"/>
      <c r="Z251" s="14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row>
    <row r="252" spans="1:50" outlineLevel="1" x14ac:dyDescent="0.2">
      <c r="A252" s="168">
        <v>120</v>
      </c>
      <c r="B252" s="169" t="s">
        <v>351</v>
      </c>
      <c r="C252" s="177" t="s">
        <v>352</v>
      </c>
      <c r="D252" s="170" t="s">
        <v>212</v>
      </c>
      <c r="E252" s="198">
        <v>0.48294999999999999</v>
      </c>
      <c r="F252" s="191"/>
      <c r="G252" s="190">
        <f t="shared" ref="G252:G258" si="24">ROUND(E252*F252,2)</f>
        <v>0</v>
      </c>
      <c r="H252" s="172">
        <v>21</v>
      </c>
      <c r="I252" s="171">
        <v>0</v>
      </c>
      <c r="J252" s="171">
        <f t="shared" ref="J252:J258" si="25">ROUND(E252*I252,2)</f>
        <v>0</v>
      </c>
      <c r="K252" s="171">
        <v>0</v>
      </c>
      <c r="L252" s="171">
        <f t="shared" ref="L252:L258" si="26">ROUND(E252*K252,2)</f>
        <v>0</v>
      </c>
      <c r="M252" s="172" t="s">
        <v>170</v>
      </c>
      <c r="N252" s="173" t="s">
        <v>353</v>
      </c>
      <c r="O252" s="151" t="s">
        <v>172</v>
      </c>
      <c r="P252" s="142"/>
      <c r="Q252" s="142"/>
      <c r="R252" s="142"/>
      <c r="S252" s="142"/>
      <c r="T252" s="142"/>
      <c r="U252" s="142"/>
      <c r="V252" s="142"/>
      <c r="W252" s="142" t="s">
        <v>354</v>
      </c>
      <c r="X252" s="142"/>
      <c r="Y252" s="142"/>
      <c r="Z252" s="14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row>
    <row r="253" spans="1:50" outlineLevel="1" x14ac:dyDescent="0.2">
      <c r="A253" s="168">
        <v>121</v>
      </c>
      <c r="B253" s="169" t="s">
        <v>421</v>
      </c>
      <c r="C253" s="177" t="s">
        <v>422</v>
      </c>
      <c r="D253" s="170" t="s">
        <v>212</v>
      </c>
      <c r="E253" s="198">
        <v>0.48294999999999999</v>
      </c>
      <c r="F253" s="191"/>
      <c r="G253" s="190">
        <f t="shared" si="24"/>
        <v>0</v>
      </c>
      <c r="H253" s="172">
        <v>21</v>
      </c>
      <c r="I253" s="171">
        <v>0</v>
      </c>
      <c r="J253" s="171">
        <f t="shared" si="25"/>
        <v>0</v>
      </c>
      <c r="K253" s="171">
        <v>0</v>
      </c>
      <c r="L253" s="171">
        <f t="shared" si="26"/>
        <v>0</v>
      </c>
      <c r="M253" s="172" t="s">
        <v>170</v>
      </c>
      <c r="N253" s="173" t="s">
        <v>353</v>
      </c>
      <c r="O253" s="151" t="s">
        <v>172</v>
      </c>
      <c r="P253" s="142"/>
      <c r="Q253" s="142"/>
      <c r="R253" s="142"/>
      <c r="S253" s="142"/>
      <c r="T253" s="142"/>
      <c r="U253" s="142"/>
      <c r="V253" s="142"/>
      <c r="W253" s="142" t="s">
        <v>354</v>
      </c>
      <c r="X253" s="142"/>
      <c r="Y253" s="142"/>
      <c r="Z253" s="14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row>
    <row r="254" spans="1:50" outlineLevel="1" x14ac:dyDescent="0.2">
      <c r="A254" s="168">
        <v>122</v>
      </c>
      <c r="B254" s="169" t="s">
        <v>392</v>
      </c>
      <c r="C254" s="177" t="s">
        <v>393</v>
      </c>
      <c r="D254" s="170" t="s">
        <v>212</v>
      </c>
      <c r="E254" s="198">
        <v>0.48294999999999999</v>
      </c>
      <c r="F254" s="191"/>
      <c r="G254" s="190">
        <f t="shared" si="24"/>
        <v>0</v>
      </c>
      <c r="H254" s="172">
        <v>21</v>
      </c>
      <c r="I254" s="171">
        <v>0</v>
      </c>
      <c r="J254" s="171">
        <f t="shared" si="25"/>
        <v>0</v>
      </c>
      <c r="K254" s="171">
        <v>0</v>
      </c>
      <c r="L254" s="171">
        <f t="shared" si="26"/>
        <v>0</v>
      </c>
      <c r="M254" s="172" t="s">
        <v>170</v>
      </c>
      <c r="N254" s="173" t="s">
        <v>353</v>
      </c>
      <c r="O254" s="151" t="s">
        <v>172</v>
      </c>
      <c r="P254" s="142"/>
      <c r="Q254" s="142"/>
      <c r="R254" s="142"/>
      <c r="S254" s="142"/>
      <c r="T254" s="142"/>
      <c r="U254" s="142"/>
      <c r="V254" s="142"/>
      <c r="W254" s="142" t="s">
        <v>354</v>
      </c>
      <c r="X254" s="142"/>
      <c r="Y254" s="142"/>
      <c r="Z254" s="14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row>
    <row r="255" spans="1:50" outlineLevel="1" x14ac:dyDescent="0.2">
      <c r="A255" s="168">
        <v>123</v>
      </c>
      <c r="B255" s="169" t="s">
        <v>357</v>
      </c>
      <c r="C255" s="177" t="s">
        <v>358</v>
      </c>
      <c r="D255" s="170" t="s">
        <v>212</v>
      </c>
      <c r="E255" s="198">
        <v>0.48294999999999999</v>
      </c>
      <c r="F255" s="191"/>
      <c r="G255" s="190">
        <f t="shared" si="24"/>
        <v>0</v>
      </c>
      <c r="H255" s="172">
        <v>21</v>
      </c>
      <c r="I255" s="171">
        <v>0</v>
      </c>
      <c r="J255" s="171">
        <f t="shared" si="25"/>
        <v>0</v>
      </c>
      <c r="K255" s="171">
        <v>0</v>
      </c>
      <c r="L255" s="171">
        <f t="shared" si="26"/>
        <v>0</v>
      </c>
      <c r="M255" s="172" t="s">
        <v>170</v>
      </c>
      <c r="N255" s="173" t="s">
        <v>353</v>
      </c>
      <c r="O255" s="151" t="s">
        <v>172</v>
      </c>
      <c r="P255" s="142"/>
      <c r="Q255" s="142"/>
      <c r="R255" s="142"/>
      <c r="S255" s="142"/>
      <c r="T255" s="142"/>
      <c r="U255" s="142"/>
      <c r="V255" s="142"/>
      <c r="W255" s="142" t="s">
        <v>354</v>
      </c>
      <c r="X255" s="142"/>
      <c r="Y255" s="142"/>
      <c r="Z255" s="14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row>
    <row r="256" spans="1:50" outlineLevel="1" x14ac:dyDescent="0.2">
      <c r="A256" s="168">
        <v>124</v>
      </c>
      <c r="B256" s="169" t="s">
        <v>359</v>
      </c>
      <c r="C256" s="177" t="s">
        <v>360</v>
      </c>
      <c r="D256" s="170" t="s">
        <v>212</v>
      </c>
      <c r="E256" s="198">
        <v>9.17605</v>
      </c>
      <c r="F256" s="191"/>
      <c r="G256" s="190">
        <f t="shared" si="24"/>
        <v>0</v>
      </c>
      <c r="H256" s="172">
        <v>21</v>
      </c>
      <c r="I256" s="171">
        <v>0</v>
      </c>
      <c r="J256" s="171">
        <f t="shared" si="25"/>
        <v>0</v>
      </c>
      <c r="K256" s="171">
        <v>0</v>
      </c>
      <c r="L256" s="171">
        <f t="shared" si="26"/>
        <v>0</v>
      </c>
      <c r="M256" s="172" t="s">
        <v>170</v>
      </c>
      <c r="N256" s="173" t="s">
        <v>353</v>
      </c>
      <c r="O256" s="151" t="s">
        <v>172</v>
      </c>
      <c r="P256" s="142"/>
      <c r="Q256" s="142"/>
      <c r="R256" s="142"/>
      <c r="S256" s="142"/>
      <c r="T256" s="142"/>
      <c r="U256" s="142"/>
      <c r="V256" s="142"/>
      <c r="W256" s="142" t="s">
        <v>354</v>
      </c>
      <c r="X256" s="142"/>
      <c r="Y256" s="142"/>
      <c r="Z256" s="14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row>
    <row r="257" spans="1:50" outlineLevel="1" x14ac:dyDescent="0.2">
      <c r="A257" s="168">
        <v>125</v>
      </c>
      <c r="B257" s="169" t="s">
        <v>361</v>
      </c>
      <c r="C257" s="177" t="s">
        <v>362</v>
      </c>
      <c r="D257" s="170" t="s">
        <v>212</v>
      </c>
      <c r="E257" s="198">
        <v>0.48294999999999999</v>
      </c>
      <c r="F257" s="191"/>
      <c r="G257" s="190">
        <f t="shared" si="24"/>
        <v>0</v>
      </c>
      <c r="H257" s="172">
        <v>21</v>
      </c>
      <c r="I257" s="171">
        <v>0</v>
      </c>
      <c r="J257" s="171">
        <f t="shared" si="25"/>
        <v>0</v>
      </c>
      <c r="K257" s="171">
        <v>0</v>
      </c>
      <c r="L257" s="171">
        <f t="shared" si="26"/>
        <v>0</v>
      </c>
      <c r="M257" s="172" t="s">
        <v>170</v>
      </c>
      <c r="N257" s="173" t="s">
        <v>353</v>
      </c>
      <c r="O257" s="151" t="s">
        <v>172</v>
      </c>
      <c r="P257" s="142"/>
      <c r="Q257" s="142"/>
      <c r="R257" s="142"/>
      <c r="S257" s="142"/>
      <c r="T257" s="142"/>
      <c r="U257" s="142"/>
      <c r="V257" s="142"/>
      <c r="W257" s="142" t="s">
        <v>354</v>
      </c>
      <c r="X257" s="142"/>
      <c r="Y257" s="142"/>
      <c r="Z257" s="14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row>
    <row r="258" spans="1:50" outlineLevel="1" x14ac:dyDescent="0.2">
      <c r="A258" s="168">
        <v>126</v>
      </c>
      <c r="B258" s="169" t="s">
        <v>363</v>
      </c>
      <c r="C258" s="177" t="s">
        <v>364</v>
      </c>
      <c r="D258" s="170" t="s">
        <v>212</v>
      </c>
      <c r="E258" s="198">
        <v>0.96589999999999998</v>
      </c>
      <c r="F258" s="191"/>
      <c r="G258" s="190">
        <f t="shared" si="24"/>
        <v>0</v>
      </c>
      <c r="H258" s="172">
        <v>21</v>
      </c>
      <c r="I258" s="171">
        <v>0</v>
      </c>
      <c r="J258" s="171">
        <f t="shared" si="25"/>
        <v>0</v>
      </c>
      <c r="K258" s="171">
        <v>0</v>
      </c>
      <c r="L258" s="171">
        <f t="shared" si="26"/>
        <v>0</v>
      </c>
      <c r="M258" s="172" t="s">
        <v>170</v>
      </c>
      <c r="N258" s="173" t="s">
        <v>353</v>
      </c>
      <c r="O258" s="151" t="s">
        <v>172</v>
      </c>
      <c r="P258" s="142"/>
      <c r="Q258" s="142"/>
      <c r="R258" s="142"/>
      <c r="S258" s="142"/>
      <c r="T258" s="142"/>
      <c r="U258" s="142"/>
      <c r="V258" s="142"/>
      <c r="W258" s="142" t="s">
        <v>354</v>
      </c>
      <c r="X258" s="142"/>
      <c r="Y258" s="142"/>
      <c r="Z258" s="14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row>
    <row r="259" spans="1:50" x14ac:dyDescent="0.2">
      <c r="A259" s="156" t="s">
        <v>165</v>
      </c>
      <c r="B259" s="157" t="s">
        <v>113</v>
      </c>
      <c r="C259" s="174" t="s">
        <v>114</v>
      </c>
      <c r="D259" s="158"/>
      <c r="E259" s="195"/>
      <c r="F259" s="186"/>
      <c r="G259" s="186">
        <f>SUMIF(W260:W260,"&lt;&gt;NOR",G260:G260)</f>
        <v>0</v>
      </c>
      <c r="H259" s="160"/>
      <c r="I259" s="159"/>
      <c r="J259" s="159">
        <f>SUM(J260:J260)</f>
        <v>0</v>
      </c>
      <c r="K259" s="159"/>
      <c r="L259" s="159">
        <f>SUM(L260:L260)</f>
        <v>0</v>
      </c>
      <c r="M259" s="160"/>
      <c r="N259" s="161"/>
      <c r="O259" s="155"/>
      <c r="W259" t="s">
        <v>166</v>
      </c>
    </row>
    <row r="260" spans="1:50" ht="22.5" outlineLevel="1" x14ac:dyDescent="0.2">
      <c r="A260" s="168">
        <v>127</v>
      </c>
      <c r="B260" s="169" t="s">
        <v>423</v>
      </c>
      <c r="C260" s="177" t="s">
        <v>424</v>
      </c>
      <c r="D260" s="170" t="s">
        <v>212</v>
      </c>
      <c r="E260" s="198">
        <v>157.36930000000001</v>
      </c>
      <c r="F260" s="191"/>
      <c r="G260" s="190">
        <f>ROUND(E260*F260,2)</f>
        <v>0</v>
      </c>
      <c r="H260" s="172">
        <v>21</v>
      </c>
      <c r="I260" s="171">
        <v>0</v>
      </c>
      <c r="J260" s="171">
        <f>ROUND(E260*I260,2)</f>
        <v>0</v>
      </c>
      <c r="K260" s="171">
        <v>0</v>
      </c>
      <c r="L260" s="171">
        <f>ROUND(E260*K260,2)</f>
        <v>0</v>
      </c>
      <c r="M260" s="172" t="s">
        <v>170</v>
      </c>
      <c r="N260" s="173" t="s">
        <v>425</v>
      </c>
      <c r="O260" s="151" t="s">
        <v>172</v>
      </c>
      <c r="P260" s="142"/>
      <c r="Q260" s="142"/>
      <c r="R260" s="142"/>
      <c r="S260" s="142"/>
      <c r="T260" s="142"/>
      <c r="U260" s="142"/>
      <c r="V260" s="142"/>
      <c r="W260" s="142" t="s">
        <v>426</v>
      </c>
      <c r="X260" s="142"/>
      <c r="Y260" s="142"/>
      <c r="Z260" s="14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row>
    <row r="261" spans="1:50" x14ac:dyDescent="0.2">
      <c r="A261" s="156" t="s">
        <v>165</v>
      </c>
      <c r="B261" s="157" t="s">
        <v>115</v>
      </c>
      <c r="C261" s="174" t="s">
        <v>116</v>
      </c>
      <c r="D261" s="158"/>
      <c r="E261" s="195"/>
      <c r="F261" s="186"/>
      <c r="G261" s="186">
        <f>SUMIF(W262:W265,"&lt;&gt;NOR",G262:G265)</f>
        <v>0</v>
      </c>
      <c r="H261" s="160"/>
      <c r="I261" s="159"/>
      <c r="J261" s="159">
        <f>SUM(J262:J265)</f>
        <v>0.22999999999999998</v>
      </c>
      <c r="K261" s="159"/>
      <c r="L261" s="159">
        <f>SUM(L262:L265)</f>
        <v>0</v>
      </c>
      <c r="M261" s="160"/>
      <c r="N261" s="161"/>
      <c r="O261" s="155"/>
      <c r="W261" t="s">
        <v>166</v>
      </c>
    </row>
    <row r="262" spans="1:50" ht="22.5" outlineLevel="1" x14ac:dyDescent="0.2">
      <c r="A262" s="162">
        <v>128</v>
      </c>
      <c r="B262" s="163" t="s">
        <v>427</v>
      </c>
      <c r="C262" s="175" t="s">
        <v>849</v>
      </c>
      <c r="D262" s="164" t="s">
        <v>196</v>
      </c>
      <c r="E262" s="196">
        <v>166</v>
      </c>
      <c r="F262" s="188"/>
      <c r="G262" s="187">
        <f>ROUND(E262*F262,2)</f>
        <v>0</v>
      </c>
      <c r="H262" s="166">
        <v>21</v>
      </c>
      <c r="I262" s="165">
        <v>9.2000000000000003E-4</v>
      </c>
      <c r="J262" s="165">
        <f>ROUND(E262*I262,2)</f>
        <v>0.15</v>
      </c>
      <c r="K262" s="165">
        <v>0</v>
      </c>
      <c r="L262" s="165">
        <f>ROUND(E262*K262,2)</f>
        <v>0</v>
      </c>
      <c r="M262" s="166" t="s">
        <v>170</v>
      </c>
      <c r="N262" s="167" t="s">
        <v>171</v>
      </c>
      <c r="O262" s="151" t="s">
        <v>172</v>
      </c>
      <c r="P262" s="142"/>
      <c r="Q262" s="142"/>
      <c r="R262" s="142"/>
      <c r="S262" s="142"/>
      <c r="T262" s="142"/>
      <c r="U262" s="142"/>
      <c r="V262" s="142"/>
      <c r="W262" s="142" t="s">
        <v>173</v>
      </c>
      <c r="X262" s="142"/>
      <c r="Y262" s="142"/>
      <c r="Z262" s="14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row>
    <row r="263" spans="1:50" outlineLevel="2" x14ac:dyDescent="0.2">
      <c r="A263" s="148"/>
      <c r="B263" s="149"/>
      <c r="C263" s="176" t="s">
        <v>428</v>
      </c>
      <c r="D263" s="152"/>
      <c r="E263" s="197">
        <v>166</v>
      </c>
      <c r="F263" s="189"/>
      <c r="G263" s="189"/>
      <c r="H263" s="151"/>
      <c r="I263" s="150"/>
      <c r="J263" s="150"/>
      <c r="K263" s="150"/>
      <c r="L263" s="150"/>
      <c r="M263" s="151"/>
      <c r="N263" s="151"/>
      <c r="O263" s="151"/>
      <c r="P263" s="142"/>
      <c r="Q263" s="142"/>
      <c r="R263" s="142"/>
      <c r="S263" s="142"/>
      <c r="T263" s="142"/>
      <c r="U263" s="142"/>
      <c r="V263" s="142"/>
      <c r="W263" s="142" t="s">
        <v>175</v>
      </c>
      <c r="X263" s="142">
        <v>0</v>
      </c>
      <c r="Y263" s="142"/>
      <c r="Z263" s="14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row>
    <row r="264" spans="1:50" ht="33.75" outlineLevel="1" x14ac:dyDescent="0.2">
      <c r="A264" s="168">
        <v>129</v>
      </c>
      <c r="B264" s="169" t="s">
        <v>429</v>
      </c>
      <c r="C264" s="177" t="s">
        <v>850</v>
      </c>
      <c r="D264" s="170" t="s">
        <v>200</v>
      </c>
      <c r="E264" s="198">
        <v>210.3</v>
      </c>
      <c r="F264" s="191"/>
      <c r="G264" s="190">
        <f>ROUND(E264*F264,2)</f>
        <v>0</v>
      </c>
      <c r="H264" s="172">
        <v>21</v>
      </c>
      <c r="I264" s="171">
        <v>3.6000000000000002E-4</v>
      </c>
      <c r="J264" s="171">
        <f>ROUND(E264*I264,2)</f>
        <v>0.08</v>
      </c>
      <c r="K264" s="171">
        <v>0</v>
      </c>
      <c r="L264" s="171">
        <f>ROUND(E264*K264,2)</f>
        <v>0</v>
      </c>
      <c r="M264" s="172" t="s">
        <v>170</v>
      </c>
      <c r="N264" s="173" t="s">
        <v>171</v>
      </c>
      <c r="O264" s="151" t="s">
        <v>172</v>
      </c>
      <c r="P264" s="142"/>
      <c r="Q264" s="142"/>
      <c r="R264" s="142"/>
      <c r="S264" s="142"/>
      <c r="T264" s="142"/>
      <c r="U264" s="142"/>
      <c r="V264" s="142"/>
      <c r="W264" s="142" t="s">
        <v>173</v>
      </c>
      <c r="X264" s="142"/>
      <c r="Y264" s="142"/>
      <c r="Z264" s="14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row>
    <row r="265" spans="1:50" outlineLevel="1" x14ac:dyDescent="0.2">
      <c r="A265" s="168">
        <v>130</v>
      </c>
      <c r="B265" s="169" t="s">
        <v>430</v>
      </c>
      <c r="C265" s="177" t="s">
        <v>431</v>
      </c>
      <c r="D265" s="170" t="s">
        <v>212</v>
      </c>
      <c r="E265" s="198">
        <v>0.22842999999999999</v>
      </c>
      <c r="F265" s="191"/>
      <c r="G265" s="190">
        <f>ROUND(E265*F265,2)</f>
        <v>0</v>
      </c>
      <c r="H265" s="172">
        <v>21</v>
      </c>
      <c r="I265" s="171">
        <v>0</v>
      </c>
      <c r="J265" s="171">
        <f>ROUND(E265*I265,2)</f>
        <v>0</v>
      </c>
      <c r="K265" s="171">
        <v>0</v>
      </c>
      <c r="L265" s="171">
        <f>ROUND(E265*K265,2)</f>
        <v>0</v>
      </c>
      <c r="M265" s="172" t="s">
        <v>170</v>
      </c>
      <c r="N265" s="173" t="s">
        <v>425</v>
      </c>
      <c r="O265" s="151" t="s">
        <v>172</v>
      </c>
      <c r="P265" s="142"/>
      <c r="Q265" s="142"/>
      <c r="R265" s="142"/>
      <c r="S265" s="142"/>
      <c r="T265" s="142"/>
      <c r="U265" s="142"/>
      <c r="V265" s="142"/>
      <c r="W265" s="142" t="s">
        <v>426</v>
      </c>
      <c r="X265" s="142"/>
      <c r="Y265" s="142"/>
      <c r="Z265" s="14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row>
    <row r="266" spans="1:50" x14ac:dyDescent="0.2">
      <c r="A266" s="156" t="s">
        <v>165</v>
      </c>
      <c r="B266" s="157" t="s">
        <v>117</v>
      </c>
      <c r="C266" s="174" t="s">
        <v>118</v>
      </c>
      <c r="D266" s="158"/>
      <c r="E266" s="195"/>
      <c r="F266" s="186"/>
      <c r="G266" s="186">
        <f>SUMIF(W267:W282,"&lt;&gt;NOR",G267:G282)</f>
        <v>0</v>
      </c>
      <c r="H266" s="160"/>
      <c r="I266" s="159"/>
      <c r="J266" s="159">
        <f>SUM(J267:J282)</f>
        <v>8.5299999999999994</v>
      </c>
      <c r="K266" s="159"/>
      <c r="L266" s="159">
        <f>SUM(L267:L282)</f>
        <v>0</v>
      </c>
      <c r="M266" s="160"/>
      <c r="N266" s="161"/>
      <c r="O266" s="155"/>
      <c r="W266" t="s">
        <v>166</v>
      </c>
    </row>
    <row r="267" spans="1:50" ht="33.75" outlineLevel="1" x14ac:dyDescent="0.2">
      <c r="A267" s="162">
        <v>131</v>
      </c>
      <c r="B267" s="163" t="s">
        <v>432</v>
      </c>
      <c r="C267" s="175" t="s">
        <v>433</v>
      </c>
      <c r="D267" s="164" t="s">
        <v>196</v>
      </c>
      <c r="E267" s="196">
        <v>1003</v>
      </c>
      <c r="F267" s="188"/>
      <c r="G267" s="187">
        <f>ROUND(E267*F267,2)</f>
        <v>0</v>
      </c>
      <c r="H267" s="166">
        <v>21</v>
      </c>
      <c r="I267" s="165">
        <v>3.3E-4</v>
      </c>
      <c r="J267" s="165">
        <f>ROUND(E267*I267,2)</f>
        <v>0.33</v>
      </c>
      <c r="K267" s="165">
        <v>0</v>
      </c>
      <c r="L267" s="165">
        <f>ROUND(E267*K267,2)</f>
        <v>0</v>
      </c>
      <c r="M267" s="166" t="s">
        <v>170</v>
      </c>
      <c r="N267" s="167" t="s">
        <v>171</v>
      </c>
      <c r="O267" s="151" t="s">
        <v>172</v>
      </c>
      <c r="P267" s="142"/>
      <c r="Q267" s="142"/>
      <c r="R267" s="142"/>
      <c r="S267" s="142"/>
      <c r="T267" s="142"/>
      <c r="U267" s="142"/>
      <c r="V267" s="142"/>
      <c r="W267" s="142" t="s">
        <v>173</v>
      </c>
      <c r="X267" s="142"/>
      <c r="Y267" s="142"/>
      <c r="Z267" s="14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row>
    <row r="268" spans="1:50" outlineLevel="2" x14ac:dyDescent="0.2">
      <c r="A268" s="148"/>
      <c r="B268" s="149"/>
      <c r="C268" s="176" t="s">
        <v>304</v>
      </c>
      <c r="D268" s="152"/>
      <c r="E268" s="197">
        <v>1003</v>
      </c>
      <c r="F268" s="189"/>
      <c r="G268" s="189"/>
      <c r="H268" s="151"/>
      <c r="I268" s="150"/>
      <c r="J268" s="150"/>
      <c r="K268" s="150"/>
      <c r="L268" s="150"/>
      <c r="M268" s="151"/>
      <c r="N268" s="151"/>
      <c r="O268" s="151"/>
      <c r="P268" s="142"/>
      <c r="Q268" s="142"/>
      <c r="R268" s="142"/>
      <c r="S268" s="142"/>
      <c r="T268" s="142"/>
      <c r="U268" s="142"/>
      <c r="V268" s="142"/>
      <c r="W268" s="142" t="s">
        <v>175</v>
      </c>
      <c r="X268" s="142">
        <v>0</v>
      </c>
      <c r="Y268" s="142"/>
      <c r="Z268" s="14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row>
    <row r="269" spans="1:50" ht="33.75" outlineLevel="1" x14ac:dyDescent="0.2">
      <c r="A269" s="162">
        <v>132</v>
      </c>
      <c r="B269" s="163" t="s">
        <v>434</v>
      </c>
      <c r="C269" s="175" t="s">
        <v>435</v>
      </c>
      <c r="D269" s="164" t="s">
        <v>196</v>
      </c>
      <c r="E269" s="196">
        <v>1003</v>
      </c>
      <c r="F269" s="188"/>
      <c r="G269" s="187">
        <f>ROUND(E269*F269,2)</f>
        <v>0</v>
      </c>
      <c r="H269" s="166">
        <v>21</v>
      </c>
      <c r="I269" s="165">
        <v>3.5E-4</v>
      </c>
      <c r="J269" s="165">
        <f>ROUND(E269*I269,2)</f>
        <v>0.35</v>
      </c>
      <c r="K269" s="165">
        <v>0</v>
      </c>
      <c r="L269" s="165">
        <f>ROUND(E269*K269,2)</f>
        <v>0</v>
      </c>
      <c r="M269" s="166" t="s">
        <v>170</v>
      </c>
      <c r="N269" s="167" t="s">
        <v>171</v>
      </c>
      <c r="O269" s="151" t="s">
        <v>172</v>
      </c>
      <c r="P269" s="142"/>
      <c r="Q269" s="142"/>
      <c r="R269" s="142"/>
      <c r="S269" s="142"/>
      <c r="T269" s="142"/>
      <c r="U269" s="142"/>
      <c r="V269" s="142"/>
      <c r="W269" s="142" t="s">
        <v>173</v>
      </c>
      <c r="X269" s="142"/>
      <c r="Y269" s="142"/>
      <c r="Z269" s="14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row>
    <row r="270" spans="1:50" outlineLevel="2" x14ac:dyDescent="0.2">
      <c r="A270" s="148"/>
      <c r="B270" s="149"/>
      <c r="C270" s="176" t="s">
        <v>304</v>
      </c>
      <c r="D270" s="152"/>
      <c r="E270" s="197">
        <v>1003</v>
      </c>
      <c r="F270" s="189"/>
      <c r="G270" s="189"/>
      <c r="H270" s="151"/>
      <c r="I270" s="150"/>
      <c r="J270" s="150"/>
      <c r="K270" s="150"/>
      <c r="L270" s="150"/>
      <c r="M270" s="151"/>
      <c r="N270" s="151"/>
      <c r="O270" s="151"/>
      <c r="P270" s="142"/>
      <c r="Q270" s="142"/>
      <c r="R270" s="142"/>
      <c r="S270" s="142"/>
      <c r="T270" s="142"/>
      <c r="U270" s="142"/>
      <c r="V270" s="142"/>
      <c r="W270" s="142" t="s">
        <v>175</v>
      </c>
      <c r="X270" s="142">
        <v>0</v>
      </c>
      <c r="Y270" s="142"/>
      <c r="Z270" s="14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row>
    <row r="271" spans="1:50" ht="45" outlineLevel="1" x14ac:dyDescent="0.2">
      <c r="A271" s="162">
        <v>133</v>
      </c>
      <c r="B271" s="163" t="s">
        <v>436</v>
      </c>
      <c r="C271" s="175" t="s">
        <v>437</v>
      </c>
      <c r="D271" s="164" t="s">
        <v>196</v>
      </c>
      <c r="E271" s="196">
        <v>1003</v>
      </c>
      <c r="F271" s="188"/>
      <c r="G271" s="187">
        <f>ROUND(E271*F271,2)</f>
        <v>0</v>
      </c>
      <c r="H271" s="166">
        <v>21</v>
      </c>
      <c r="I271" s="165">
        <v>2.1099999999999999E-3</v>
      </c>
      <c r="J271" s="165">
        <f>ROUND(E271*I271,2)</f>
        <v>2.12</v>
      </c>
      <c r="K271" s="165">
        <v>0</v>
      </c>
      <c r="L271" s="165">
        <f>ROUND(E271*K271,2)</f>
        <v>0</v>
      </c>
      <c r="M271" s="166" t="s">
        <v>170</v>
      </c>
      <c r="N271" s="167" t="s">
        <v>171</v>
      </c>
      <c r="O271" s="151" t="s">
        <v>172</v>
      </c>
      <c r="P271" s="142"/>
      <c r="Q271" s="142"/>
      <c r="R271" s="142"/>
      <c r="S271" s="142"/>
      <c r="T271" s="142"/>
      <c r="U271" s="142"/>
      <c r="V271" s="142"/>
      <c r="W271" s="142" t="s">
        <v>173</v>
      </c>
      <c r="X271" s="142"/>
      <c r="Y271" s="142"/>
      <c r="Z271" s="14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row>
    <row r="272" spans="1:50" outlineLevel="2" x14ac:dyDescent="0.2">
      <c r="A272" s="148"/>
      <c r="B272" s="149"/>
      <c r="C272" s="176" t="s">
        <v>304</v>
      </c>
      <c r="D272" s="152"/>
      <c r="E272" s="197">
        <v>1003</v>
      </c>
      <c r="F272" s="189"/>
      <c r="G272" s="189"/>
      <c r="H272" s="151"/>
      <c r="I272" s="150"/>
      <c r="J272" s="150"/>
      <c r="K272" s="150"/>
      <c r="L272" s="150"/>
      <c r="M272" s="151"/>
      <c r="N272" s="151"/>
      <c r="O272" s="151"/>
      <c r="P272" s="142"/>
      <c r="Q272" s="142"/>
      <c r="R272" s="142"/>
      <c r="S272" s="142"/>
      <c r="T272" s="142"/>
      <c r="U272" s="142"/>
      <c r="V272" s="142"/>
      <c r="W272" s="142" t="s">
        <v>175</v>
      </c>
      <c r="X272" s="142">
        <v>0</v>
      </c>
      <c r="Y272" s="142"/>
      <c r="Z272" s="14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row>
    <row r="273" spans="1:50" ht="22.5" outlineLevel="1" x14ac:dyDescent="0.2">
      <c r="A273" s="162">
        <v>134</v>
      </c>
      <c r="B273" s="163" t="s">
        <v>438</v>
      </c>
      <c r="C273" s="175" t="s">
        <v>439</v>
      </c>
      <c r="D273" s="164" t="s">
        <v>196</v>
      </c>
      <c r="E273" s="196">
        <v>1003</v>
      </c>
      <c r="F273" s="188"/>
      <c r="G273" s="187">
        <f>ROUND(E273*F273,2)</f>
        <v>0</v>
      </c>
      <c r="H273" s="166">
        <v>21</v>
      </c>
      <c r="I273" s="165">
        <v>0</v>
      </c>
      <c r="J273" s="165">
        <f>ROUND(E273*I273,2)</f>
        <v>0</v>
      </c>
      <c r="K273" s="165">
        <v>0</v>
      </c>
      <c r="L273" s="165">
        <f>ROUND(E273*K273,2)</f>
        <v>0</v>
      </c>
      <c r="M273" s="166" t="s">
        <v>170</v>
      </c>
      <c r="N273" s="167" t="s">
        <v>171</v>
      </c>
      <c r="O273" s="151" t="s">
        <v>172</v>
      </c>
      <c r="P273" s="142"/>
      <c r="Q273" s="142"/>
      <c r="R273" s="142"/>
      <c r="S273" s="142"/>
      <c r="T273" s="142"/>
      <c r="U273" s="142"/>
      <c r="V273" s="142"/>
      <c r="W273" s="142" t="s">
        <v>173</v>
      </c>
      <c r="X273" s="142"/>
      <c r="Y273" s="142"/>
      <c r="Z273" s="14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row>
    <row r="274" spans="1:50" outlineLevel="2" x14ac:dyDescent="0.2">
      <c r="A274" s="148"/>
      <c r="B274" s="149"/>
      <c r="C274" s="176" t="s">
        <v>304</v>
      </c>
      <c r="D274" s="152"/>
      <c r="E274" s="197">
        <v>1003</v>
      </c>
      <c r="F274" s="189"/>
      <c r="G274" s="189"/>
      <c r="H274" s="151"/>
      <c r="I274" s="150"/>
      <c r="J274" s="150"/>
      <c r="K274" s="150"/>
      <c r="L274" s="150"/>
      <c r="M274" s="151"/>
      <c r="N274" s="151"/>
      <c r="O274" s="151"/>
      <c r="P274" s="142"/>
      <c r="Q274" s="142"/>
      <c r="R274" s="142"/>
      <c r="S274" s="142"/>
      <c r="T274" s="142"/>
      <c r="U274" s="142"/>
      <c r="V274" s="142"/>
      <c r="W274" s="142" t="s">
        <v>175</v>
      </c>
      <c r="X274" s="142">
        <v>0</v>
      </c>
      <c r="Y274" s="142"/>
      <c r="Z274" s="14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row>
    <row r="275" spans="1:50" ht="22.5" outlineLevel="1" x14ac:dyDescent="0.2">
      <c r="A275" s="168">
        <v>135</v>
      </c>
      <c r="B275" s="169" t="s">
        <v>440</v>
      </c>
      <c r="C275" s="177" t="s">
        <v>441</v>
      </c>
      <c r="D275" s="170" t="s">
        <v>224</v>
      </c>
      <c r="E275" s="198">
        <v>9</v>
      </c>
      <c r="F275" s="191"/>
      <c r="G275" s="190">
        <f>ROUND(E275*F275,2)</f>
        <v>0</v>
      </c>
      <c r="H275" s="172">
        <v>21</v>
      </c>
      <c r="I275" s="171">
        <v>8.0000000000000002E-3</v>
      </c>
      <c r="J275" s="171">
        <f>ROUND(E275*I275,2)</f>
        <v>7.0000000000000007E-2</v>
      </c>
      <c r="K275" s="171">
        <v>0</v>
      </c>
      <c r="L275" s="171">
        <f>ROUND(E275*K275,2)</f>
        <v>0</v>
      </c>
      <c r="M275" s="172" t="s">
        <v>267</v>
      </c>
      <c r="N275" s="173" t="s">
        <v>171</v>
      </c>
      <c r="O275" s="151" t="s">
        <v>172</v>
      </c>
      <c r="P275" s="142"/>
      <c r="Q275" s="142"/>
      <c r="R275" s="142"/>
      <c r="S275" s="142"/>
      <c r="T275" s="142"/>
      <c r="U275" s="142"/>
      <c r="V275" s="142"/>
      <c r="W275" s="142" t="s">
        <v>173</v>
      </c>
      <c r="X275" s="142"/>
      <c r="Y275" s="142"/>
      <c r="Z275" s="14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row>
    <row r="276" spans="1:50" ht="22.5" outlineLevel="1" x14ac:dyDescent="0.2">
      <c r="A276" s="168">
        <v>136</v>
      </c>
      <c r="B276" s="169" t="s">
        <v>442</v>
      </c>
      <c r="C276" s="177" t="s">
        <v>443</v>
      </c>
      <c r="D276" s="170" t="s">
        <v>224</v>
      </c>
      <c r="E276" s="198">
        <v>8</v>
      </c>
      <c r="F276" s="191"/>
      <c r="G276" s="190">
        <f>ROUND(E276*F276,2)</f>
        <v>0</v>
      </c>
      <c r="H276" s="172">
        <v>21</v>
      </c>
      <c r="I276" s="171">
        <v>8.0000000000000002E-3</v>
      </c>
      <c r="J276" s="171">
        <f>ROUND(E276*I276,2)</f>
        <v>0.06</v>
      </c>
      <c r="K276" s="171">
        <v>0</v>
      </c>
      <c r="L276" s="171">
        <f>ROUND(E276*K276,2)</f>
        <v>0</v>
      </c>
      <c r="M276" s="172" t="s">
        <v>267</v>
      </c>
      <c r="N276" s="173" t="s">
        <v>171</v>
      </c>
      <c r="O276" s="151" t="s">
        <v>172</v>
      </c>
      <c r="P276" s="142"/>
      <c r="Q276" s="142"/>
      <c r="R276" s="142"/>
      <c r="S276" s="142"/>
      <c r="T276" s="142"/>
      <c r="U276" s="142"/>
      <c r="V276" s="142"/>
      <c r="W276" s="142" t="s">
        <v>173</v>
      </c>
      <c r="X276" s="142"/>
      <c r="Y276" s="142"/>
      <c r="Z276" s="14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row>
    <row r="277" spans="1:50" ht="22.5" outlineLevel="1" x14ac:dyDescent="0.2">
      <c r="A277" s="168">
        <v>137</v>
      </c>
      <c r="B277" s="169" t="s">
        <v>444</v>
      </c>
      <c r="C277" s="177" t="s">
        <v>851</v>
      </c>
      <c r="D277" s="170" t="s">
        <v>224</v>
      </c>
      <c r="E277" s="198">
        <v>8</v>
      </c>
      <c r="F277" s="191"/>
      <c r="G277" s="190">
        <f>ROUND(E277*F277,2)</f>
        <v>0</v>
      </c>
      <c r="H277" s="172">
        <v>21</v>
      </c>
      <c r="I277" s="171">
        <v>8.0000000000000002E-3</v>
      </c>
      <c r="J277" s="171">
        <f>ROUND(E277*I277,2)</f>
        <v>0.06</v>
      </c>
      <c r="K277" s="171">
        <v>0</v>
      </c>
      <c r="L277" s="171">
        <f>ROUND(E277*K277,2)</f>
        <v>0</v>
      </c>
      <c r="M277" s="172" t="s">
        <v>267</v>
      </c>
      <c r="N277" s="173" t="s">
        <v>171</v>
      </c>
      <c r="O277" s="151" t="s">
        <v>172</v>
      </c>
      <c r="P277" s="142"/>
      <c r="Q277" s="142"/>
      <c r="R277" s="142"/>
      <c r="S277" s="142"/>
      <c r="T277" s="142"/>
      <c r="U277" s="142"/>
      <c r="V277" s="142"/>
      <c r="W277" s="142" t="s">
        <v>173</v>
      </c>
      <c r="X277" s="142"/>
      <c r="Y277" s="142"/>
      <c r="Z277" s="14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row>
    <row r="278" spans="1:50" outlineLevel="1" x14ac:dyDescent="0.2">
      <c r="A278" s="162">
        <v>138</v>
      </c>
      <c r="B278" s="163" t="s">
        <v>445</v>
      </c>
      <c r="C278" s="175" t="s">
        <v>852</v>
      </c>
      <c r="D278" s="164" t="s">
        <v>196</v>
      </c>
      <c r="E278" s="196">
        <v>1153.45</v>
      </c>
      <c r="F278" s="188"/>
      <c r="G278" s="187">
        <f>ROUND(E278*F278,2)</f>
        <v>0</v>
      </c>
      <c r="H278" s="166">
        <v>21</v>
      </c>
      <c r="I278" s="165">
        <v>4.4999999999999997E-3</v>
      </c>
      <c r="J278" s="165">
        <f>ROUND(E278*I278,2)</f>
        <v>5.19</v>
      </c>
      <c r="K278" s="165">
        <v>0</v>
      </c>
      <c r="L278" s="165">
        <f>ROUND(E278*K278,2)</f>
        <v>0</v>
      </c>
      <c r="M278" s="166" t="s">
        <v>170</v>
      </c>
      <c r="N278" s="167" t="s">
        <v>225</v>
      </c>
      <c r="O278" s="151" t="s">
        <v>172</v>
      </c>
      <c r="P278" s="142"/>
      <c r="Q278" s="142"/>
      <c r="R278" s="142"/>
      <c r="S278" s="142"/>
      <c r="T278" s="142"/>
      <c r="U278" s="142"/>
      <c r="V278" s="142"/>
      <c r="W278" s="142" t="s">
        <v>226</v>
      </c>
      <c r="X278" s="142"/>
      <c r="Y278" s="142"/>
      <c r="Z278" s="14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row>
    <row r="279" spans="1:50" outlineLevel="2" x14ac:dyDescent="0.2">
      <c r="A279" s="148"/>
      <c r="B279" s="149"/>
      <c r="C279" s="176" t="s">
        <v>446</v>
      </c>
      <c r="D279" s="152"/>
      <c r="E279" s="197">
        <v>1153.45</v>
      </c>
      <c r="F279" s="189"/>
      <c r="G279" s="189"/>
      <c r="H279" s="151"/>
      <c r="I279" s="150"/>
      <c r="J279" s="150"/>
      <c r="K279" s="150"/>
      <c r="L279" s="150"/>
      <c r="M279" s="151"/>
      <c r="N279" s="151"/>
      <c r="O279" s="151"/>
      <c r="P279" s="142"/>
      <c r="Q279" s="142"/>
      <c r="R279" s="142"/>
      <c r="S279" s="142"/>
      <c r="T279" s="142"/>
      <c r="U279" s="142"/>
      <c r="V279" s="142"/>
      <c r="W279" s="142" t="s">
        <v>175</v>
      </c>
      <c r="X279" s="142">
        <v>0</v>
      </c>
      <c r="Y279" s="142"/>
      <c r="Z279" s="14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row>
    <row r="280" spans="1:50" outlineLevel="1" x14ac:dyDescent="0.2">
      <c r="A280" s="162">
        <v>139</v>
      </c>
      <c r="B280" s="163" t="s">
        <v>447</v>
      </c>
      <c r="C280" s="175" t="s">
        <v>853</v>
      </c>
      <c r="D280" s="164" t="s">
        <v>196</v>
      </c>
      <c r="E280" s="196">
        <v>1153.45</v>
      </c>
      <c r="F280" s="188"/>
      <c r="G280" s="187">
        <f>ROUND(E280*F280,2)</f>
        <v>0</v>
      </c>
      <c r="H280" s="166">
        <v>21</v>
      </c>
      <c r="I280" s="165">
        <v>2.9999999999999997E-4</v>
      </c>
      <c r="J280" s="165">
        <f>ROUND(E280*I280,2)</f>
        <v>0.35</v>
      </c>
      <c r="K280" s="165">
        <v>0</v>
      </c>
      <c r="L280" s="165">
        <f>ROUND(E280*K280,2)</f>
        <v>0</v>
      </c>
      <c r="M280" s="166" t="s">
        <v>170</v>
      </c>
      <c r="N280" s="167" t="s">
        <v>225</v>
      </c>
      <c r="O280" s="151" t="s">
        <v>172</v>
      </c>
      <c r="P280" s="142"/>
      <c r="Q280" s="142"/>
      <c r="R280" s="142"/>
      <c r="S280" s="142"/>
      <c r="T280" s="142"/>
      <c r="U280" s="142"/>
      <c r="V280" s="142"/>
      <c r="W280" s="142" t="s">
        <v>226</v>
      </c>
      <c r="X280" s="142"/>
      <c r="Y280" s="142"/>
      <c r="Z280" s="14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row>
    <row r="281" spans="1:50" outlineLevel="2" x14ac:dyDescent="0.2">
      <c r="A281" s="148"/>
      <c r="B281" s="149"/>
      <c r="C281" s="176" t="s">
        <v>446</v>
      </c>
      <c r="D281" s="152"/>
      <c r="E281" s="197">
        <v>1153.45</v>
      </c>
      <c r="F281" s="189"/>
      <c r="G281" s="189"/>
      <c r="H281" s="151"/>
      <c r="I281" s="150"/>
      <c r="J281" s="150"/>
      <c r="K281" s="150"/>
      <c r="L281" s="150"/>
      <c r="M281" s="151"/>
      <c r="N281" s="151"/>
      <c r="O281" s="151"/>
      <c r="P281" s="142"/>
      <c r="Q281" s="142"/>
      <c r="R281" s="142"/>
      <c r="S281" s="142"/>
      <c r="T281" s="142"/>
      <c r="U281" s="142"/>
      <c r="V281" s="142"/>
      <c r="W281" s="142" t="s">
        <v>175</v>
      </c>
      <c r="X281" s="142">
        <v>0</v>
      </c>
      <c r="Y281" s="142"/>
      <c r="Z281" s="14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row>
    <row r="282" spans="1:50" outlineLevel="1" x14ac:dyDescent="0.2">
      <c r="A282" s="168">
        <v>140</v>
      </c>
      <c r="B282" s="169" t="s">
        <v>448</v>
      </c>
      <c r="C282" s="177" t="s">
        <v>449</v>
      </c>
      <c r="D282" s="170" t="s">
        <v>212</v>
      </c>
      <c r="E282" s="198">
        <v>8.5349299999999992</v>
      </c>
      <c r="F282" s="191"/>
      <c r="G282" s="190">
        <f>ROUND(E282*F282,2)</f>
        <v>0</v>
      </c>
      <c r="H282" s="172">
        <v>21</v>
      </c>
      <c r="I282" s="171">
        <v>0</v>
      </c>
      <c r="J282" s="171">
        <f>ROUND(E282*I282,2)</f>
        <v>0</v>
      </c>
      <c r="K282" s="171">
        <v>0</v>
      </c>
      <c r="L282" s="171">
        <f>ROUND(E282*K282,2)</f>
        <v>0</v>
      </c>
      <c r="M282" s="172" t="s">
        <v>170</v>
      </c>
      <c r="N282" s="173" t="s">
        <v>425</v>
      </c>
      <c r="O282" s="151" t="s">
        <v>172</v>
      </c>
      <c r="P282" s="142"/>
      <c r="Q282" s="142"/>
      <c r="R282" s="142"/>
      <c r="S282" s="142"/>
      <c r="T282" s="142"/>
      <c r="U282" s="142"/>
      <c r="V282" s="142"/>
      <c r="W282" s="142" t="s">
        <v>426</v>
      </c>
      <c r="X282" s="142"/>
      <c r="Y282" s="142"/>
      <c r="Z282" s="14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row>
    <row r="283" spans="1:50" x14ac:dyDescent="0.2">
      <c r="A283" s="156" t="s">
        <v>165</v>
      </c>
      <c r="B283" s="157" t="s">
        <v>119</v>
      </c>
      <c r="C283" s="174" t="s">
        <v>120</v>
      </c>
      <c r="D283" s="158"/>
      <c r="E283" s="195"/>
      <c r="F283" s="186"/>
      <c r="G283" s="186">
        <f>SUMIF(W284:W316,"&lt;&gt;NOR",G284:G316)</f>
        <v>0</v>
      </c>
      <c r="H283" s="160"/>
      <c r="I283" s="159"/>
      <c r="J283" s="159">
        <f>SUM(J284:J316)</f>
        <v>12.5</v>
      </c>
      <c r="K283" s="159"/>
      <c r="L283" s="159">
        <f>SUM(L284:L316)</f>
        <v>0</v>
      </c>
      <c r="M283" s="160"/>
      <c r="N283" s="161"/>
      <c r="O283" s="155"/>
      <c r="W283" t="s">
        <v>166</v>
      </c>
    </row>
    <row r="284" spans="1:50" ht="22.5" outlineLevel="1" x14ac:dyDescent="0.2">
      <c r="A284" s="162">
        <v>141</v>
      </c>
      <c r="B284" s="163" t="s">
        <v>450</v>
      </c>
      <c r="C284" s="175" t="s">
        <v>451</v>
      </c>
      <c r="D284" s="164" t="s">
        <v>196</v>
      </c>
      <c r="E284" s="196">
        <v>1003</v>
      </c>
      <c r="F284" s="188"/>
      <c r="G284" s="187">
        <f>ROUND(E284*F284,2)</f>
        <v>0</v>
      </c>
      <c r="H284" s="166">
        <v>21</v>
      </c>
      <c r="I284" s="165">
        <v>0</v>
      </c>
      <c r="J284" s="165">
        <f>ROUND(E284*I284,2)</f>
        <v>0</v>
      </c>
      <c r="K284" s="165">
        <v>0</v>
      </c>
      <c r="L284" s="165">
        <f>ROUND(E284*K284,2)</f>
        <v>0</v>
      </c>
      <c r="M284" s="166" t="s">
        <v>170</v>
      </c>
      <c r="N284" s="167" t="s">
        <v>171</v>
      </c>
      <c r="O284" s="151" t="s">
        <v>172</v>
      </c>
      <c r="P284" s="142"/>
      <c r="Q284" s="142"/>
      <c r="R284" s="142"/>
      <c r="S284" s="142"/>
      <c r="T284" s="142"/>
      <c r="U284" s="142"/>
      <c r="V284" s="142"/>
      <c r="W284" s="142" t="s">
        <v>173</v>
      </c>
      <c r="X284" s="142"/>
      <c r="Y284" s="142"/>
      <c r="Z284" s="14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row>
    <row r="285" spans="1:50" outlineLevel="2" x14ac:dyDescent="0.2">
      <c r="A285" s="148"/>
      <c r="B285" s="149"/>
      <c r="C285" s="176" t="s">
        <v>452</v>
      </c>
      <c r="D285" s="152"/>
      <c r="E285" s="197">
        <v>1003</v>
      </c>
      <c r="F285" s="189"/>
      <c r="G285" s="189"/>
      <c r="H285" s="151"/>
      <c r="I285" s="150"/>
      <c r="J285" s="150"/>
      <c r="K285" s="150"/>
      <c r="L285" s="150"/>
      <c r="M285" s="151"/>
      <c r="N285" s="151"/>
      <c r="O285" s="151"/>
      <c r="P285" s="142"/>
      <c r="Q285" s="142"/>
      <c r="R285" s="142"/>
      <c r="S285" s="142"/>
      <c r="T285" s="142"/>
      <c r="U285" s="142"/>
      <c r="V285" s="142"/>
      <c r="W285" s="142" t="s">
        <v>175</v>
      </c>
      <c r="X285" s="142">
        <v>0</v>
      </c>
      <c r="Y285" s="142"/>
      <c r="Z285" s="14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row>
    <row r="286" spans="1:50" ht="22.5" outlineLevel="1" x14ac:dyDescent="0.2">
      <c r="A286" s="162">
        <v>142</v>
      </c>
      <c r="B286" s="163" t="s">
        <v>453</v>
      </c>
      <c r="C286" s="175" t="s">
        <v>454</v>
      </c>
      <c r="D286" s="164" t="s">
        <v>196</v>
      </c>
      <c r="E286" s="196">
        <v>1003</v>
      </c>
      <c r="F286" s="188"/>
      <c r="G286" s="187">
        <f>ROUND(E286*F286,2)</f>
        <v>0</v>
      </c>
      <c r="H286" s="166">
        <v>21</v>
      </c>
      <c r="I286" s="165">
        <v>0</v>
      </c>
      <c r="J286" s="165">
        <f>ROUND(E286*I286,2)</f>
        <v>0</v>
      </c>
      <c r="K286" s="165">
        <v>0</v>
      </c>
      <c r="L286" s="165">
        <f>ROUND(E286*K286,2)</f>
        <v>0</v>
      </c>
      <c r="M286" s="166" t="s">
        <v>170</v>
      </c>
      <c r="N286" s="167" t="s">
        <v>171</v>
      </c>
      <c r="O286" s="151" t="s">
        <v>172</v>
      </c>
      <c r="P286" s="142"/>
      <c r="Q286" s="142"/>
      <c r="R286" s="142"/>
      <c r="S286" s="142"/>
      <c r="T286" s="142"/>
      <c r="U286" s="142"/>
      <c r="V286" s="142"/>
      <c r="W286" s="142" t="s">
        <v>173</v>
      </c>
      <c r="X286" s="142"/>
      <c r="Y286" s="142"/>
      <c r="Z286" s="14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row>
    <row r="287" spans="1:50" outlineLevel="2" x14ac:dyDescent="0.2">
      <c r="A287" s="148"/>
      <c r="B287" s="149"/>
      <c r="C287" s="176" t="s">
        <v>455</v>
      </c>
      <c r="D287" s="152"/>
      <c r="E287" s="197">
        <v>1003</v>
      </c>
      <c r="F287" s="189"/>
      <c r="G287" s="189"/>
      <c r="H287" s="151"/>
      <c r="I287" s="150"/>
      <c r="J287" s="150"/>
      <c r="K287" s="150"/>
      <c r="L287" s="150"/>
      <c r="M287" s="151"/>
      <c r="N287" s="151"/>
      <c r="O287" s="151"/>
      <c r="P287" s="142"/>
      <c r="Q287" s="142"/>
      <c r="R287" s="142"/>
      <c r="S287" s="142"/>
      <c r="T287" s="142"/>
      <c r="U287" s="142"/>
      <c r="V287" s="142"/>
      <c r="W287" s="142" t="s">
        <v>175</v>
      </c>
      <c r="X287" s="142">
        <v>0</v>
      </c>
      <c r="Y287" s="142"/>
      <c r="Z287" s="14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row>
    <row r="288" spans="1:50" ht="22.5" outlineLevel="1" x14ac:dyDescent="0.2">
      <c r="A288" s="162">
        <v>143</v>
      </c>
      <c r="B288" s="163" t="s">
        <v>456</v>
      </c>
      <c r="C288" s="175" t="s">
        <v>457</v>
      </c>
      <c r="D288" s="164" t="s">
        <v>196</v>
      </c>
      <c r="E288" s="196">
        <v>12</v>
      </c>
      <c r="F288" s="188"/>
      <c r="G288" s="187">
        <f>ROUND(E288*F288,2)</f>
        <v>0</v>
      </c>
      <c r="H288" s="166">
        <v>21</v>
      </c>
      <c r="I288" s="165">
        <v>2.3000000000000001E-4</v>
      </c>
      <c r="J288" s="165">
        <f>ROUND(E288*I288,2)</f>
        <v>0</v>
      </c>
      <c r="K288" s="165">
        <v>0</v>
      </c>
      <c r="L288" s="165">
        <f>ROUND(E288*K288,2)</f>
        <v>0</v>
      </c>
      <c r="M288" s="166" t="s">
        <v>170</v>
      </c>
      <c r="N288" s="167" t="s">
        <v>171</v>
      </c>
      <c r="O288" s="151" t="s">
        <v>172</v>
      </c>
      <c r="P288" s="142"/>
      <c r="Q288" s="142"/>
      <c r="R288" s="142"/>
      <c r="S288" s="142"/>
      <c r="T288" s="142"/>
      <c r="U288" s="142"/>
      <c r="V288" s="142"/>
      <c r="W288" s="142" t="s">
        <v>173</v>
      </c>
      <c r="X288" s="142"/>
      <c r="Y288" s="142"/>
      <c r="Z288" s="14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row>
    <row r="289" spans="1:50" outlineLevel="2" x14ac:dyDescent="0.2">
      <c r="A289" s="148"/>
      <c r="B289" s="149"/>
      <c r="C289" s="176" t="s">
        <v>458</v>
      </c>
      <c r="D289" s="152"/>
      <c r="E289" s="197">
        <v>12</v>
      </c>
      <c r="F289" s="189"/>
      <c r="G289" s="189"/>
      <c r="H289" s="151"/>
      <c r="I289" s="150"/>
      <c r="J289" s="150"/>
      <c r="K289" s="150"/>
      <c r="L289" s="150"/>
      <c r="M289" s="151"/>
      <c r="N289" s="151"/>
      <c r="O289" s="151"/>
      <c r="P289" s="142"/>
      <c r="Q289" s="142"/>
      <c r="R289" s="142"/>
      <c r="S289" s="142"/>
      <c r="T289" s="142"/>
      <c r="U289" s="142"/>
      <c r="V289" s="142"/>
      <c r="W289" s="142" t="s">
        <v>175</v>
      </c>
      <c r="X289" s="142">
        <v>0</v>
      </c>
      <c r="Y289" s="142"/>
      <c r="Z289" s="14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row>
    <row r="290" spans="1:50" ht="22.5" outlineLevel="1" x14ac:dyDescent="0.2">
      <c r="A290" s="162">
        <v>144</v>
      </c>
      <c r="B290" s="163" t="s">
        <v>459</v>
      </c>
      <c r="C290" s="175" t="s">
        <v>460</v>
      </c>
      <c r="D290" s="164" t="s">
        <v>196</v>
      </c>
      <c r="E290" s="196">
        <v>15.5</v>
      </c>
      <c r="F290" s="188"/>
      <c r="G290" s="187">
        <f>ROUND(E290*F290,2)</f>
        <v>0</v>
      </c>
      <c r="H290" s="166">
        <v>21</v>
      </c>
      <c r="I290" s="165">
        <v>0</v>
      </c>
      <c r="J290" s="165">
        <f>ROUND(E290*I290,2)</f>
        <v>0</v>
      </c>
      <c r="K290" s="165">
        <v>0</v>
      </c>
      <c r="L290" s="165">
        <f>ROUND(E290*K290,2)</f>
        <v>0</v>
      </c>
      <c r="M290" s="166" t="s">
        <v>170</v>
      </c>
      <c r="N290" s="167" t="s">
        <v>171</v>
      </c>
      <c r="O290" s="151" t="s">
        <v>172</v>
      </c>
      <c r="P290" s="142"/>
      <c r="Q290" s="142"/>
      <c r="R290" s="142"/>
      <c r="S290" s="142"/>
      <c r="T290" s="142"/>
      <c r="U290" s="142"/>
      <c r="V290" s="142"/>
      <c r="W290" s="142" t="s">
        <v>173</v>
      </c>
      <c r="X290" s="142"/>
      <c r="Y290" s="142"/>
      <c r="Z290" s="14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row>
    <row r="291" spans="1:50" outlineLevel="2" x14ac:dyDescent="0.2">
      <c r="A291" s="148"/>
      <c r="B291" s="149"/>
      <c r="C291" s="176" t="s">
        <v>275</v>
      </c>
      <c r="D291" s="152"/>
      <c r="E291" s="197">
        <v>12</v>
      </c>
      <c r="F291" s="189"/>
      <c r="G291" s="189"/>
      <c r="H291" s="151"/>
      <c r="I291" s="150"/>
      <c r="J291" s="150"/>
      <c r="K291" s="150"/>
      <c r="L291" s="150"/>
      <c r="M291" s="151"/>
      <c r="N291" s="151"/>
      <c r="O291" s="151"/>
      <c r="P291" s="142"/>
      <c r="Q291" s="142"/>
      <c r="R291" s="142"/>
      <c r="S291" s="142"/>
      <c r="T291" s="142"/>
      <c r="U291" s="142"/>
      <c r="V291" s="142"/>
      <c r="W291" s="142" t="s">
        <v>175</v>
      </c>
      <c r="X291" s="142">
        <v>0</v>
      </c>
      <c r="Y291" s="142"/>
      <c r="Z291" s="14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row>
    <row r="292" spans="1:50" outlineLevel="3" x14ac:dyDescent="0.2">
      <c r="A292" s="148"/>
      <c r="B292" s="149"/>
      <c r="C292" s="176" t="s">
        <v>276</v>
      </c>
      <c r="D292" s="152"/>
      <c r="E292" s="197">
        <v>3.5</v>
      </c>
      <c r="F292" s="189"/>
      <c r="G292" s="189"/>
      <c r="H292" s="151"/>
      <c r="I292" s="150"/>
      <c r="J292" s="150"/>
      <c r="K292" s="150"/>
      <c r="L292" s="150"/>
      <c r="M292" s="151"/>
      <c r="N292" s="151"/>
      <c r="O292" s="151"/>
      <c r="P292" s="142"/>
      <c r="Q292" s="142"/>
      <c r="R292" s="142"/>
      <c r="S292" s="142"/>
      <c r="T292" s="142"/>
      <c r="U292" s="142"/>
      <c r="V292" s="142"/>
      <c r="W292" s="142" t="s">
        <v>175</v>
      </c>
      <c r="X292" s="142">
        <v>0</v>
      </c>
      <c r="Y292" s="142"/>
      <c r="Z292" s="14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row>
    <row r="293" spans="1:50" ht="22.5" outlineLevel="1" x14ac:dyDescent="0.2">
      <c r="A293" s="162">
        <v>145</v>
      </c>
      <c r="B293" s="163" t="s">
        <v>461</v>
      </c>
      <c r="C293" s="175" t="s">
        <v>462</v>
      </c>
      <c r="D293" s="164" t="s">
        <v>196</v>
      </c>
      <c r="E293" s="196">
        <v>72.8</v>
      </c>
      <c r="F293" s="188"/>
      <c r="G293" s="187">
        <f>ROUND(E293*F293,2)</f>
        <v>0</v>
      </c>
      <c r="H293" s="166">
        <v>21</v>
      </c>
      <c r="I293" s="165">
        <v>2.3000000000000001E-4</v>
      </c>
      <c r="J293" s="165">
        <f>ROUND(E293*I293,2)</f>
        <v>0.02</v>
      </c>
      <c r="K293" s="165">
        <v>0</v>
      </c>
      <c r="L293" s="165">
        <f>ROUND(E293*K293,2)</f>
        <v>0</v>
      </c>
      <c r="M293" s="166" t="s">
        <v>170</v>
      </c>
      <c r="N293" s="167" t="s">
        <v>171</v>
      </c>
      <c r="O293" s="151" t="s">
        <v>172</v>
      </c>
      <c r="P293" s="142"/>
      <c r="Q293" s="142"/>
      <c r="R293" s="142"/>
      <c r="S293" s="142"/>
      <c r="T293" s="142"/>
      <c r="U293" s="142"/>
      <c r="V293" s="142"/>
      <c r="W293" s="142" t="s">
        <v>173</v>
      </c>
      <c r="X293" s="142"/>
      <c r="Y293" s="142"/>
      <c r="Z293" s="14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row>
    <row r="294" spans="1:50" outlineLevel="2" x14ac:dyDescent="0.2">
      <c r="A294" s="148"/>
      <c r="B294" s="149"/>
      <c r="C294" s="176" t="s">
        <v>463</v>
      </c>
      <c r="D294" s="152"/>
      <c r="E294" s="197">
        <v>72.8</v>
      </c>
      <c r="F294" s="189"/>
      <c r="G294" s="189"/>
      <c r="H294" s="151"/>
      <c r="I294" s="150"/>
      <c r="J294" s="150"/>
      <c r="K294" s="150"/>
      <c r="L294" s="150"/>
      <c r="M294" s="151"/>
      <c r="N294" s="151"/>
      <c r="O294" s="151"/>
      <c r="P294" s="142"/>
      <c r="Q294" s="142"/>
      <c r="R294" s="142"/>
      <c r="S294" s="142"/>
      <c r="T294" s="142"/>
      <c r="U294" s="142"/>
      <c r="V294" s="142"/>
      <c r="W294" s="142" t="s">
        <v>175</v>
      </c>
      <c r="X294" s="142">
        <v>0</v>
      </c>
      <c r="Y294" s="142"/>
      <c r="Z294" s="14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row>
    <row r="295" spans="1:50" outlineLevel="1" x14ac:dyDescent="0.2">
      <c r="A295" s="162">
        <v>146</v>
      </c>
      <c r="B295" s="163" t="s">
        <v>464</v>
      </c>
      <c r="C295" s="175" t="s">
        <v>465</v>
      </c>
      <c r="D295" s="164" t="s">
        <v>196</v>
      </c>
      <c r="E295" s="196">
        <v>166</v>
      </c>
      <c r="F295" s="188"/>
      <c r="G295" s="187">
        <f>ROUND(E295*F295,2)</f>
        <v>0</v>
      </c>
      <c r="H295" s="166">
        <v>21</v>
      </c>
      <c r="I295" s="165">
        <v>3.0000000000000001E-3</v>
      </c>
      <c r="J295" s="165">
        <f>ROUND(E295*I295,2)</f>
        <v>0.5</v>
      </c>
      <c r="K295" s="165">
        <v>0</v>
      </c>
      <c r="L295" s="165">
        <f>ROUND(E295*K295,2)</f>
        <v>0</v>
      </c>
      <c r="M295" s="166" t="s">
        <v>170</v>
      </c>
      <c r="N295" s="167" t="s">
        <v>171</v>
      </c>
      <c r="O295" s="151" t="s">
        <v>172</v>
      </c>
      <c r="P295" s="142"/>
      <c r="Q295" s="142"/>
      <c r="R295" s="142"/>
      <c r="S295" s="142"/>
      <c r="T295" s="142"/>
      <c r="U295" s="142"/>
      <c r="V295" s="142"/>
      <c r="W295" s="142" t="s">
        <v>173</v>
      </c>
      <c r="X295" s="142"/>
      <c r="Y295" s="142"/>
      <c r="Z295" s="14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row>
    <row r="296" spans="1:50" outlineLevel="2" x14ac:dyDescent="0.2">
      <c r="A296" s="148"/>
      <c r="B296" s="149"/>
      <c r="C296" s="176" t="s">
        <v>428</v>
      </c>
      <c r="D296" s="152"/>
      <c r="E296" s="197">
        <v>166</v>
      </c>
      <c r="F296" s="189"/>
      <c r="G296" s="189"/>
      <c r="H296" s="151"/>
      <c r="I296" s="150"/>
      <c r="J296" s="150"/>
      <c r="K296" s="150"/>
      <c r="L296" s="150"/>
      <c r="M296" s="151"/>
      <c r="N296" s="151"/>
      <c r="O296" s="151"/>
      <c r="P296" s="142"/>
      <c r="Q296" s="142"/>
      <c r="R296" s="142"/>
      <c r="S296" s="142"/>
      <c r="T296" s="142"/>
      <c r="U296" s="142"/>
      <c r="V296" s="142"/>
      <c r="W296" s="142" t="s">
        <v>175</v>
      </c>
      <c r="X296" s="142">
        <v>0</v>
      </c>
      <c r="Y296" s="142"/>
      <c r="Z296" s="14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row>
    <row r="297" spans="1:50" ht="22.5" outlineLevel="1" x14ac:dyDescent="0.2">
      <c r="A297" s="162">
        <v>147</v>
      </c>
      <c r="B297" s="163" t="s">
        <v>466</v>
      </c>
      <c r="C297" s="175" t="s">
        <v>467</v>
      </c>
      <c r="D297" s="164" t="s">
        <v>196</v>
      </c>
      <c r="E297" s="196">
        <v>1030.9000000000001</v>
      </c>
      <c r="F297" s="188"/>
      <c r="G297" s="187">
        <f>ROUND(E297*F297,2)</f>
        <v>0</v>
      </c>
      <c r="H297" s="166">
        <v>21</v>
      </c>
      <c r="I297" s="165">
        <v>0</v>
      </c>
      <c r="J297" s="165">
        <f>ROUND(E297*I297,2)</f>
        <v>0</v>
      </c>
      <c r="K297" s="165">
        <v>0</v>
      </c>
      <c r="L297" s="165">
        <f>ROUND(E297*K297,2)</f>
        <v>0</v>
      </c>
      <c r="M297" s="166" t="s">
        <v>170</v>
      </c>
      <c r="N297" s="167" t="s">
        <v>171</v>
      </c>
      <c r="O297" s="151" t="s">
        <v>172</v>
      </c>
      <c r="P297" s="142"/>
      <c r="Q297" s="142"/>
      <c r="R297" s="142"/>
      <c r="S297" s="142"/>
      <c r="T297" s="142"/>
      <c r="U297" s="142"/>
      <c r="V297" s="142"/>
      <c r="W297" s="142" t="s">
        <v>173</v>
      </c>
      <c r="X297" s="142"/>
      <c r="Y297" s="142"/>
      <c r="Z297" s="14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row>
    <row r="298" spans="1:50" outlineLevel="2" x14ac:dyDescent="0.2">
      <c r="A298" s="148"/>
      <c r="B298" s="149"/>
      <c r="C298" s="176" t="s">
        <v>468</v>
      </c>
      <c r="D298" s="152"/>
      <c r="E298" s="197">
        <v>1030.9000000000001</v>
      </c>
      <c r="F298" s="189"/>
      <c r="G298" s="189"/>
      <c r="H298" s="151"/>
      <c r="I298" s="150"/>
      <c r="J298" s="150"/>
      <c r="K298" s="150"/>
      <c r="L298" s="150"/>
      <c r="M298" s="151"/>
      <c r="N298" s="151"/>
      <c r="O298" s="151"/>
      <c r="P298" s="142"/>
      <c r="Q298" s="142"/>
      <c r="R298" s="142"/>
      <c r="S298" s="142"/>
      <c r="T298" s="142"/>
      <c r="U298" s="142"/>
      <c r="V298" s="142"/>
      <c r="W298" s="142" t="s">
        <v>175</v>
      </c>
      <c r="X298" s="142">
        <v>0</v>
      </c>
      <c r="Y298" s="142"/>
      <c r="Z298" s="14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row>
    <row r="299" spans="1:50" ht="22.5" outlineLevel="1" x14ac:dyDescent="0.2">
      <c r="A299" s="162">
        <v>148</v>
      </c>
      <c r="B299" s="163" t="s">
        <v>469</v>
      </c>
      <c r="C299" s="175" t="s">
        <v>854</v>
      </c>
      <c r="D299" s="164" t="s">
        <v>196</v>
      </c>
      <c r="E299" s="196">
        <v>42.4</v>
      </c>
      <c r="F299" s="188"/>
      <c r="G299" s="187">
        <f>ROUND(E299*F299,2)</f>
        <v>0</v>
      </c>
      <c r="H299" s="166">
        <v>21</v>
      </c>
      <c r="I299" s="165">
        <v>2.5999999999999998E-4</v>
      </c>
      <c r="J299" s="165">
        <f>ROUND(E299*I299,2)</f>
        <v>0.01</v>
      </c>
      <c r="K299" s="165">
        <v>0</v>
      </c>
      <c r="L299" s="165">
        <f>ROUND(E299*K299,2)</f>
        <v>0</v>
      </c>
      <c r="M299" s="166" t="s">
        <v>170</v>
      </c>
      <c r="N299" s="167" t="s">
        <v>171</v>
      </c>
      <c r="O299" s="151" t="s">
        <v>172</v>
      </c>
      <c r="P299" s="142"/>
      <c r="Q299" s="142"/>
      <c r="R299" s="142"/>
      <c r="S299" s="142"/>
      <c r="T299" s="142"/>
      <c r="U299" s="142"/>
      <c r="V299" s="142"/>
      <c r="W299" s="142" t="s">
        <v>173</v>
      </c>
      <c r="X299" s="142"/>
      <c r="Y299" s="142"/>
      <c r="Z299" s="14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row>
    <row r="300" spans="1:50" outlineLevel="2" x14ac:dyDescent="0.2">
      <c r="A300" s="148"/>
      <c r="B300" s="149"/>
      <c r="C300" s="176" t="s">
        <v>470</v>
      </c>
      <c r="D300" s="152"/>
      <c r="E300" s="197">
        <v>42.4</v>
      </c>
      <c r="F300" s="189"/>
      <c r="G300" s="189"/>
      <c r="H300" s="151"/>
      <c r="I300" s="150"/>
      <c r="J300" s="150"/>
      <c r="K300" s="150"/>
      <c r="L300" s="150"/>
      <c r="M300" s="151"/>
      <c r="N300" s="151"/>
      <c r="O300" s="151"/>
      <c r="P300" s="142"/>
      <c r="Q300" s="142"/>
      <c r="R300" s="142"/>
      <c r="S300" s="142"/>
      <c r="T300" s="142"/>
      <c r="U300" s="142"/>
      <c r="V300" s="142"/>
      <c r="W300" s="142" t="s">
        <v>175</v>
      </c>
      <c r="X300" s="142">
        <v>0</v>
      </c>
      <c r="Y300" s="142"/>
      <c r="Z300" s="14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row>
    <row r="301" spans="1:50" outlineLevel="1" x14ac:dyDescent="0.2">
      <c r="A301" s="162">
        <v>149</v>
      </c>
      <c r="B301" s="163" t="s">
        <v>471</v>
      </c>
      <c r="C301" s="175" t="s">
        <v>472</v>
      </c>
      <c r="D301" s="164" t="s">
        <v>196</v>
      </c>
      <c r="E301" s="196">
        <v>169.32</v>
      </c>
      <c r="F301" s="188"/>
      <c r="G301" s="187">
        <f>ROUND(E301*F301,2)</f>
        <v>0</v>
      </c>
      <c r="H301" s="166">
        <v>21</v>
      </c>
      <c r="I301" s="165">
        <v>5.5999999999999999E-3</v>
      </c>
      <c r="J301" s="165">
        <f>ROUND(E301*I301,2)</f>
        <v>0.95</v>
      </c>
      <c r="K301" s="165">
        <v>0</v>
      </c>
      <c r="L301" s="165">
        <f>ROUND(E301*K301,2)</f>
        <v>0</v>
      </c>
      <c r="M301" s="166" t="s">
        <v>170</v>
      </c>
      <c r="N301" s="167" t="s">
        <v>225</v>
      </c>
      <c r="O301" s="151" t="s">
        <v>172</v>
      </c>
      <c r="P301" s="142"/>
      <c r="Q301" s="142"/>
      <c r="R301" s="142"/>
      <c r="S301" s="142"/>
      <c r="T301" s="142"/>
      <c r="U301" s="142"/>
      <c r="V301" s="142"/>
      <c r="W301" s="142" t="s">
        <v>226</v>
      </c>
      <c r="X301" s="142"/>
      <c r="Y301" s="142"/>
      <c r="Z301" s="14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row>
    <row r="302" spans="1:50" outlineLevel="2" x14ac:dyDescent="0.2">
      <c r="A302" s="148"/>
      <c r="B302" s="149"/>
      <c r="C302" s="176" t="s">
        <v>473</v>
      </c>
      <c r="D302" s="152"/>
      <c r="E302" s="197">
        <v>169.32</v>
      </c>
      <c r="F302" s="189"/>
      <c r="G302" s="189"/>
      <c r="H302" s="151"/>
      <c r="I302" s="150"/>
      <c r="J302" s="150"/>
      <c r="K302" s="150"/>
      <c r="L302" s="150"/>
      <c r="M302" s="151"/>
      <c r="N302" s="151"/>
      <c r="O302" s="151"/>
      <c r="P302" s="142"/>
      <c r="Q302" s="142"/>
      <c r="R302" s="142"/>
      <c r="S302" s="142"/>
      <c r="T302" s="142"/>
      <c r="U302" s="142"/>
      <c r="V302" s="142"/>
      <c r="W302" s="142" t="s">
        <v>175</v>
      </c>
      <c r="X302" s="142">
        <v>0</v>
      </c>
      <c r="Y302" s="142"/>
      <c r="Z302" s="14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row>
    <row r="303" spans="1:50" outlineLevel="1" x14ac:dyDescent="0.2">
      <c r="A303" s="162">
        <v>150</v>
      </c>
      <c r="B303" s="163" t="s">
        <v>474</v>
      </c>
      <c r="C303" s="175" t="s">
        <v>855</v>
      </c>
      <c r="D303" s="164" t="s">
        <v>196</v>
      </c>
      <c r="E303" s="196">
        <v>1023.06</v>
      </c>
      <c r="F303" s="188"/>
      <c r="G303" s="187">
        <f>ROUND(E303*F303,2)</f>
        <v>0</v>
      </c>
      <c r="H303" s="166">
        <v>21</v>
      </c>
      <c r="I303" s="165">
        <v>3.5000000000000001E-3</v>
      </c>
      <c r="J303" s="165">
        <f>ROUND(E303*I303,2)</f>
        <v>3.58</v>
      </c>
      <c r="K303" s="165">
        <v>0</v>
      </c>
      <c r="L303" s="165">
        <f>ROUND(E303*K303,2)</f>
        <v>0</v>
      </c>
      <c r="M303" s="166" t="s">
        <v>170</v>
      </c>
      <c r="N303" s="167" t="s">
        <v>225</v>
      </c>
      <c r="O303" s="151" t="s">
        <v>172</v>
      </c>
      <c r="P303" s="142"/>
      <c r="Q303" s="142"/>
      <c r="R303" s="142"/>
      <c r="S303" s="142"/>
      <c r="T303" s="142"/>
      <c r="U303" s="142"/>
      <c r="V303" s="142"/>
      <c r="W303" s="142" t="s">
        <v>226</v>
      </c>
      <c r="X303" s="142"/>
      <c r="Y303" s="142"/>
      <c r="Z303" s="14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row>
    <row r="304" spans="1:50" outlineLevel="2" x14ac:dyDescent="0.2">
      <c r="A304" s="148"/>
      <c r="B304" s="149"/>
      <c r="C304" s="176" t="s">
        <v>475</v>
      </c>
      <c r="D304" s="152"/>
      <c r="E304" s="197">
        <v>1023.06</v>
      </c>
      <c r="F304" s="189"/>
      <c r="G304" s="189"/>
      <c r="H304" s="151"/>
      <c r="I304" s="150"/>
      <c r="J304" s="150"/>
      <c r="K304" s="150"/>
      <c r="L304" s="150"/>
      <c r="M304" s="151"/>
      <c r="N304" s="151"/>
      <c r="O304" s="151"/>
      <c r="P304" s="142"/>
      <c r="Q304" s="142"/>
      <c r="R304" s="142"/>
      <c r="S304" s="142"/>
      <c r="T304" s="142"/>
      <c r="U304" s="142"/>
      <c r="V304" s="142"/>
      <c r="W304" s="142" t="s">
        <v>175</v>
      </c>
      <c r="X304" s="142">
        <v>0</v>
      </c>
      <c r="Y304" s="142"/>
      <c r="Z304" s="14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row>
    <row r="305" spans="1:50" outlineLevel="1" x14ac:dyDescent="0.2">
      <c r="A305" s="162">
        <v>151</v>
      </c>
      <c r="B305" s="163" t="s">
        <v>476</v>
      </c>
      <c r="C305" s="175" t="s">
        <v>856</v>
      </c>
      <c r="D305" s="164" t="s">
        <v>196</v>
      </c>
      <c r="E305" s="196">
        <v>1023.06</v>
      </c>
      <c r="F305" s="188"/>
      <c r="G305" s="187">
        <f>ROUND(E305*F305,2)</f>
        <v>0</v>
      </c>
      <c r="H305" s="166">
        <v>21</v>
      </c>
      <c r="I305" s="165">
        <v>4.0000000000000001E-3</v>
      </c>
      <c r="J305" s="165">
        <f>ROUND(E305*I305,2)</f>
        <v>4.09</v>
      </c>
      <c r="K305" s="165">
        <v>0</v>
      </c>
      <c r="L305" s="165">
        <f>ROUND(E305*K305,2)</f>
        <v>0</v>
      </c>
      <c r="M305" s="166" t="s">
        <v>170</v>
      </c>
      <c r="N305" s="167" t="s">
        <v>225</v>
      </c>
      <c r="O305" s="151" t="s">
        <v>172</v>
      </c>
      <c r="P305" s="142"/>
      <c r="Q305" s="142"/>
      <c r="R305" s="142"/>
      <c r="S305" s="142"/>
      <c r="T305" s="142"/>
      <c r="U305" s="142"/>
      <c r="V305" s="142"/>
      <c r="W305" s="142" t="s">
        <v>226</v>
      </c>
      <c r="X305" s="142"/>
      <c r="Y305" s="142"/>
      <c r="Z305" s="14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row>
    <row r="306" spans="1:50" outlineLevel="2" x14ac:dyDescent="0.2">
      <c r="A306" s="148"/>
      <c r="B306" s="149"/>
      <c r="C306" s="176" t="s">
        <v>475</v>
      </c>
      <c r="D306" s="152"/>
      <c r="E306" s="197">
        <v>1023.06</v>
      </c>
      <c r="F306" s="189"/>
      <c r="G306" s="189"/>
      <c r="H306" s="151"/>
      <c r="I306" s="150"/>
      <c r="J306" s="150"/>
      <c r="K306" s="150"/>
      <c r="L306" s="150"/>
      <c r="M306" s="151"/>
      <c r="N306" s="151"/>
      <c r="O306" s="151"/>
      <c r="P306" s="142"/>
      <c r="Q306" s="142"/>
      <c r="R306" s="142"/>
      <c r="S306" s="142"/>
      <c r="T306" s="142"/>
      <c r="U306" s="142"/>
      <c r="V306" s="142"/>
      <c r="W306" s="142" t="s">
        <v>175</v>
      </c>
      <c r="X306" s="142">
        <v>0</v>
      </c>
      <c r="Y306" s="142"/>
      <c r="Z306" s="14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row>
    <row r="307" spans="1:50" outlineLevel="1" x14ac:dyDescent="0.2">
      <c r="A307" s="162">
        <v>152</v>
      </c>
      <c r="B307" s="163" t="s">
        <v>477</v>
      </c>
      <c r="C307" s="175" t="s">
        <v>858</v>
      </c>
      <c r="D307" s="164" t="s">
        <v>169</v>
      </c>
      <c r="E307" s="196">
        <v>122.7672</v>
      </c>
      <c r="F307" s="188"/>
      <c r="G307" s="187">
        <f>ROUND(E307*F307,2)</f>
        <v>0</v>
      </c>
      <c r="H307" s="166">
        <v>21</v>
      </c>
      <c r="I307" s="165">
        <v>2.5000000000000001E-2</v>
      </c>
      <c r="J307" s="165">
        <f>ROUND(E307*I307,2)</f>
        <v>3.07</v>
      </c>
      <c r="K307" s="165">
        <v>0</v>
      </c>
      <c r="L307" s="165">
        <f>ROUND(E307*K307,2)</f>
        <v>0</v>
      </c>
      <c r="M307" s="166" t="s">
        <v>170</v>
      </c>
      <c r="N307" s="167" t="s">
        <v>225</v>
      </c>
      <c r="O307" s="151" t="s">
        <v>172</v>
      </c>
      <c r="P307" s="142"/>
      <c r="Q307" s="142"/>
      <c r="R307" s="142"/>
      <c r="S307" s="142"/>
      <c r="T307" s="142"/>
      <c r="U307" s="142"/>
      <c r="V307" s="142"/>
      <c r="W307" s="142" t="s">
        <v>226</v>
      </c>
      <c r="X307" s="142"/>
      <c r="Y307" s="142"/>
      <c r="Z307" s="14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row>
    <row r="308" spans="1:50" outlineLevel="2" x14ac:dyDescent="0.2">
      <c r="A308" s="148"/>
      <c r="B308" s="149"/>
      <c r="C308" s="176" t="s">
        <v>478</v>
      </c>
      <c r="D308" s="152"/>
      <c r="E308" s="197">
        <v>122.7672</v>
      </c>
      <c r="F308" s="189"/>
      <c r="G308" s="189"/>
      <c r="H308" s="151"/>
      <c r="I308" s="150"/>
      <c r="J308" s="150"/>
      <c r="K308" s="150"/>
      <c r="L308" s="150"/>
      <c r="M308" s="151"/>
      <c r="N308" s="151"/>
      <c r="O308" s="151"/>
      <c r="P308" s="142"/>
      <c r="Q308" s="142"/>
      <c r="R308" s="142"/>
      <c r="S308" s="142"/>
      <c r="T308" s="142"/>
      <c r="U308" s="142"/>
      <c r="V308" s="142"/>
      <c r="W308" s="142" t="s">
        <v>175</v>
      </c>
      <c r="X308" s="142">
        <v>0</v>
      </c>
      <c r="Y308" s="142"/>
      <c r="Z308" s="14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row>
    <row r="309" spans="1:50" outlineLevel="1" x14ac:dyDescent="0.2">
      <c r="A309" s="162">
        <v>153</v>
      </c>
      <c r="B309" s="163" t="s">
        <v>479</v>
      </c>
      <c r="C309" s="175" t="s">
        <v>857</v>
      </c>
      <c r="D309" s="164" t="s">
        <v>196</v>
      </c>
      <c r="E309" s="196">
        <v>15.81</v>
      </c>
      <c r="F309" s="188"/>
      <c r="G309" s="187">
        <f>ROUND(E309*F309,2)</f>
        <v>0</v>
      </c>
      <c r="H309" s="166">
        <v>21</v>
      </c>
      <c r="I309" s="165">
        <v>2.0000000000000001E-4</v>
      </c>
      <c r="J309" s="165">
        <f>ROUND(E309*I309,2)</f>
        <v>0</v>
      </c>
      <c r="K309" s="165">
        <v>0</v>
      </c>
      <c r="L309" s="165">
        <f>ROUND(E309*K309,2)</f>
        <v>0</v>
      </c>
      <c r="M309" s="166" t="s">
        <v>170</v>
      </c>
      <c r="N309" s="167" t="s">
        <v>225</v>
      </c>
      <c r="O309" s="151" t="s">
        <v>172</v>
      </c>
      <c r="P309" s="142"/>
      <c r="Q309" s="142"/>
      <c r="R309" s="142"/>
      <c r="S309" s="142"/>
      <c r="T309" s="142"/>
      <c r="U309" s="142"/>
      <c r="V309" s="142"/>
      <c r="W309" s="142" t="s">
        <v>226</v>
      </c>
      <c r="X309" s="142"/>
      <c r="Y309" s="142"/>
      <c r="Z309" s="14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row>
    <row r="310" spans="1:50" outlineLevel="2" x14ac:dyDescent="0.2">
      <c r="A310" s="148"/>
      <c r="B310" s="149"/>
      <c r="C310" s="176" t="s">
        <v>480</v>
      </c>
      <c r="D310" s="152"/>
      <c r="E310" s="197">
        <v>12.24</v>
      </c>
      <c r="F310" s="189"/>
      <c r="G310" s="189"/>
      <c r="H310" s="151"/>
      <c r="I310" s="150"/>
      <c r="J310" s="150"/>
      <c r="K310" s="150"/>
      <c r="L310" s="150"/>
      <c r="M310" s="151"/>
      <c r="N310" s="151"/>
      <c r="O310" s="151"/>
      <c r="P310" s="142"/>
      <c r="Q310" s="142"/>
      <c r="R310" s="142"/>
      <c r="S310" s="142"/>
      <c r="T310" s="142"/>
      <c r="U310" s="142"/>
      <c r="V310" s="142"/>
      <c r="W310" s="142" t="s">
        <v>175</v>
      </c>
      <c r="X310" s="142">
        <v>0</v>
      </c>
      <c r="Y310" s="142"/>
      <c r="Z310" s="14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row>
    <row r="311" spans="1:50" outlineLevel="3" x14ac:dyDescent="0.2">
      <c r="A311" s="148"/>
      <c r="B311" s="149"/>
      <c r="C311" s="176" t="s">
        <v>481</v>
      </c>
      <c r="D311" s="152"/>
      <c r="E311" s="197">
        <v>3.57</v>
      </c>
      <c r="F311" s="189"/>
      <c r="G311" s="189"/>
      <c r="H311" s="151"/>
      <c r="I311" s="150"/>
      <c r="J311" s="150"/>
      <c r="K311" s="150"/>
      <c r="L311" s="150"/>
      <c r="M311" s="151"/>
      <c r="N311" s="151"/>
      <c r="O311" s="151"/>
      <c r="P311" s="142"/>
      <c r="Q311" s="142"/>
      <c r="R311" s="142"/>
      <c r="S311" s="142"/>
      <c r="T311" s="142"/>
      <c r="U311" s="142"/>
      <c r="V311" s="142"/>
      <c r="W311" s="142" t="s">
        <v>175</v>
      </c>
      <c r="X311" s="142">
        <v>0</v>
      </c>
      <c r="Y311" s="142"/>
      <c r="Z311" s="14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row>
    <row r="312" spans="1:50" outlineLevel="1" x14ac:dyDescent="0.2">
      <c r="A312" s="162">
        <v>154</v>
      </c>
      <c r="B312" s="163" t="s">
        <v>482</v>
      </c>
      <c r="C312" s="175" t="s">
        <v>859</v>
      </c>
      <c r="D312" s="164" t="s">
        <v>224</v>
      </c>
      <c r="E312" s="196">
        <v>2082.4180000000001</v>
      </c>
      <c r="F312" s="188"/>
      <c r="G312" s="187">
        <f>ROUND(E312*F312,2)</f>
        <v>0</v>
      </c>
      <c r="H312" s="166">
        <v>21</v>
      </c>
      <c r="I312" s="165">
        <v>0</v>
      </c>
      <c r="J312" s="165">
        <f>ROUND(E312*I312,2)</f>
        <v>0</v>
      </c>
      <c r="K312" s="165">
        <v>0</v>
      </c>
      <c r="L312" s="165">
        <f>ROUND(E312*K312,2)</f>
        <v>0</v>
      </c>
      <c r="M312" s="166" t="s">
        <v>170</v>
      </c>
      <c r="N312" s="167" t="s">
        <v>225</v>
      </c>
      <c r="O312" s="151" t="s">
        <v>172</v>
      </c>
      <c r="P312" s="142"/>
      <c r="Q312" s="142"/>
      <c r="R312" s="142"/>
      <c r="S312" s="142"/>
      <c r="T312" s="142"/>
      <c r="U312" s="142"/>
      <c r="V312" s="142"/>
      <c r="W312" s="142" t="s">
        <v>226</v>
      </c>
      <c r="X312" s="142"/>
      <c r="Y312" s="142"/>
      <c r="Z312" s="14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row>
    <row r="313" spans="1:50" outlineLevel="2" x14ac:dyDescent="0.2">
      <c r="A313" s="148"/>
      <c r="B313" s="149"/>
      <c r="C313" s="176" t="s">
        <v>483</v>
      </c>
      <c r="D313" s="152"/>
      <c r="E313" s="197">
        <v>2082.4180000000001</v>
      </c>
      <c r="F313" s="189"/>
      <c r="G313" s="189"/>
      <c r="H313" s="151"/>
      <c r="I313" s="150"/>
      <c r="J313" s="150"/>
      <c r="K313" s="150"/>
      <c r="L313" s="150"/>
      <c r="M313" s="151"/>
      <c r="N313" s="151"/>
      <c r="O313" s="151"/>
      <c r="P313" s="142"/>
      <c r="Q313" s="142"/>
      <c r="R313" s="142"/>
      <c r="S313" s="142"/>
      <c r="T313" s="142"/>
      <c r="U313" s="142"/>
      <c r="V313" s="142"/>
      <c r="W313" s="142" t="s">
        <v>175</v>
      </c>
      <c r="X313" s="142">
        <v>0</v>
      </c>
      <c r="Y313" s="142"/>
      <c r="Z313" s="14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row>
    <row r="314" spans="1:50" outlineLevel="1" x14ac:dyDescent="0.2">
      <c r="A314" s="162">
        <v>155</v>
      </c>
      <c r="B314" s="163" t="s">
        <v>484</v>
      </c>
      <c r="C314" s="175" t="s">
        <v>860</v>
      </c>
      <c r="D314" s="164" t="s">
        <v>196</v>
      </c>
      <c r="E314" s="196">
        <v>86.495999999999995</v>
      </c>
      <c r="F314" s="188"/>
      <c r="G314" s="187">
        <f>ROUND(E314*F314,2)</f>
        <v>0</v>
      </c>
      <c r="H314" s="166">
        <v>21</v>
      </c>
      <c r="I314" s="165">
        <v>3.2000000000000002E-3</v>
      </c>
      <c r="J314" s="165">
        <f>ROUND(E314*I314,2)</f>
        <v>0.28000000000000003</v>
      </c>
      <c r="K314" s="165">
        <v>0</v>
      </c>
      <c r="L314" s="165">
        <f>ROUND(E314*K314,2)</f>
        <v>0</v>
      </c>
      <c r="M314" s="166" t="s">
        <v>170</v>
      </c>
      <c r="N314" s="167" t="s">
        <v>225</v>
      </c>
      <c r="O314" s="151" t="s">
        <v>172</v>
      </c>
      <c r="P314" s="142"/>
      <c r="Q314" s="142"/>
      <c r="R314" s="142"/>
      <c r="S314" s="142"/>
      <c r="T314" s="142"/>
      <c r="U314" s="142"/>
      <c r="V314" s="142"/>
      <c r="W314" s="142" t="s">
        <v>226</v>
      </c>
      <c r="X314" s="142"/>
      <c r="Y314" s="142"/>
      <c r="Z314" s="14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row>
    <row r="315" spans="1:50" outlineLevel="2" x14ac:dyDescent="0.2">
      <c r="A315" s="148"/>
      <c r="B315" s="149"/>
      <c r="C315" s="176" t="s">
        <v>485</v>
      </c>
      <c r="D315" s="152"/>
      <c r="E315" s="197">
        <v>86.495999999999995</v>
      </c>
      <c r="F315" s="189"/>
      <c r="G315" s="189"/>
      <c r="H315" s="151"/>
      <c r="I315" s="150"/>
      <c r="J315" s="150"/>
      <c r="K315" s="150"/>
      <c r="L315" s="150"/>
      <c r="M315" s="151"/>
      <c r="N315" s="151"/>
      <c r="O315" s="151"/>
      <c r="P315" s="142"/>
      <c r="Q315" s="142"/>
      <c r="R315" s="142"/>
      <c r="S315" s="142"/>
      <c r="T315" s="142"/>
      <c r="U315" s="142"/>
      <c r="V315" s="142"/>
      <c r="W315" s="142" t="s">
        <v>175</v>
      </c>
      <c r="X315" s="142">
        <v>0</v>
      </c>
      <c r="Y315" s="142"/>
      <c r="Z315" s="14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row>
    <row r="316" spans="1:50" outlineLevel="1" x14ac:dyDescent="0.2">
      <c r="A316" s="168">
        <v>156</v>
      </c>
      <c r="B316" s="169" t="s">
        <v>486</v>
      </c>
      <c r="C316" s="177" t="s">
        <v>487</v>
      </c>
      <c r="D316" s="170" t="s">
        <v>212</v>
      </c>
      <c r="E316" s="198">
        <v>12.498799999999999</v>
      </c>
      <c r="F316" s="191"/>
      <c r="G316" s="190">
        <f>ROUND(E316*F316,2)</f>
        <v>0</v>
      </c>
      <c r="H316" s="172">
        <v>21</v>
      </c>
      <c r="I316" s="171">
        <v>0</v>
      </c>
      <c r="J316" s="171">
        <f>ROUND(E316*I316,2)</f>
        <v>0</v>
      </c>
      <c r="K316" s="171">
        <v>0</v>
      </c>
      <c r="L316" s="171">
        <f>ROUND(E316*K316,2)</f>
        <v>0</v>
      </c>
      <c r="M316" s="172" t="s">
        <v>170</v>
      </c>
      <c r="N316" s="173" t="s">
        <v>425</v>
      </c>
      <c r="O316" s="151" t="s">
        <v>172</v>
      </c>
      <c r="P316" s="142"/>
      <c r="Q316" s="142"/>
      <c r="R316" s="142"/>
      <c r="S316" s="142"/>
      <c r="T316" s="142"/>
      <c r="U316" s="142"/>
      <c r="V316" s="142"/>
      <c r="W316" s="142" t="s">
        <v>426</v>
      </c>
      <c r="X316" s="142"/>
      <c r="Y316" s="142"/>
      <c r="Z316" s="14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row>
    <row r="317" spans="1:50" x14ac:dyDescent="0.2">
      <c r="A317" s="156" t="s">
        <v>165</v>
      </c>
      <c r="B317" s="157" t="s">
        <v>121</v>
      </c>
      <c r="C317" s="174" t="s">
        <v>122</v>
      </c>
      <c r="D317" s="158"/>
      <c r="E317" s="195"/>
      <c r="F317" s="186"/>
      <c r="G317" s="186">
        <f>SUMIF(W318:W318,"&lt;&gt;NOR",G318:G318)</f>
        <v>0</v>
      </c>
      <c r="H317" s="160"/>
      <c r="I317" s="159"/>
      <c r="J317" s="159">
        <f>SUM(J318:J318)</f>
        <v>0</v>
      </c>
      <c r="K317" s="159"/>
      <c r="L317" s="159">
        <f>SUM(L318:L318)</f>
        <v>0</v>
      </c>
      <c r="M317" s="160"/>
      <c r="N317" s="161"/>
      <c r="O317" s="155"/>
      <c r="W317" t="s">
        <v>166</v>
      </c>
    </row>
    <row r="318" spans="1:50" outlineLevel="1" x14ac:dyDescent="0.2">
      <c r="A318" s="168">
        <v>157</v>
      </c>
      <c r="B318" s="169" t="s">
        <v>488</v>
      </c>
      <c r="C318" s="177" t="s">
        <v>489</v>
      </c>
      <c r="D318" s="170" t="s">
        <v>490</v>
      </c>
      <c r="E318" s="198">
        <v>1</v>
      </c>
      <c r="F318" s="328">
        <f>'730-ÚT'!G100</f>
        <v>0</v>
      </c>
      <c r="G318" s="190">
        <f>ROUND(E318*F318,2)</f>
        <v>0</v>
      </c>
      <c r="H318" s="172">
        <v>21</v>
      </c>
      <c r="I318" s="171">
        <v>0</v>
      </c>
      <c r="J318" s="171">
        <f>ROUND(E318*I318,2)</f>
        <v>0</v>
      </c>
      <c r="K318" s="171">
        <v>0</v>
      </c>
      <c r="L318" s="171">
        <f>ROUND(E318*K318,2)</f>
        <v>0</v>
      </c>
      <c r="M318" s="172" t="s">
        <v>267</v>
      </c>
      <c r="N318" s="173" t="s">
        <v>171</v>
      </c>
      <c r="O318" s="151" t="s">
        <v>172</v>
      </c>
      <c r="P318" s="142"/>
      <c r="Q318" s="142"/>
      <c r="R318" s="142"/>
      <c r="S318" s="142"/>
      <c r="T318" s="142"/>
      <c r="U318" s="142"/>
      <c r="V318" s="142"/>
      <c r="W318" s="142" t="s">
        <v>173</v>
      </c>
      <c r="X318" s="142"/>
      <c r="Y318" s="142"/>
      <c r="Z318" s="14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row>
    <row r="319" spans="1:50" x14ac:dyDescent="0.2">
      <c r="A319" s="156" t="s">
        <v>165</v>
      </c>
      <c r="B319" s="157" t="s">
        <v>123</v>
      </c>
      <c r="C319" s="174" t="s">
        <v>124</v>
      </c>
      <c r="D319" s="158"/>
      <c r="E319" s="195"/>
      <c r="F319" s="186"/>
      <c r="G319" s="186">
        <f>SUMIF(W320:W326,"&lt;&gt;NOR",G320:G326)</f>
        <v>0</v>
      </c>
      <c r="H319" s="160"/>
      <c r="I319" s="159"/>
      <c r="J319" s="159">
        <f>SUM(J320:J326)</f>
        <v>2.23</v>
      </c>
      <c r="K319" s="159"/>
      <c r="L319" s="159">
        <f>SUM(L320:L326)</f>
        <v>0</v>
      </c>
      <c r="M319" s="160"/>
      <c r="N319" s="161"/>
      <c r="O319" s="155"/>
      <c r="W319" t="s">
        <v>166</v>
      </c>
    </row>
    <row r="320" spans="1:50" ht="22.5" outlineLevel="1" x14ac:dyDescent="0.2">
      <c r="A320" s="162">
        <v>158</v>
      </c>
      <c r="B320" s="163" t="s">
        <v>491</v>
      </c>
      <c r="C320" s="175" t="s">
        <v>492</v>
      </c>
      <c r="D320" s="164" t="s">
        <v>196</v>
      </c>
      <c r="E320" s="196">
        <v>155.84</v>
      </c>
      <c r="F320" s="188"/>
      <c r="G320" s="187">
        <f>ROUND(E320*F320,2)</f>
        <v>0</v>
      </c>
      <c r="H320" s="166">
        <v>21</v>
      </c>
      <c r="I320" s="165">
        <v>2.0000000000000002E-5</v>
      </c>
      <c r="J320" s="165">
        <f>ROUND(E320*I320,2)</f>
        <v>0</v>
      </c>
      <c r="K320" s="165">
        <v>0</v>
      </c>
      <c r="L320" s="165">
        <f>ROUND(E320*K320,2)</f>
        <v>0</v>
      </c>
      <c r="M320" s="166" t="s">
        <v>170</v>
      </c>
      <c r="N320" s="167" t="s">
        <v>171</v>
      </c>
      <c r="O320" s="151" t="s">
        <v>172</v>
      </c>
      <c r="P320" s="142"/>
      <c r="Q320" s="142"/>
      <c r="R320" s="142"/>
      <c r="S320" s="142"/>
      <c r="T320" s="142"/>
      <c r="U320" s="142"/>
      <c r="V320" s="142"/>
      <c r="W320" s="142" t="s">
        <v>173</v>
      </c>
      <c r="X320" s="142"/>
      <c r="Y320" s="142"/>
      <c r="Z320" s="14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row>
    <row r="321" spans="1:50" outlineLevel="2" x14ac:dyDescent="0.2">
      <c r="A321" s="148"/>
      <c r="B321" s="149"/>
      <c r="C321" s="176" t="s">
        <v>493</v>
      </c>
      <c r="D321" s="152"/>
      <c r="E321" s="197">
        <v>132.6</v>
      </c>
      <c r="F321" s="189"/>
      <c r="G321" s="189"/>
      <c r="H321" s="151"/>
      <c r="I321" s="150"/>
      <c r="J321" s="150"/>
      <c r="K321" s="150"/>
      <c r="L321" s="150"/>
      <c r="M321" s="151"/>
      <c r="N321" s="151"/>
      <c r="O321" s="151"/>
      <c r="P321" s="142"/>
      <c r="Q321" s="142"/>
      <c r="R321" s="142"/>
      <c r="S321" s="142"/>
      <c r="T321" s="142"/>
      <c r="U321" s="142"/>
      <c r="V321" s="142"/>
      <c r="W321" s="142" t="s">
        <v>175</v>
      </c>
      <c r="X321" s="142">
        <v>0</v>
      </c>
      <c r="Y321" s="142"/>
      <c r="Z321" s="14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row>
    <row r="322" spans="1:50" outlineLevel="3" x14ac:dyDescent="0.2">
      <c r="A322" s="148"/>
      <c r="B322" s="149"/>
      <c r="C322" s="176" t="s">
        <v>494</v>
      </c>
      <c r="D322" s="152"/>
      <c r="E322" s="197">
        <v>23.24</v>
      </c>
      <c r="F322" s="189"/>
      <c r="G322" s="189"/>
      <c r="H322" s="151"/>
      <c r="I322" s="150"/>
      <c r="J322" s="150"/>
      <c r="K322" s="150"/>
      <c r="L322" s="150"/>
      <c r="M322" s="151"/>
      <c r="N322" s="151"/>
      <c r="O322" s="151"/>
      <c r="P322" s="142"/>
      <c r="Q322" s="142"/>
      <c r="R322" s="142"/>
      <c r="S322" s="142"/>
      <c r="T322" s="142"/>
      <c r="U322" s="142"/>
      <c r="V322" s="142"/>
      <c r="W322" s="142" t="s">
        <v>175</v>
      </c>
      <c r="X322" s="142">
        <v>0</v>
      </c>
      <c r="Y322" s="142"/>
      <c r="Z322" s="14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row>
    <row r="323" spans="1:50" ht="22.5" outlineLevel="1" x14ac:dyDescent="0.2">
      <c r="A323" s="162">
        <v>159</v>
      </c>
      <c r="B323" s="163" t="s">
        <v>495</v>
      </c>
      <c r="C323" s="175" t="s">
        <v>496</v>
      </c>
      <c r="D323" s="164" t="s">
        <v>196</v>
      </c>
      <c r="E323" s="196">
        <v>171.42400000000001</v>
      </c>
      <c r="F323" s="188"/>
      <c r="G323" s="187">
        <f>ROUND(E323*F323,2)</f>
        <v>0</v>
      </c>
      <c r="H323" s="166">
        <v>21</v>
      </c>
      <c r="I323" s="165">
        <v>1.2999999999999999E-2</v>
      </c>
      <c r="J323" s="165">
        <f>ROUND(E323*I323,2)</f>
        <v>2.23</v>
      </c>
      <c r="K323" s="165">
        <v>0</v>
      </c>
      <c r="L323" s="165">
        <f>ROUND(E323*K323,2)</f>
        <v>0</v>
      </c>
      <c r="M323" s="166" t="s">
        <v>170</v>
      </c>
      <c r="N323" s="167" t="s">
        <v>225</v>
      </c>
      <c r="O323" s="151" t="s">
        <v>172</v>
      </c>
      <c r="P323" s="142"/>
      <c r="Q323" s="142"/>
      <c r="R323" s="142"/>
      <c r="S323" s="142"/>
      <c r="T323" s="142"/>
      <c r="U323" s="142"/>
      <c r="V323" s="142"/>
      <c r="W323" s="142" t="s">
        <v>226</v>
      </c>
      <c r="X323" s="142"/>
      <c r="Y323" s="142"/>
      <c r="Z323" s="14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row>
    <row r="324" spans="1:50" outlineLevel="2" x14ac:dyDescent="0.2">
      <c r="A324" s="148"/>
      <c r="B324" s="149"/>
      <c r="C324" s="176" t="s">
        <v>497</v>
      </c>
      <c r="D324" s="152"/>
      <c r="E324" s="197">
        <v>145.86000000000001</v>
      </c>
      <c r="F324" s="189"/>
      <c r="G324" s="189"/>
      <c r="H324" s="151"/>
      <c r="I324" s="150"/>
      <c r="J324" s="150"/>
      <c r="K324" s="150"/>
      <c r="L324" s="150"/>
      <c r="M324" s="151"/>
      <c r="N324" s="151"/>
      <c r="O324" s="151"/>
      <c r="P324" s="142"/>
      <c r="Q324" s="142"/>
      <c r="R324" s="142"/>
      <c r="S324" s="142"/>
      <c r="T324" s="142"/>
      <c r="U324" s="142"/>
      <c r="V324" s="142"/>
      <c r="W324" s="142" t="s">
        <v>175</v>
      </c>
      <c r="X324" s="142">
        <v>0</v>
      </c>
      <c r="Y324" s="142"/>
      <c r="Z324" s="14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row>
    <row r="325" spans="1:50" outlineLevel="3" x14ac:dyDescent="0.2">
      <c r="A325" s="148"/>
      <c r="B325" s="149"/>
      <c r="C325" s="176" t="s">
        <v>498</v>
      </c>
      <c r="D325" s="152"/>
      <c r="E325" s="197">
        <v>25.564</v>
      </c>
      <c r="F325" s="189"/>
      <c r="G325" s="189"/>
      <c r="H325" s="151"/>
      <c r="I325" s="150"/>
      <c r="J325" s="150"/>
      <c r="K325" s="150"/>
      <c r="L325" s="150"/>
      <c r="M325" s="151"/>
      <c r="N325" s="151"/>
      <c r="O325" s="151"/>
      <c r="P325" s="142"/>
      <c r="Q325" s="142"/>
      <c r="R325" s="142"/>
      <c r="S325" s="142"/>
      <c r="T325" s="142"/>
      <c r="U325" s="142"/>
      <c r="V325" s="142"/>
      <c r="W325" s="142" t="s">
        <v>175</v>
      </c>
      <c r="X325" s="142">
        <v>0</v>
      </c>
      <c r="Y325" s="142"/>
      <c r="Z325" s="14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row>
    <row r="326" spans="1:50" ht="22.5" outlineLevel="1" x14ac:dyDescent="0.2">
      <c r="A326" s="168">
        <v>160</v>
      </c>
      <c r="B326" s="169" t="s">
        <v>499</v>
      </c>
      <c r="C326" s="177" t="s">
        <v>500</v>
      </c>
      <c r="D326" s="170" t="s">
        <v>212</v>
      </c>
      <c r="E326" s="198">
        <v>2.23163</v>
      </c>
      <c r="F326" s="191"/>
      <c r="G326" s="190">
        <f>ROUND(E326*F326,2)</f>
        <v>0</v>
      </c>
      <c r="H326" s="172">
        <v>21</v>
      </c>
      <c r="I326" s="171">
        <v>0</v>
      </c>
      <c r="J326" s="171">
        <f>ROUND(E326*I326,2)</f>
        <v>0</v>
      </c>
      <c r="K326" s="171">
        <v>0</v>
      </c>
      <c r="L326" s="171">
        <f>ROUND(E326*K326,2)</f>
        <v>0</v>
      </c>
      <c r="M326" s="172" t="s">
        <v>170</v>
      </c>
      <c r="N326" s="173" t="s">
        <v>425</v>
      </c>
      <c r="O326" s="151" t="s">
        <v>172</v>
      </c>
      <c r="P326" s="142"/>
      <c r="Q326" s="142"/>
      <c r="R326" s="142"/>
      <c r="S326" s="142"/>
      <c r="T326" s="142"/>
      <c r="U326" s="142"/>
      <c r="V326" s="142"/>
      <c r="W326" s="142" t="s">
        <v>426</v>
      </c>
      <c r="X326" s="142"/>
      <c r="Y326" s="142"/>
      <c r="Z326" s="14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row>
    <row r="327" spans="1:50" x14ac:dyDescent="0.2">
      <c r="A327" s="156" t="s">
        <v>165</v>
      </c>
      <c r="B327" s="157" t="s">
        <v>125</v>
      </c>
      <c r="C327" s="174" t="s">
        <v>126</v>
      </c>
      <c r="D327" s="158"/>
      <c r="E327" s="195"/>
      <c r="F327" s="186"/>
      <c r="G327" s="186">
        <f>SUMIF(W328:W338,"&lt;&gt;NOR",G328:G338)</f>
        <v>0</v>
      </c>
      <c r="H327" s="160"/>
      <c r="I327" s="159"/>
      <c r="J327" s="159">
        <f>SUM(J328:J338)</f>
        <v>2.7699999999999996</v>
      </c>
      <c r="K327" s="159"/>
      <c r="L327" s="159">
        <f>SUM(L328:L338)</f>
        <v>0</v>
      </c>
      <c r="M327" s="160"/>
      <c r="N327" s="161"/>
      <c r="O327" s="155"/>
      <c r="W327" t="s">
        <v>166</v>
      </c>
    </row>
    <row r="328" spans="1:50" ht="22.5" outlineLevel="1" x14ac:dyDescent="0.2">
      <c r="A328" s="162">
        <v>161</v>
      </c>
      <c r="B328" s="163" t="s">
        <v>501</v>
      </c>
      <c r="C328" s="175" t="s">
        <v>861</v>
      </c>
      <c r="D328" s="164" t="s">
        <v>200</v>
      </c>
      <c r="E328" s="196">
        <v>83</v>
      </c>
      <c r="F328" s="188"/>
      <c r="G328" s="187">
        <f>ROUND(E328*F328,2)</f>
        <v>0</v>
      </c>
      <c r="H328" s="166">
        <v>21</v>
      </c>
      <c r="I328" s="165">
        <v>2.7399999999999998E-3</v>
      </c>
      <c r="J328" s="165">
        <f>ROUND(E328*I328,2)</f>
        <v>0.23</v>
      </c>
      <c r="K328" s="165">
        <v>0</v>
      </c>
      <c r="L328" s="165">
        <f>ROUND(E328*K328,2)</f>
        <v>0</v>
      </c>
      <c r="M328" s="166" t="s">
        <v>170</v>
      </c>
      <c r="N328" s="167" t="s">
        <v>171</v>
      </c>
      <c r="O328" s="151" t="s">
        <v>172</v>
      </c>
      <c r="P328" s="142"/>
      <c r="Q328" s="142"/>
      <c r="R328" s="142"/>
      <c r="S328" s="142"/>
      <c r="T328" s="142"/>
      <c r="U328" s="142"/>
      <c r="V328" s="142"/>
      <c r="W328" s="142" t="s">
        <v>173</v>
      </c>
      <c r="X328" s="142"/>
      <c r="Y328" s="142"/>
      <c r="Z328" s="14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row>
    <row r="329" spans="1:50" outlineLevel="2" x14ac:dyDescent="0.2">
      <c r="A329" s="148"/>
      <c r="B329" s="149"/>
      <c r="C329" s="176" t="s">
        <v>502</v>
      </c>
      <c r="D329" s="152"/>
      <c r="E329" s="197">
        <v>83</v>
      </c>
      <c r="F329" s="189"/>
      <c r="G329" s="189"/>
      <c r="H329" s="151"/>
      <c r="I329" s="150"/>
      <c r="J329" s="150"/>
      <c r="K329" s="150"/>
      <c r="L329" s="150"/>
      <c r="M329" s="151"/>
      <c r="N329" s="151"/>
      <c r="O329" s="151"/>
      <c r="P329" s="142"/>
      <c r="Q329" s="142"/>
      <c r="R329" s="142"/>
      <c r="S329" s="142"/>
      <c r="T329" s="142"/>
      <c r="U329" s="142"/>
      <c r="V329" s="142"/>
      <c r="W329" s="142" t="s">
        <v>175</v>
      </c>
      <c r="X329" s="142">
        <v>0</v>
      </c>
      <c r="Y329" s="142"/>
      <c r="Z329" s="14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row>
    <row r="330" spans="1:50" ht="22.5" outlineLevel="1" x14ac:dyDescent="0.2">
      <c r="A330" s="162">
        <v>162</v>
      </c>
      <c r="B330" s="163" t="s">
        <v>503</v>
      </c>
      <c r="C330" s="175" t="s">
        <v>862</v>
      </c>
      <c r="D330" s="164" t="s">
        <v>200</v>
      </c>
      <c r="E330" s="196">
        <v>221</v>
      </c>
      <c r="F330" s="188"/>
      <c r="G330" s="187">
        <f>ROUND(E330*F330,2)</f>
        <v>0</v>
      </c>
      <c r="H330" s="166">
        <v>21</v>
      </c>
      <c r="I330" s="165">
        <v>1.0330000000000001E-2</v>
      </c>
      <c r="J330" s="165">
        <f>ROUND(E330*I330,2)</f>
        <v>2.2799999999999998</v>
      </c>
      <c r="K330" s="165">
        <v>0</v>
      </c>
      <c r="L330" s="165">
        <f>ROUND(E330*K330,2)</f>
        <v>0</v>
      </c>
      <c r="M330" s="166" t="s">
        <v>170</v>
      </c>
      <c r="N330" s="167" t="s">
        <v>171</v>
      </c>
      <c r="O330" s="151" t="s">
        <v>172</v>
      </c>
      <c r="P330" s="142"/>
      <c r="Q330" s="142"/>
      <c r="R330" s="142"/>
      <c r="S330" s="142"/>
      <c r="T330" s="142"/>
      <c r="U330" s="142"/>
      <c r="V330" s="142"/>
      <c r="W330" s="142" t="s">
        <v>173</v>
      </c>
      <c r="X330" s="142"/>
      <c r="Y330" s="142"/>
      <c r="Z330" s="14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row>
    <row r="331" spans="1:50" outlineLevel="2" x14ac:dyDescent="0.2">
      <c r="A331" s="148"/>
      <c r="B331" s="149"/>
      <c r="C331" s="176" t="s">
        <v>504</v>
      </c>
      <c r="D331" s="152"/>
      <c r="E331" s="197">
        <v>221</v>
      </c>
      <c r="F331" s="189"/>
      <c r="G331" s="189"/>
      <c r="H331" s="151"/>
      <c r="I331" s="150"/>
      <c r="J331" s="150"/>
      <c r="K331" s="150"/>
      <c r="L331" s="150"/>
      <c r="M331" s="151"/>
      <c r="N331" s="151"/>
      <c r="O331" s="151"/>
      <c r="P331" s="142"/>
      <c r="Q331" s="142"/>
      <c r="R331" s="142"/>
      <c r="S331" s="142"/>
      <c r="T331" s="142"/>
      <c r="U331" s="142"/>
      <c r="V331" s="142"/>
      <c r="W331" s="142" t="s">
        <v>175</v>
      </c>
      <c r="X331" s="142">
        <v>0</v>
      </c>
      <c r="Y331" s="142"/>
      <c r="Z331" s="14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row>
    <row r="332" spans="1:50" ht="22.5" outlineLevel="1" x14ac:dyDescent="0.2">
      <c r="A332" s="162">
        <v>163</v>
      </c>
      <c r="B332" s="163" t="s">
        <v>505</v>
      </c>
      <c r="C332" s="175" t="s">
        <v>863</v>
      </c>
      <c r="D332" s="164" t="s">
        <v>200</v>
      </c>
      <c r="E332" s="196">
        <v>69</v>
      </c>
      <c r="F332" s="188"/>
      <c r="G332" s="187">
        <f>ROUND(E332*F332,2)</f>
        <v>0</v>
      </c>
      <c r="H332" s="166">
        <v>21</v>
      </c>
      <c r="I332" s="165">
        <v>2.0600000000000002E-3</v>
      </c>
      <c r="J332" s="165">
        <f>ROUND(E332*I332,2)</f>
        <v>0.14000000000000001</v>
      </c>
      <c r="K332" s="165">
        <v>0</v>
      </c>
      <c r="L332" s="165">
        <f>ROUND(E332*K332,2)</f>
        <v>0</v>
      </c>
      <c r="M332" s="166" t="s">
        <v>170</v>
      </c>
      <c r="N332" s="167" t="s">
        <v>171</v>
      </c>
      <c r="O332" s="151" t="s">
        <v>172</v>
      </c>
      <c r="P332" s="142"/>
      <c r="Q332" s="142"/>
      <c r="R332" s="142"/>
      <c r="S332" s="142"/>
      <c r="T332" s="142"/>
      <c r="U332" s="142"/>
      <c r="V332" s="142"/>
      <c r="W332" s="142" t="s">
        <v>173</v>
      </c>
      <c r="X332" s="142"/>
      <c r="Y332" s="142"/>
      <c r="Z332" s="14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row>
    <row r="333" spans="1:50" outlineLevel="2" x14ac:dyDescent="0.2">
      <c r="A333" s="148"/>
      <c r="B333" s="149"/>
      <c r="C333" s="176" t="s">
        <v>506</v>
      </c>
      <c r="D333" s="152"/>
      <c r="E333" s="197">
        <v>69</v>
      </c>
      <c r="F333" s="189"/>
      <c r="G333" s="189"/>
      <c r="H333" s="151"/>
      <c r="I333" s="150"/>
      <c r="J333" s="150"/>
      <c r="K333" s="150"/>
      <c r="L333" s="150"/>
      <c r="M333" s="151"/>
      <c r="N333" s="151"/>
      <c r="O333" s="151"/>
      <c r="P333" s="142"/>
      <c r="Q333" s="142"/>
      <c r="R333" s="142"/>
      <c r="S333" s="142"/>
      <c r="T333" s="142"/>
      <c r="U333" s="142"/>
      <c r="V333" s="142"/>
      <c r="W333" s="142" t="s">
        <v>175</v>
      </c>
      <c r="X333" s="142">
        <v>0</v>
      </c>
      <c r="Y333" s="142"/>
      <c r="Z333" s="14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row>
    <row r="334" spans="1:50" ht="22.5" outlineLevel="1" x14ac:dyDescent="0.2">
      <c r="A334" s="162">
        <v>164</v>
      </c>
      <c r="B334" s="163" t="s">
        <v>507</v>
      </c>
      <c r="C334" s="175" t="s">
        <v>864</v>
      </c>
      <c r="D334" s="164" t="s">
        <v>200</v>
      </c>
      <c r="E334" s="196">
        <v>24</v>
      </c>
      <c r="F334" s="188"/>
      <c r="G334" s="187">
        <f>ROUND(E334*F334,2)</f>
        <v>0</v>
      </c>
      <c r="H334" s="166">
        <v>21</v>
      </c>
      <c r="I334" s="165">
        <v>2.2799999999999999E-3</v>
      </c>
      <c r="J334" s="165">
        <f>ROUND(E334*I334,2)</f>
        <v>0.05</v>
      </c>
      <c r="K334" s="165">
        <v>0</v>
      </c>
      <c r="L334" s="165">
        <f>ROUND(E334*K334,2)</f>
        <v>0</v>
      </c>
      <c r="M334" s="166" t="s">
        <v>170</v>
      </c>
      <c r="N334" s="167" t="s">
        <v>171</v>
      </c>
      <c r="O334" s="151" t="s">
        <v>172</v>
      </c>
      <c r="P334" s="142"/>
      <c r="Q334" s="142"/>
      <c r="R334" s="142"/>
      <c r="S334" s="142"/>
      <c r="T334" s="142"/>
      <c r="U334" s="142"/>
      <c r="V334" s="142"/>
      <c r="W334" s="142" t="s">
        <v>173</v>
      </c>
      <c r="X334" s="142"/>
      <c r="Y334" s="142"/>
      <c r="Z334" s="14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row>
    <row r="335" spans="1:50" outlineLevel="2" x14ac:dyDescent="0.2">
      <c r="A335" s="148"/>
      <c r="B335" s="149"/>
      <c r="C335" s="176" t="s">
        <v>508</v>
      </c>
      <c r="D335" s="152"/>
      <c r="E335" s="197">
        <v>24</v>
      </c>
      <c r="F335" s="189"/>
      <c r="G335" s="189"/>
      <c r="H335" s="151"/>
      <c r="I335" s="150"/>
      <c r="J335" s="150"/>
      <c r="K335" s="150"/>
      <c r="L335" s="150"/>
      <c r="M335" s="151"/>
      <c r="N335" s="151"/>
      <c r="O335" s="151"/>
      <c r="P335" s="142"/>
      <c r="Q335" s="142"/>
      <c r="R335" s="142"/>
      <c r="S335" s="142"/>
      <c r="T335" s="142"/>
      <c r="U335" s="142"/>
      <c r="V335" s="142"/>
      <c r="W335" s="142" t="s">
        <v>175</v>
      </c>
      <c r="X335" s="142">
        <v>0</v>
      </c>
      <c r="Y335" s="142"/>
      <c r="Z335" s="14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row>
    <row r="336" spans="1:50" ht="22.5" outlineLevel="1" x14ac:dyDescent="0.2">
      <c r="A336" s="162">
        <v>165</v>
      </c>
      <c r="B336" s="163" t="s">
        <v>509</v>
      </c>
      <c r="C336" s="175" t="s">
        <v>865</v>
      </c>
      <c r="D336" s="164" t="s">
        <v>200</v>
      </c>
      <c r="E336" s="196">
        <v>20</v>
      </c>
      <c r="F336" s="188"/>
      <c r="G336" s="187">
        <f>ROUND(E336*F336,2)</f>
        <v>0</v>
      </c>
      <c r="H336" s="166">
        <v>21</v>
      </c>
      <c r="I336" s="165">
        <v>3.6800000000000001E-3</v>
      </c>
      <c r="J336" s="165">
        <f>ROUND(E336*I336,2)</f>
        <v>7.0000000000000007E-2</v>
      </c>
      <c r="K336" s="165">
        <v>0</v>
      </c>
      <c r="L336" s="165">
        <f>ROUND(E336*K336,2)</f>
        <v>0</v>
      </c>
      <c r="M336" s="166" t="s">
        <v>170</v>
      </c>
      <c r="N336" s="167" t="s">
        <v>171</v>
      </c>
      <c r="O336" s="151" t="s">
        <v>172</v>
      </c>
      <c r="P336" s="142"/>
      <c r="Q336" s="142"/>
      <c r="R336" s="142"/>
      <c r="S336" s="142"/>
      <c r="T336" s="142"/>
      <c r="U336" s="142"/>
      <c r="V336" s="142"/>
      <c r="W336" s="142" t="s">
        <v>173</v>
      </c>
      <c r="X336" s="142"/>
      <c r="Y336" s="142"/>
      <c r="Z336" s="14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row>
    <row r="337" spans="1:50" outlineLevel="2" x14ac:dyDescent="0.2">
      <c r="A337" s="148"/>
      <c r="B337" s="149"/>
      <c r="C337" s="176" t="s">
        <v>510</v>
      </c>
      <c r="D337" s="152"/>
      <c r="E337" s="197">
        <v>20</v>
      </c>
      <c r="F337" s="189"/>
      <c r="G337" s="189"/>
      <c r="H337" s="151"/>
      <c r="I337" s="150"/>
      <c r="J337" s="150"/>
      <c r="K337" s="150"/>
      <c r="L337" s="150"/>
      <c r="M337" s="151"/>
      <c r="N337" s="151"/>
      <c r="O337" s="151"/>
      <c r="P337" s="142"/>
      <c r="Q337" s="142"/>
      <c r="R337" s="142"/>
      <c r="S337" s="142"/>
      <c r="T337" s="142"/>
      <c r="U337" s="142"/>
      <c r="V337" s="142"/>
      <c r="W337" s="142" t="s">
        <v>175</v>
      </c>
      <c r="X337" s="142">
        <v>0</v>
      </c>
      <c r="Y337" s="142"/>
      <c r="Z337" s="14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row>
    <row r="338" spans="1:50" outlineLevel="1" x14ac:dyDescent="0.2">
      <c r="A338" s="168">
        <v>166</v>
      </c>
      <c r="B338" s="169" t="s">
        <v>511</v>
      </c>
      <c r="C338" s="177" t="s">
        <v>512</v>
      </c>
      <c r="D338" s="170" t="s">
        <v>212</v>
      </c>
      <c r="E338" s="198">
        <v>2.7808099999999998</v>
      </c>
      <c r="F338" s="191"/>
      <c r="G338" s="190">
        <f>ROUND(E338*F338,2)</f>
        <v>0</v>
      </c>
      <c r="H338" s="172">
        <v>21</v>
      </c>
      <c r="I338" s="171">
        <v>0</v>
      </c>
      <c r="J338" s="171">
        <f>ROUND(E338*I338,2)</f>
        <v>0</v>
      </c>
      <c r="K338" s="171">
        <v>0</v>
      </c>
      <c r="L338" s="171">
        <f>ROUND(E338*K338,2)</f>
        <v>0</v>
      </c>
      <c r="M338" s="172" t="s">
        <v>170</v>
      </c>
      <c r="N338" s="173" t="s">
        <v>425</v>
      </c>
      <c r="O338" s="151" t="s">
        <v>172</v>
      </c>
      <c r="P338" s="142"/>
      <c r="Q338" s="142"/>
      <c r="R338" s="142"/>
      <c r="S338" s="142"/>
      <c r="T338" s="142"/>
      <c r="U338" s="142"/>
      <c r="V338" s="142"/>
      <c r="W338" s="142" t="s">
        <v>426</v>
      </c>
      <c r="X338" s="142"/>
      <c r="Y338" s="142"/>
      <c r="Z338" s="14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row>
    <row r="339" spans="1:50" x14ac:dyDescent="0.2">
      <c r="A339" s="156" t="s">
        <v>165</v>
      </c>
      <c r="B339" s="157" t="s">
        <v>127</v>
      </c>
      <c r="C339" s="174" t="s">
        <v>128</v>
      </c>
      <c r="D339" s="158"/>
      <c r="E339" s="195"/>
      <c r="F339" s="186"/>
      <c r="G339" s="186">
        <f>SUMIF(W340:W343,"&lt;&gt;NOR",G340:G343)</f>
        <v>0</v>
      </c>
      <c r="H339" s="160"/>
      <c r="I339" s="159"/>
      <c r="J339" s="159">
        <f>SUM(J340:J343)</f>
        <v>0.63</v>
      </c>
      <c r="K339" s="159"/>
      <c r="L339" s="159">
        <f>SUM(L340:L343)</f>
        <v>0</v>
      </c>
      <c r="M339" s="160"/>
      <c r="N339" s="161"/>
      <c r="O339" s="155"/>
      <c r="W339" t="s">
        <v>166</v>
      </c>
    </row>
    <row r="340" spans="1:50" ht="22.5" outlineLevel="1" x14ac:dyDescent="0.2">
      <c r="A340" s="168">
        <v>167</v>
      </c>
      <c r="B340" s="169" t="s">
        <v>513</v>
      </c>
      <c r="C340" s="177" t="s">
        <v>514</v>
      </c>
      <c r="D340" s="170" t="s">
        <v>224</v>
      </c>
      <c r="E340" s="198">
        <v>96.4</v>
      </c>
      <c r="F340" s="191"/>
      <c r="G340" s="190">
        <f>ROUND(E340*F340,2)</f>
        <v>0</v>
      </c>
      <c r="H340" s="172">
        <v>21</v>
      </c>
      <c r="I340" s="171">
        <v>3.5999999999999999E-3</v>
      </c>
      <c r="J340" s="171">
        <f>ROUND(E340*I340,2)</f>
        <v>0.35</v>
      </c>
      <c r="K340" s="171">
        <v>0</v>
      </c>
      <c r="L340" s="171">
        <f>ROUND(E340*K340,2)</f>
        <v>0</v>
      </c>
      <c r="M340" s="172" t="s">
        <v>267</v>
      </c>
      <c r="N340" s="173" t="s">
        <v>171</v>
      </c>
      <c r="O340" s="151" t="s">
        <v>172</v>
      </c>
      <c r="P340" s="142"/>
      <c r="Q340" s="142"/>
      <c r="R340" s="142"/>
      <c r="S340" s="142"/>
      <c r="T340" s="142"/>
      <c r="U340" s="142"/>
      <c r="V340" s="142"/>
      <c r="W340" s="142" t="s">
        <v>173</v>
      </c>
      <c r="X340" s="142"/>
      <c r="Y340" s="142"/>
      <c r="Z340" s="14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row>
    <row r="341" spans="1:50" ht="22.5" outlineLevel="1" x14ac:dyDescent="0.2">
      <c r="A341" s="168">
        <v>168</v>
      </c>
      <c r="B341" s="169" t="s">
        <v>515</v>
      </c>
      <c r="C341" s="177" t="s">
        <v>516</v>
      </c>
      <c r="D341" s="170" t="s">
        <v>224</v>
      </c>
      <c r="E341" s="198">
        <v>34.200000000000003</v>
      </c>
      <c r="F341" s="191"/>
      <c r="G341" s="190">
        <f>ROUND(E341*F341,2)</f>
        <v>0</v>
      </c>
      <c r="H341" s="172">
        <v>21</v>
      </c>
      <c r="I341" s="171">
        <v>5.4000000000000003E-3</v>
      </c>
      <c r="J341" s="171">
        <f>ROUND(E341*I341,2)</f>
        <v>0.18</v>
      </c>
      <c r="K341" s="171">
        <v>0</v>
      </c>
      <c r="L341" s="171">
        <f>ROUND(E341*K341,2)</f>
        <v>0</v>
      </c>
      <c r="M341" s="172" t="s">
        <v>267</v>
      </c>
      <c r="N341" s="173" t="s">
        <v>171</v>
      </c>
      <c r="O341" s="151" t="s">
        <v>172</v>
      </c>
      <c r="P341" s="142"/>
      <c r="Q341" s="142"/>
      <c r="R341" s="142"/>
      <c r="S341" s="142"/>
      <c r="T341" s="142"/>
      <c r="U341" s="142"/>
      <c r="V341" s="142"/>
      <c r="W341" s="142" t="s">
        <v>173</v>
      </c>
      <c r="X341" s="142"/>
      <c r="Y341" s="142"/>
      <c r="Z341" s="14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row>
    <row r="342" spans="1:50" ht="22.5" outlineLevel="1" x14ac:dyDescent="0.2">
      <c r="A342" s="168">
        <v>169</v>
      </c>
      <c r="B342" s="169" t="s">
        <v>517</v>
      </c>
      <c r="C342" s="177" t="s">
        <v>518</v>
      </c>
      <c r="D342" s="170" t="s">
        <v>224</v>
      </c>
      <c r="E342" s="198">
        <v>14.4</v>
      </c>
      <c r="F342" s="191"/>
      <c r="G342" s="190">
        <f>ROUND(E342*F342,2)</f>
        <v>0</v>
      </c>
      <c r="H342" s="172">
        <v>21</v>
      </c>
      <c r="I342" s="171">
        <v>6.6E-3</v>
      </c>
      <c r="J342" s="171">
        <f>ROUND(E342*I342,2)</f>
        <v>0.1</v>
      </c>
      <c r="K342" s="171">
        <v>0</v>
      </c>
      <c r="L342" s="171">
        <f>ROUND(E342*K342,2)</f>
        <v>0</v>
      </c>
      <c r="M342" s="172" t="s">
        <v>267</v>
      </c>
      <c r="N342" s="173" t="s">
        <v>171</v>
      </c>
      <c r="O342" s="151" t="s">
        <v>172</v>
      </c>
      <c r="P342" s="142"/>
      <c r="Q342" s="142"/>
      <c r="R342" s="142"/>
      <c r="S342" s="142"/>
      <c r="T342" s="142"/>
      <c r="U342" s="142"/>
      <c r="V342" s="142"/>
      <c r="W342" s="142" t="s">
        <v>173</v>
      </c>
      <c r="X342" s="142"/>
      <c r="Y342" s="142"/>
      <c r="Z342" s="1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row>
    <row r="343" spans="1:50" outlineLevel="1" x14ac:dyDescent="0.2">
      <c r="A343" s="168">
        <v>170</v>
      </c>
      <c r="B343" s="169" t="s">
        <v>519</v>
      </c>
      <c r="C343" s="177" t="s">
        <v>520</v>
      </c>
      <c r="D343" s="170" t="s">
        <v>212</v>
      </c>
      <c r="E343" s="198">
        <v>0.62675999999999998</v>
      </c>
      <c r="F343" s="191"/>
      <c r="G343" s="190">
        <f>ROUND(E343*F343,2)</f>
        <v>0</v>
      </c>
      <c r="H343" s="172">
        <v>21</v>
      </c>
      <c r="I343" s="171">
        <v>0</v>
      </c>
      <c r="J343" s="171">
        <f>ROUND(E343*I343,2)</f>
        <v>0</v>
      </c>
      <c r="K343" s="171">
        <v>0</v>
      </c>
      <c r="L343" s="171">
        <f>ROUND(E343*K343,2)</f>
        <v>0</v>
      </c>
      <c r="M343" s="172" t="s">
        <v>170</v>
      </c>
      <c r="N343" s="173" t="s">
        <v>425</v>
      </c>
      <c r="O343" s="151" t="s">
        <v>172</v>
      </c>
      <c r="P343" s="142"/>
      <c r="Q343" s="142"/>
      <c r="R343" s="142"/>
      <c r="S343" s="142"/>
      <c r="T343" s="142"/>
      <c r="U343" s="142"/>
      <c r="V343" s="142"/>
      <c r="W343" s="142" t="s">
        <v>426</v>
      </c>
      <c r="X343" s="142"/>
      <c r="Y343" s="142"/>
      <c r="Z343" s="14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row>
    <row r="344" spans="1:50" x14ac:dyDescent="0.2">
      <c r="A344" s="156" t="s">
        <v>165</v>
      </c>
      <c r="B344" s="157" t="s">
        <v>129</v>
      </c>
      <c r="C344" s="174" t="s">
        <v>130</v>
      </c>
      <c r="D344" s="158"/>
      <c r="E344" s="195"/>
      <c r="F344" s="186"/>
      <c r="G344" s="186">
        <f>SUMIF(W345:W360,"&lt;&gt;NOR",G345:G360)</f>
        <v>0</v>
      </c>
      <c r="H344" s="160"/>
      <c r="I344" s="159"/>
      <c r="J344" s="159">
        <f>SUM(J345:J360)</f>
        <v>1.1499999999999999</v>
      </c>
      <c r="K344" s="159"/>
      <c r="L344" s="159">
        <f>SUM(L345:L360)</f>
        <v>0</v>
      </c>
      <c r="M344" s="160"/>
      <c r="N344" s="161"/>
      <c r="O344" s="155"/>
      <c r="W344" t="s">
        <v>166</v>
      </c>
    </row>
    <row r="345" spans="1:50" outlineLevel="1" x14ac:dyDescent="0.2">
      <c r="A345" s="162">
        <v>171</v>
      </c>
      <c r="B345" s="163" t="s">
        <v>521</v>
      </c>
      <c r="C345" s="175" t="s">
        <v>522</v>
      </c>
      <c r="D345" s="164" t="s">
        <v>196</v>
      </c>
      <c r="E345" s="196">
        <v>42.4</v>
      </c>
      <c r="F345" s="188"/>
      <c r="G345" s="187">
        <f>ROUND(E345*F345,2)</f>
        <v>0</v>
      </c>
      <c r="H345" s="166">
        <v>21</v>
      </c>
      <c r="I345" s="165">
        <v>7.2000000000000005E-4</v>
      </c>
      <c r="J345" s="165">
        <f>ROUND(E345*I345,2)</f>
        <v>0.03</v>
      </c>
      <c r="K345" s="165">
        <v>0</v>
      </c>
      <c r="L345" s="165">
        <f>ROUND(E345*K345,2)</f>
        <v>0</v>
      </c>
      <c r="M345" s="166" t="s">
        <v>170</v>
      </c>
      <c r="N345" s="167" t="s">
        <v>171</v>
      </c>
      <c r="O345" s="151" t="s">
        <v>172</v>
      </c>
      <c r="P345" s="142"/>
      <c r="Q345" s="142"/>
      <c r="R345" s="142"/>
      <c r="S345" s="142"/>
      <c r="T345" s="142"/>
      <c r="U345" s="142"/>
      <c r="V345" s="142"/>
      <c r="W345" s="142" t="s">
        <v>173</v>
      </c>
      <c r="X345" s="142"/>
      <c r="Y345" s="142"/>
      <c r="Z345" s="14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row>
    <row r="346" spans="1:50" outlineLevel="2" x14ac:dyDescent="0.2">
      <c r="A346" s="148"/>
      <c r="B346" s="149"/>
      <c r="C346" s="176" t="s">
        <v>470</v>
      </c>
      <c r="D346" s="152"/>
      <c r="E346" s="197">
        <v>42.4</v>
      </c>
      <c r="F346" s="189"/>
      <c r="G346" s="189"/>
      <c r="H346" s="151"/>
      <c r="I346" s="150"/>
      <c r="J346" s="150"/>
      <c r="K346" s="150"/>
      <c r="L346" s="150"/>
      <c r="M346" s="151"/>
      <c r="N346" s="151"/>
      <c r="O346" s="151"/>
      <c r="P346" s="142"/>
      <c r="Q346" s="142"/>
      <c r="R346" s="142"/>
      <c r="S346" s="142"/>
      <c r="T346" s="142"/>
      <c r="U346" s="142"/>
      <c r="V346" s="142"/>
      <c r="W346" s="142" t="s">
        <v>175</v>
      </c>
      <c r="X346" s="142">
        <v>0</v>
      </c>
      <c r="Y346" s="142"/>
      <c r="Z346" s="14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row>
    <row r="347" spans="1:50" outlineLevel="1" x14ac:dyDescent="0.2">
      <c r="A347" s="162">
        <v>172</v>
      </c>
      <c r="B347" s="163" t="s">
        <v>523</v>
      </c>
      <c r="C347" s="175" t="s">
        <v>524</v>
      </c>
      <c r="D347" s="164" t="s">
        <v>196</v>
      </c>
      <c r="E347" s="196">
        <v>162.9</v>
      </c>
      <c r="F347" s="188"/>
      <c r="G347" s="187">
        <f>ROUND(E347*F347,2)</f>
        <v>0</v>
      </c>
      <c r="H347" s="166">
        <v>21</v>
      </c>
      <c r="I347" s="165">
        <v>5.1000000000000004E-4</v>
      </c>
      <c r="J347" s="165">
        <f>ROUND(E347*I347,2)</f>
        <v>0.08</v>
      </c>
      <c r="K347" s="165">
        <v>0</v>
      </c>
      <c r="L347" s="165">
        <f>ROUND(E347*K347,2)</f>
        <v>0</v>
      </c>
      <c r="M347" s="166" t="s">
        <v>170</v>
      </c>
      <c r="N347" s="167" t="s">
        <v>171</v>
      </c>
      <c r="O347" s="151" t="s">
        <v>172</v>
      </c>
      <c r="P347" s="142"/>
      <c r="Q347" s="142"/>
      <c r="R347" s="142"/>
      <c r="S347" s="142"/>
      <c r="T347" s="142"/>
      <c r="U347" s="142"/>
      <c r="V347" s="142"/>
      <c r="W347" s="142" t="s">
        <v>173</v>
      </c>
      <c r="X347" s="142"/>
      <c r="Y347" s="142"/>
      <c r="Z347" s="14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row>
    <row r="348" spans="1:50" outlineLevel="2" x14ac:dyDescent="0.2">
      <c r="A348" s="148"/>
      <c r="B348" s="149"/>
      <c r="C348" s="176" t="s">
        <v>866</v>
      </c>
      <c r="D348" s="152"/>
      <c r="E348" s="197">
        <v>46.2</v>
      </c>
      <c r="F348" s="189"/>
      <c r="G348" s="189"/>
      <c r="H348" s="151"/>
      <c r="I348" s="150"/>
      <c r="J348" s="150"/>
      <c r="K348" s="150"/>
      <c r="L348" s="150"/>
      <c r="M348" s="151"/>
      <c r="N348" s="151"/>
      <c r="O348" s="151"/>
      <c r="P348" s="142"/>
      <c r="Q348" s="142"/>
      <c r="R348" s="142"/>
      <c r="S348" s="142"/>
      <c r="T348" s="142"/>
      <c r="U348" s="142"/>
      <c r="V348" s="142"/>
      <c r="W348" s="142" t="s">
        <v>175</v>
      </c>
      <c r="X348" s="142">
        <v>0</v>
      </c>
      <c r="Y348" s="142"/>
      <c r="Z348" s="14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row>
    <row r="349" spans="1:50" outlineLevel="3" x14ac:dyDescent="0.2">
      <c r="A349" s="148"/>
      <c r="B349" s="149"/>
      <c r="C349" s="176" t="s">
        <v>525</v>
      </c>
      <c r="D349" s="152"/>
      <c r="E349" s="197">
        <v>74.3</v>
      </c>
      <c r="F349" s="189"/>
      <c r="G349" s="189"/>
      <c r="H349" s="151"/>
      <c r="I349" s="150"/>
      <c r="J349" s="150"/>
      <c r="K349" s="150"/>
      <c r="L349" s="150"/>
      <c r="M349" s="151"/>
      <c r="N349" s="151"/>
      <c r="O349" s="151"/>
      <c r="P349" s="142"/>
      <c r="Q349" s="142"/>
      <c r="R349" s="142"/>
      <c r="S349" s="142"/>
      <c r="T349" s="142"/>
      <c r="U349" s="142"/>
      <c r="V349" s="142"/>
      <c r="W349" s="142" t="s">
        <v>175</v>
      </c>
      <c r="X349" s="142">
        <v>0</v>
      </c>
      <c r="Y349" s="142"/>
      <c r="Z349" s="14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row>
    <row r="350" spans="1:50" outlineLevel="3" x14ac:dyDescent="0.2">
      <c r="A350" s="148"/>
      <c r="B350" s="149"/>
      <c r="C350" s="176" t="s">
        <v>526</v>
      </c>
      <c r="D350" s="152"/>
      <c r="E350" s="197">
        <v>6</v>
      </c>
      <c r="F350" s="189"/>
      <c r="G350" s="189"/>
      <c r="H350" s="151"/>
      <c r="I350" s="150"/>
      <c r="J350" s="150"/>
      <c r="K350" s="150"/>
      <c r="L350" s="150"/>
      <c r="M350" s="151"/>
      <c r="N350" s="151"/>
      <c r="O350" s="151"/>
      <c r="P350" s="142"/>
      <c r="Q350" s="142"/>
      <c r="R350" s="142"/>
      <c r="S350" s="142"/>
      <c r="T350" s="142"/>
      <c r="U350" s="142"/>
      <c r="V350" s="142"/>
      <c r="W350" s="142" t="s">
        <v>175</v>
      </c>
      <c r="X350" s="142">
        <v>0</v>
      </c>
      <c r="Y350" s="142"/>
      <c r="Z350" s="14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row>
    <row r="351" spans="1:50" outlineLevel="3" x14ac:dyDescent="0.2">
      <c r="A351" s="148"/>
      <c r="B351" s="149"/>
      <c r="C351" s="176" t="s">
        <v>527</v>
      </c>
      <c r="D351" s="152"/>
      <c r="E351" s="197">
        <v>36.4</v>
      </c>
      <c r="F351" s="189"/>
      <c r="G351" s="189"/>
      <c r="H351" s="151"/>
      <c r="I351" s="150"/>
      <c r="J351" s="150"/>
      <c r="K351" s="150"/>
      <c r="L351" s="150"/>
      <c r="M351" s="151"/>
      <c r="N351" s="151"/>
      <c r="O351" s="151"/>
      <c r="P351" s="142"/>
      <c r="Q351" s="142"/>
      <c r="R351" s="142"/>
      <c r="S351" s="142"/>
      <c r="T351" s="142"/>
      <c r="U351" s="142"/>
      <c r="V351" s="142"/>
      <c r="W351" s="142" t="s">
        <v>175</v>
      </c>
      <c r="X351" s="142">
        <v>0</v>
      </c>
      <c r="Y351" s="142"/>
      <c r="Z351" s="14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row>
    <row r="352" spans="1:50" outlineLevel="1" x14ac:dyDescent="0.2">
      <c r="A352" s="168">
        <v>173</v>
      </c>
      <c r="B352" s="169" t="s">
        <v>528</v>
      </c>
      <c r="C352" s="177" t="s">
        <v>529</v>
      </c>
      <c r="D352" s="170" t="s">
        <v>490</v>
      </c>
      <c r="E352" s="198">
        <v>1</v>
      </c>
      <c r="F352" s="191"/>
      <c r="G352" s="190">
        <f>ROUND(E352*F352,2)</f>
        <v>0</v>
      </c>
      <c r="H352" s="172">
        <v>21</v>
      </c>
      <c r="I352" s="171">
        <v>0.11903</v>
      </c>
      <c r="J352" s="171">
        <f>ROUND(E352*I352,2)</f>
        <v>0.12</v>
      </c>
      <c r="K352" s="171">
        <v>0</v>
      </c>
      <c r="L352" s="171">
        <f>ROUND(E352*K352,2)</f>
        <v>0</v>
      </c>
      <c r="M352" s="172" t="s">
        <v>267</v>
      </c>
      <c r="N352" s="173" t="s">
        <v>171</v>
      </c>
      <c r="O352" s="151" t="s">
        <v>172</v>
      </c>
      <c r="P352" s="142"/>
      <c r="Q352" s="142"/>
      <c r="R352" s="142"/>
      <c r="S352" s="142"/>
      <c r="T352" s="142"/>
      <c r="U352" s="142"/>
      <c r="V352" s="142"/>
      <c r="W352" s="142" t="s">
        <v>173</v>
      </c>
      <c r="X352" s="142"/>
      <c r="Y352" s="142"/>
      <c r="Z352" s="14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row>
    <row r="353" spans="1:50" outlineLevel="1" x14ac:dyDescent="0.2">
      <c r="A353" s="168">
        <v>174</v>
      </c>
      <c r="B353" s="169" t="s">
        <v>530</v>
      </c>
      <c r="C353" s="177" t="s">
        <v>531</v>
      </c>
      <c r="D353" s="170" t="s">
        <v>490</v>
      </c>
      <c r="E353" s="198">
        <v>1</v>
      </c>
      <c r="F353" s="191"/>
      <c r="G353" s="190">
        <f>ROUND(E353*F353,2)</f>
        <v>0</v>
      </c>
      <c r="H353" s="172">
        <v>21</v>
      </c>
      <c r="I353" s="171">
        <v>0.13489000000000001</v>
      </c>
      <c r="J353" s="171">
        <f>ROUND(E353*I353,2)</f>
        <v>0.13</v>
      </c>
      <c r="K353" s="171">
        <v>0</v>
      </c>
      <c r="L353" s="171">
        <f>ROUND(E353*K353,2)</f>
        <v>0</v>
      </c>
      <c r="M353" s="172" t="s">
        <v>267</v>
      </c>
      <c r="N353" s="173" t="s">
        <v>171</v>
      </c>
      <c r="O353" s="151" t="s">
        <v>172</v>
      </c>
      <c r="P353" s="142"/>
      <c r="Q353" s="142"/>
      <c r="R353" s="142"/>
      <c r="S353" s="142"/>
      <c r="T353" s="142"/>
      <c r="U353" s="142"/>
      <c r="V353" s="142"/>
      <c r="W353" s="142" t="s">
        <v>173</v>
      </c>
      <c r="X353" s="142"/>
      <c r="Y353" s="142"/>
      <c r="Z353" s="14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row>
    <row r="354" spans="1:50" outlineLevel="1" x14ac:dyDescent="0.2">
      <c r="A354" s="168">
        <v>175</v>
      </c>
      <c r="B354" s="169" t="s">
        <v>532</v>
      </c>
      <c r="C354" s="177" t="s">
        <v>533</v>
      </c>
      <c r="D354" s="170" t="s">
        <v>490</v>
      </c>
      <c r="E354" s="198">
        <v>2</v>
      </c>
      <c r="F354" s="191"/>
      <c r="G354" s="190">
        <f>ROUND(E354*F354,2)</f>
        <v>0</v>
      </c>
      <c r="H354" s="172">
        <v>21</v>
      </c>
      <c r="I354" s="171">
        <v>3.3640000000000003E-2</v>
      </c>
      <c r="J354" s="171">
        <f>ROUND(E354*I354,2)</f>
        <v>7.0000000000000007E-2</v>
      </c>
      <c r="K354" s="171">
        <v>0</v>
      </c>
      <c r="L354" s="171">
        <f>ROUND(E354*K354,2)</f>
        <v>0</v>
      </c>
      <c r="M354" s="172" t="s">
        <v>267</v>
      </c>
      <c r="N354" s="173" t="s">
        <v>171</v>
      </c>
      <c r="O354" s="151" t="s">
        <v>172</v>
      </c>
      <c r="P354" s="142"/>
      <c r="Q354" s="142"/>
      <c r="R354" s="142"/>
      <c r="S354" s="142"/>
      <c r="T354" s="142"/>
      <c r="U354" s="142"/>
      <c r="V354" s="142"/>
      <c r="W354" s="142" t="s">
        <v>173</v>
      </c>
      <c r="X354" s="142"/>
      <c r="Y354" s="142"/>
      <c r="Z354" s="14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row>
    <row r="355" spans="1:50" ht="22.5" outlineLevel="1" x14ac:dyDescent="0.2">
      <c r="A355" s="162">
        <v>176</v>
      </c>
      <c r="B355" s="163" t="s">
        <v>534</v>
      </c>
      <c r="C355" s="175" t="s">
        <v>867</v>
      </c>
      <c r="D355" s="164" t="s">
        <v>196</v>
      </c>
      <c r="E355" s="196">
        <v>179.19</v>
      </c>
      <c r="F355" s="188"/>
      <c r="G355" s="187">
        <f>ROUND(E355*F355,2)</f>
        <v>0</v>
      </c>
      <c r="H355" s="166">
        <v>21</v>
      </c>
      <c r="I355" s="165">
        <v>4.0000000000000001E-3</v>
      </c>
      <c r="J355" s="165">
        <f>ROUND(E355*I355,2)</f>
        <v>0.72</v>
      </c>
      <c r="K355" s="165">
        <v>0</v>
      </c>
      <c r="L355" s="165">
        <f>ROUND(E355*K355,2)</f>
        <v>0</v>
      </c>
      <c r="M355" s="166" t="s">
        <v>170</v>
      </c>
      <c r="N355" s="167" t="s">
        <v>225</v>
      </c>
      <c r="O355" s="151" t="s">
        <v>172</v>
      </c>
      <c r="P355" s="142"/>
      <c r="Q355" s="142"/>
      <c r="R355" s="142"/>
      <c r="S355" s="142"/>
      <c r="T355" s="142"/>
      <c r="U355" s="142"/>
      <c r="V355" s="142"/>
      <c r="W355" s="142" t="s">
        <v>226</v>
      </c>
      <c r="X355" s="142"/>
      <c r="Y355" s="142"/>
      <c r="Z355" s="14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row>
    <row r="356" spans="1:50" outlineLevel="2" x14ac:dyDescent="0.2">
      <c r="A356" s="148"/>
      <c r="B356" s="149"/>
      <c r="C356" s="176" t="s">
        <v>993</v>
      </c>
      <c r="D356" s="152"/>
      <c r="E356" s="197">
        <v>50.82</v>
      </c>
      <c r="F356" s="189"/>
      <c r="G356" s="189"/>
      <c r="H356" s="151"/>
      <c r="I356" s="150"/>
      <c r="J356" s="150"/>
      <c r="K356" s="150"/>
      <c r="L356" s="150"/>
      <c r="M356" s="151"/>
      <c r="N356" s="151"/>
      <c r="O356" s="151"/>
      <c r="P356" s="142"/>
      <c r="Q356" s="142"/>
      <c r="R356" s="142"/>
      <c r="S356" s="142"/>
      <c r="T356" s="142"/>
      <c r="U356" s="142"/>
      <c r="V356" s="142"/>
      <c r="W356" s="142" t="s">
        <v>175</v>
      </c>
      <c r="X356" s="142">
        <v>0</v>
      </c>
      <c r="Y356" s="142"/>
      <c r="Z356" s="14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row>
    <row r="357" spans="1:50" outlineLevel="3" x14ac:dyDescent="0.2">
      <c r="A357" s="148"/>
      <c r="B357" s="149"/>
      <c r="C357" s="176" t="s">
        <v>535</v>
      </c>
      <c r="D357" s="152"/>
      <c r="E357" s="197">
        <v>81.73</v>
      </c>
      <c r="F357" s="189"/>
      <c r="G357" s="189"/>
      <c r="H357" s="151"/>
      <c r="I357" s="150"/>
      <c r="J357" s="150"/>
      <c r="K357" s="150"/>
      <c r="L357" s="150"/>
      <c r="M357" s="151"/>
      <c r="N357" s="151"/>
      <c r="O357" s="151"/>
      <c r="P357" s="142"/>
      <c r="Q357" s="142"/>
      <c r="R357" s="142"/>
      <c r="S357" s="142"/>
      <c r="T357" s="142"/>
      <c r="U357" s="142"/>
      <c r="V357" s="142"/>
      <c r="W357" s="142" t="s">
        <v>175</v>
      </c>
      <c r="X357" s="142">
        <v>0</v>
      </c>
      <c r="Y357" s="142"/>
      <c r="Z357" s="14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row>
    <row r="358" spans="1:50" outlineLevel="3" x14ac:dyDescent="0.2">
      <c r="A358" s="148"/>
      <c r="B358" s="149"/>
      <c r="C358" s="176" t="s">
        <v>536</v>
      </c>
      <c r="D358" s="152"/>
      <c r="E358" s="197">
        <v>6.6</v>
      </c>
      <c r="F358" s="189"/>
      <c r="G358" s="189"/>
      <c r="H358" s="151"/>
      <c r="I358" s="150"/>
      <c r="J358" s="150"/>
      <c r="K358" s="150"/>
      <c r="L358" s="150"/>
      <c r="M358" s="151"/>
      <c r="N358" s="151"/>
      <c r="O358" s="151"/>
      <c r="P358" s="142"/>
      <c r="Q358" s="142"/>
      <c r="R358" s="142"/>
      <c r="S358" s="142"/>
      <c r="T358" s="142"/>
      <c r="U358" s="142"/>
      <c r="V358" s="142"/>
      <c r="W358" s="142" t="s">
        <v>175</v>
      </c>
      <c r="X358" s="142">
        <v>0</v>
      </c>
      <c r="Y358" s="142"/>
      <c r="Z358" s="14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row>
    <row r="359" spans="1:50" outlineLevel="3" x14ac:dyDescent="0.2">
      <c r="A359" s="148"/>
      <c r="B359" s="149"/>
      <c r="C359" s="176" t="s">
        <v>537</v>
      </c>
      <c r="D359" s="152"/>
      <c r="E359" s="197">
        <v>40.04</v>
      </c>
      <c r="F359" s="189"/>
      <c r="G359" s="189"/>
      <c r="H359" s="151"/>
      <c r="I359" s="150"/>
      <c r="J359" s="150"/>
      <c r="K359" s="150"/>
      <c r="L359" s="150"/>
      <c r="M359" s="151"/>
      <c r="N359" s="151"/>
      <c r="O359" s="151"/>
      <c r="P359" s="142"/>
      <c r="Q359" s="142"/>
      <c r="R359" s="142"/>
      <c r="S359" s="142"/>
      <c r="T359" s="142"/>
      <c r="U359" s="142"/>
      <c r="V359" s="142"/>
      <c r="W359" s="142" t="s">
        <v>175</v>
      </c>
      <c r="X359" s="142">
        <v>0</v>
      </c>
      <c r="Y359" s="142"/>
      <c r="Z359" s="14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row>
    <row r="360" spans="1:50" outlineLevel="1" x14ac:dyDescent="0.2">
      <c r="A360" s="168">
        <v>177</v>
      </c>
      <c r="B360" s="169" t="s">
        <v>538</v>
      </c>
      <c r="C360" s="177" t="s">
        <v>539</v>
      </c>
      <c r="D360" s="170" t="s">
        <v>212</v>
      </c>
      <c r="E360" s="198">
        <v>1.15157</v>
      </c>
      <c r="F360" s="191"/>
      <c r="G360" s="190">
        <f>ROUND(E360*F360,2)</f>
        <v>0</v>
      </c>
      <c r="H360" s="172">
        <v>21</v>
      </c>
      <c r="I360" s="171">
        <v>0</v>
      </c>
      <c r="J360" s="171">
        <f>ROUND(E360*I360,2)</f>
        <v>0</v>
      </c>
      <c r="K360" s="171">
        <v>0</v>
      </c>
      <c r="L360" s="171">
        <f>ROUND(E360*K360,2)</f>
        <v>0</v>
      </c>
      <c r="M360" s="172" t="s">
        <v>170</v>
      </c>
      <c r="N360" s="173" t="s">
        <v>425</v>
      </c>
      <c r="O360" s="151" t="s">
        <v>172</v>
      </c>
      <c r="P360" s="142"/>
      <c r="Q360" s="142"/>
      <c r="R360" s="142"/>
      <c r="S360" s="142"/>
      <c r="T360" s="142"/>
      <c r="U360" s="142"/>
      <c r="V360" s="142"/>
      <c r="W360" s="142" t="s">
        <v>426</v>
      </c>
      <c r="X360" s="142"/>
      <c r="Y360" s="142"/>
      <c r="Z360" s="14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row>
    <row r="361" spans="1:50" x14ac:dyDescent="0.2">
      <c r="A361" s="156" t="s">
        <v>165</v>
      </c>
      <c r="B361" s="157" t="s">
        <v>131</v>
      </c>
      <c r="C361" s="174" t="s">
        <v>132</v>
      </c>
      <c r="D361" s="158"/>
      <c r="E361" s="195"/>
      <c r="F361" s="186"/>
      <c r="G361" s="186">
        <f>SUMIF(W362:W375,"&lt;&gt;NOR",G362:G375)</f>
        <v>0</v>
      </c>
      <c r="H361" s="160"/>
      <c r="I361" s="159"/>
      <c r="J361" s="159">
        <f>SUM(J362:J375)</f>
        <v>9.7599999999999962</v>
      </c>
      <c r="K361" s="159"/>
      <c r="L361" s="159">
        <f>SUM(L362:L375)</f>
        <v>0</v>
      </c>
      <c r="M361" s="160"/>
      <c r="N361" s="161"/>
      <c r="O361" s="155"/>
      <c r="W361" t="s">
        <v>166</v>
      </c>
    </row>
    <row r="362" spans="1:50" ht="22.5" outlineLevel="1" x14ac:dyDescent="0.2">
      <c r="A362" s="168">
        <v>178</v>
      </c>
      <c r="B362" s="169" t="s">
        <v>540</v>
      </c>
      <c r="C362" s="177" t="s">
        <v>541</v>
      </c>
      <c r="D362" s="170" t="s">
        <v>224</v>
      </c>
      <c r="E362" s="198">
        <v>20</v>
      </c>
      <c r="F362" s="191"/>
      <c r="G362" s="190">
        <f t="shared" ref="G362:G375" si="27">ROUND(E362*F362,2)</f>
        <v>0</v>
      </c>
      <c r="H362" s="172">
        <v>21</v>
      </c>
      <c r="I362" s="171">
        <v>0.1134</v>
      </c>
      <c r="J362" s="171">
        <f t="shared" ref="J362:J375" si="28">ROUND(E362*I362,2)</f>
        <v>2.27</v>
      </c>
      <c r="K362" s="171">
        <v>0</v>
      </c>
      <c r="L362" s="171">
        <f t="shared" ref="L362:L375" si="29">ROUND(E362*K362,2)</f>
        <v>0</v>
      </c>
      <c r="M362" s="172" t="s">
        <v>267</v>
      </c>
      <c r="N362" s="173" t="s">
        <v>171</v>
      </c>
      <c r="O362" s="151" t="s">
        <v>172</v>
      </c>
      <c r="P362" s="142"/>
      <c r="Q362" s="142"/>
      <c r="R362" s="142"/>
      <c r="S362" s="142"/>
      <c r="T362" s="142"/>
      <c r="U362" s="142"/>
      <c r="V362" s="142"/>
      <c r="W362" s="142" t="s">
        <v>173</v>
      </c>
      <c r="X362" s="142"/>
      <c r="Y362" s="142"/>
      <c r="Z362" s="14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row>
    <row r="363" spans="1:50" ht="22.5" outlineLevel="1" x14ac:dyDescent="0.2">
      <c r="A363" s="168">
        <v>179</v>
      </c>
      <c r="B363" s="169" t="s">
        <v>542</v>
      </c>
      <c r="C363" s="177" t="s">
        <v>543</v>
      </c>
      <c r="D363" s="170" t="s">
        <v>224</v>
      </c>
      <c r="E363" s="198">
        <v>6</v>
      </c>
      <c r="F363" s="191"/>
      <c r="G363" s="190">
        <f t="shared" si="27"/>
        <v>0</v>
      </c>
      <c r="H363" s="172">
        <v>21</v>
      </c>
      <c r="I363" s="171">
        <v>9.4500000000000001E-2</v>
      </c>
      <c r="J363" s="171">
        <f t="shared" si="28"/>
        <v>0.56999999999999995</v>
      </c>
      <c r="K363" s="171">
        <v>0</v>
      </c>
      <c r="L363" s="171">
        <f t="shared" si="29"/>
        <v>0</v>
      </c>
      <c r="M363" s="172" t="s">
        <v>267</v>
      </c>
      <c r="N363" s="173" t="s">
        <v>171</v>
      </c>
      <c r="O363" s="151" t="s">
        <v>172</v>
      </c>
      <c r="P363" s="142"/>
      <c r="Q363" s="142"/>
      <c r="R363" s="142"/>
      <c r="S363" s="142"/>
      <c r="T363" s="142"/>
      <c r="U363" s="142"/>
      <c r="V363" s="142"/>
      <c r="W363" s="142" t="s">
        <v>173</v>
      </c>
      <c r="X363" s="142"/>
      <c r="Y363" s="142"/>
      <c r="Z363" s="14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row>
    <row r="364" spans="1:50" ht="22.5" outlineLevel="1" x14ac:dyDescent="0.2">
      <c r="A364" s="168">
        <v>180</v>
      </c>
      <c r="B364" s="169" t="s">
        <v>544</v>
      </c>
      <c r="C364" s="177" t="s">
        <v>545</v>
      </c>
      <c r="D364" s="170" t="s">
        <v>224</v>
      </c>
      <c r="E364" s="198">
        <v>27</v>
      </c>
      <c r="F364" s="191"/>
      <c r="G364" s="190">
        <f t="shared" si="27"/>
        <v>0</v>
      </c>
      <c r="H364" s="172">
        <v>21</v>
      </c>
      <c r="I364" s="171">
        <v>7.5600000000000001E-2</v>
      </c>
      <c r="J364" s="171">
        <f t="shared" si="28"/>
        <v>2.04</v>
      </c>
      <c r="K364" s="171">
        <v>0</v>
      </c>
      <c r="L364" s="171">
        <f t="shared" si="29"/>
        <v>0</v>
      </c>
      <c r="M364" s="172" t="s">
        <v>267</v>
      </c>
      <c r="N364" s="173" t="s">
        <v>171</v>
      </c>
      <c r="O364" s="151" t="s">
        <v>172</v>
      </c>
      <c r="P364" s="142"/>
      <c r="Q364" s="142"/>
      <c r="R364" s="142"/>
      <c r="S364" s="142"/>
      <c r="T364" s="142"/>
      <c r="U364" s="142"/>
      <c r="V364" s="142"/>
      <c r="W364" s="142" t="s">
        <v>173</v>
      </c>
      <c r="X364" s="142"/>
      <c r="Y364" s="142"/>
      <c r="Z364" s="14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row>
    <row r="365" spans="1:50" ht="22.5" outlineLevel="1" x14ac:dyDescent="0.2">
      <c r="A365" s="168">
        <v>181</v>
      </c>
      <c r="B365" s="169" t="s">
        <v>546</v>
      </c>
      <c r="C365" s="177" t="s">
        <v>547</v>
      </c>
      <c r="D365" s="170" t="s">
        <v>224</v>
      </c>
      <c r="E365" s="198">
        <v>12</v>
      </c>
      <c r="F365" s="191"/>
      <c r="G365" s="190">
        <f t="shared" si="27"/>
        <v>0</v>
      </c>
      <c r="H365" s="172">
        <v>21</v>
      </c>
      <c r="I365" s="171">
        <v>5.2499999999999998E-2</v>
      </c>
      <c r="J365" s="171">
        <f t="shared" si="28"/>
        <v>0.63</v>
      </c>
      <c r="K365" s="171">
        <v>0</v>
      </c>
      <c r="L365" s="171">
        <f t="shared" si="29"/>
        <v>0</v>
      </c>
      <c r="M365" s="172" t="s">
        <v>267</v>
      </c>
      <c r="N365" s="173" t="s">
        <v>171</v>
      </c>
      <c r="O365" s="151" t="s">
        <v>172</v>
      </c>
      <c r="P365" s="142"/>
      <c r="Q365" s="142"/>
      <c r="R365" s="142"/>
      <c r="S365" s="142"/>
      <c r="T365" s="142"/>
      <c r="U365" s="142"/>
      <c r="V365" s="142"/>
      <c r="W365" s="142" t="s">
        <v>173</v>
      </c>
      <c r="X365" s="142"/>
      <c r="Y365" s="142"/>
      <c r="Z365" s="14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row>
    <row r="366" spans="1:50" ht="22.5" outlineLevel="1" x14ac:dyDescent="0.2">
      <c r="A366" s="168">
        <v>182</v>
      </c>
      <c r="B366" s="169" t="s">
        <v>548</v>
      </c>
      <c r="C366" s="177" t="s">
        <v>549</v>
      </c>
      <c r="D366" s="170" t="s">
        <v>224</v>
      </c>
      <c r="E366" s="198">
        <v>2</v>
      </c>
      <c r="F366" s="191"/>
      <c r="G366" s="190">
        <f t="shared" si="27"/>
        <v>0</v>
      </c>
      <c r="H366" s="172">
        <v>21</v>
      </c>
      <c r="I366" s="171">
        <v>0.37280000000000002</v>
      </c>
      <c r="J366" s="171">
        <f t="shared" si="28"/>
        <v>0.75</v>
      </c>
      <c r="K366" s="171">
        <v>0</v>
      </c>
      <c r="L366" s="171">
        <f t="shared" si="29"/>
        <v>0</v>
      </c>
      <c r="M366" s="172" t="s">
        <v>267</v>
      </c>
      <c r="N366" s="173" t="s">
        <v>171</v>
      </c>
      <c r="O366" s="151" t="s">
        <v>172</v>
      </c>
      <c r="P366" s="142"/>
      <c r="Q366" s="142"/>
      <c r="R366" s="142"/>
      <c r="S366" s="142"/>
      <c r="T366" s="142"/>
      <c r="U366" s="142"/>
      <c r="V366" s="142"/>
      <c r="W366" s="142" t="s">
        <v>173</v>
      </c>
      <c r="X366" s="142"/>
      <c r="Y366" s="142"/>
      <c r="Z366" s="14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row>
    <row r="367" spans="1:50" ht="22.5" outlineLevel="1" x14ac:dyDescent="0.2">
      <c r="A367" s="168">
        <v>183</v>
      </c>
      <c r="B367" s="169" t="s">
        <v>550</v>
      </c>
      <c r="C367" s="177" t="s">
        <v>551</v>
      </c>
      <c r="D367" s="170" t="s">
        <v>224</v>
      </c>
      <c r="E367" s="198">
        <v>1</v>
      </c>
      <c r="F367" s="191"/>
      <c r="G367" s="190">
        <f t="shared" si="27"/>
        <v>0</v>
      </c>
      <c r="H367" s="172">
        <v>21</v>
      </c>
      <c r="I367" s="171">
        <v>0.44863999999999998</v>
      </c>
      <c r="J367" s="171">
        <f t="shared" si="28"/>
        <v>0.45</v>
      </c>
      <c r="K367" s="171">
        <v>0</v>
      </c>
      <c r="L367" s="171">
        <f t="shared" si="29"/>
        <v>0</v>
      </c>
      <c r="M367" s="172" t="s">
        <v>267</v>
      </c>
      <c r="N367" s="173" t="s">
        <v>171</v>
      </c>
      <c r="O367" s="151" t="s">
        <v>172</v>
      </c>
      <c r="P367" s="142"/>
      <c r="Q367" s="142"/>
      <c r="R367" s="142"/>
      <c r="S367" s="142"/>
      <c r="T367" s="142"/>
      <c r="U367" s="142"/>
      <c r="V367" s="142"/>
      <c r="W367" s="142" t="s">
        <v>173</v>
      </c>
      <c r="X367" s="142"/>
      <c r="Y367" s="142"/>
      <c r="Z367" s="14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row>
    <row r="368" spans="1:50" ht="22.5" outlineLevel="1" x14ac:dyDescent="0.2">
      <c r="A368" s="168">
        <v>184</v>
      </c>
      <c r="B368" s="169" t="s">
        <v>552</v>
      </c>
      <c r="C368" s="177" t="s">
        <v>553</v>
      </c>
      <c r="D368" s="170" t="s">
        <v>224</v>
      </c>
      <c r="E368" s="198">
        <v>2</v>
      </c>
      <c r="F368" s="191"/>
      <c r="G368" s="190">
        <f t="shared" si="27"/>
        <v>0</v>
      </c>
      <c r="H368" s="172">
        <v>21</v>
      </c>
      <c r="I368" s="171">
        <v>0.43541999999999997</v>
      </c>
      <c r="J368" s="171">
        <f t="shared" si="28"/>
        <v>0.87</v>
      </c>
      <c r="K368" s="171">
        <v>0</v>
      </c>
      <c r="L368" s="171">
        <f t="shared" si="29"/>
        <v>0</v>
      </c>
      <c r="M368" s="172" t="s">
        <v>267</v>
      </c>
      <c r="N368" s="173" t="s">
        <v>171</v>
      </c>
      <c r="O368" s="151" t="s">
        <v>172</v>
      </c>
      <c r="P368" s="142"/>
      <c r="Q368" s="142"/>
      <c r="R368" s="142"/>
      <c r="S368" s="142"/>
      <c r="T368" s="142"/>
      <c r="U368" s="142"/>
      <c r="V368" s="142"/>
      <c r="W368" s="142" t="s">
        <v>173</v>
      </c>
      <c r="X368" s="142"/>
      <c r="Y368" s="142"/>
      <c r="Z368" s="14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row>
    <row r="369" spans="1:50" ht="22.5" outlineLevel="1" x14ac:dyDescent="0.2">
      <c r="A369" s="168">
        <v>185</v>
      </c>
      <c r="B369" s="169" t="s">
        <v>554</v>
      </c>
      <c r="C369" s="177" t="s">
        <v>555</v>
      </c>
      <c r="D369" s="170" t="s">
        <v>224</v>
      </c>
      <c r="E369" s="198">
        <v>2</v>
      </c>
      <c r="F369" s="191"/>
      <c r="G369" s="190">
        <f t="shared" si="27"/>
        <v>0</v>
      </c>
      <c r="H369" s="172">
        <v>21</v>
      </c>
      <c r="I369" s="171">
        <v>0.43541999999999997</v>
      </c>
      <c r="J369" s="171">
        <f t="shared" si="28"/>
        <v>0.87</v>
      </c>
      <c r="K369" s="171">
        <v>0</v>
      </c>
      <c r="L369" s="171">
        <f t="shared" si="29"/>
        <v>0</v>
      </c>
      <c r="M369" s="172" t="s">
        <v>267</v>
      </c>
      <c r="N369" s="173" t="s">
        <v>171</v>
      </c>
      <c r="O369" s="151" t="s">
        <v>172</v>
      </c>
      <c r="P369" s="142"/>
      <c r="Q369" s="142"/>
      <c r="R369" s="142"/>
      <c r="S369" s="142"/>
      <c r="T369" s="142"/>
      <c r="U369" s="142"/>
      <c r="V369" s="142"/>
      <c r="W369" s="142" t="s">
        <v>173</v>
      </c>
      <c r="X369" s="142"/>
      <c r="Y369" s="142"/>
      <c r="Z369" s="14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row>
    <row r="370" spans="1:50" ht="22.5" outlineLevel="1" x14ac:dyDescent="0.2">
      <c r="A370" s="168">
        <v>186</v>
      </c>
      <c r="B370" s="169" t="s">
        <v>556</v>
      </c>
      <c r="C370" s="177" t="s">
        <v>557</v>
      </c>
      <c r="D370" s="170" t="s">
        <v>224</v>
      </c>
      <c r="E370" s="198">
        <v>6</v>
      </c>
      <c r="F370" s="191"/>
      <c r="G370" s="190">
        <f t="shared" si="27"/>
        <v>0</v>
      </c>
      <c r="H370" s="172">
        <v>21</v>
      </c>
      <c r="I370" s="171">
        <v>1.89E-2</v>
      </c>
      <c r="J370" s="171">
        <f t="shared" si="28"/>
        <v>0.11</v>
      </c>
      <c r="K370" s="171">
        <v>0</v>
      </c>
      <c r="L370" s="171">
        <f t="shared" si="29"/>
        <v>0</v>
      </c>
      <c r="M370" s="172" t="s">
        <v>267</v>
      </c>
      <c r="N370" s="173" t="s">
        <v>171</v>
      </c>
      <c r="O370" s="151" t="s">
        <v>172</v>
      </c>
      <c r="P370" s="142"/>
      <c r="Q370" s="142"/>
      <c r="R370" s="142"/>
      <c r="S370" s="142"/>
      <c r="T370" s="142"/>
      <c r="U370" s="142"/>
      <c r="V370" s="142"/>
      <c r="W370" s="142" t="s">
        <v>173</v>
      </c>
      <c r="X370" s="142"/>
      <c r="Y370" s="142"/>
      <c r="Z370" s="14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row>
    <row r="371" spans="1:50" ht="22.5" outlineLevel="1" x14ac:dyDescent="0.2">
      <c r="A371" s="168">
        <v>187</v>
      </c>
      <c r="B371" s="169" t="s">
        <v>558</v>
      </c>
      <c r="C371" s="177" t="s">
        <v>559</v>
      </c>
      <c r="D371" s="170" t="s">
        <v>224</v>
      </c>
      <c r="E371" s="198">
        <v>2</v>
      </c>
      <c r="F371" s="191"/>
      <c r="G371" s="190">
        <f t="shared" si="27"/>
        <v>0</v>
      </c>
      <c r="H371" s="172">
        <v>21</v>
      </c>
      <c r="I371" s="171">
        <v>1.26E-2</v>
      </c>
      <c r="J371" s="171">
        <f t="shared" si="28"/>
        <v>0.03</v>
      </c>
      <c r="K371" s="171">
        <v>0</v>
      </c>
      <c r="L371" s="171">
        <f t="shared" si="29"/>
        <v>0</v>
      </c>
      <c r="M371" s="172" t="s">
        <v>267</v>
      </c>
      <c r="N371" s="173" t="s">
        <v>171</v>
      </c>
      <c r="O371" s="151" t="s">
        <v>172</v>
      </c>
      <c r="P371" s="142"/>
      <c r="Q371" s="142"/>
      <c r="R371" s="142"/>
      <c r="S371" s="142"/>
      <c r="T371" s="142"/>
      <c r="U371" s="142"/>
      <c r="V371" s="142"/>
      <c r="W371" s="142" t="s">
        <v>173</v>
      </c>
      <c r="X371" s="142"/>
      <c r="Y371" s="142"/>
      <c r="Z371" s="14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row>
    <row r="372" spans="1:50" ht="22.5" outlineLevel="1" x14ac:dyDescent="0.2">
      <c r="A372" s="168">
        <v>188</v>
      </c>
      <c r="B372" s="169" t="s">
        <v>560</v>
      </c>
      <c r="C372" s="177" t="s">
        <v>561</v>
      </c>
      <c r="D372" s="170" t="s">
        <v>224</v>
      </c>
      <c r="E372" s="198">
        <v>8</v>
      </c>
      <c r="F372" s="191"/>
      <c r="G372" s="190">
        <f t="shared" si="27"/>
        <v>0</v>
      </c>
      <c r="H372" s="172">
        <v>21</v>
      </c>
      <c r="I372" s="171">
        <v>9.4500000000000001E-2</v>
      </c>
      <c r="J372" s="171">
        <f t="shared" si="28"/>
        <v>0.76</v>
      </c>
      <c r="K372" s="171">
        <v>0</v>
      </c>
      <c r="L372" s="171">
        <f t="shared" si="29"/>
        <v>0</v>
      </c>
      <c r="M372" s="172" t="s">
        <v>267</v>
      </c>
      <c r="N372" s="173" t="s">
        <v>171</v>
      </c>
      <c r="O372" s="151" t="s">
        <v>172</v>
      </c>
      <c r="P372" s="142"/>
      <c r="Q372" s="142"/>
      <c r="R372" s="142"/>
      <c r="S372" s="142"/>
      <c r="T372" s="142"/>
      <c r="U372" s="142"/>
      <c r="V372" s="142"/>
      <c r="W372" s="142" t="s">
        <v>173</v>
      </c>
      <c r="X372" s="142"/>
      <c r="Y372" s="142"/>
      <c r="Z372" s="14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row>
    <row r="373" spans="1:50" ht="22.5" outlineLevel="1" x14ac:dyDescent="0.2">
      <c r="A373" s="168">
        <v>189</v>
      </c>
      <c r="B373" s="169" t="s">
        <v>562</v>
      </c>
      <c r="C373" s="177" t="s">
        <v>563</v>
      </c>
      <c r="D373" s="170" t="s">
        <v>224</v>
      </c>
      <c r="E373" s="198">
        <v>2</v>
      </c>
      <c r="F373" s="191"/>
      <c r="G373" s="190">
        <f t="shared" si="27"/>
        <v>0</v>
      </c>
      <c r="H373" s="172">
        <v>21</v>
      </c>
      <c r="I373" s="171">
        <v>1.89E-2</v>
      </c>
      <c r="J373" s="171">
        <f t="shared" si="28"/>
        <v>0.04</v>
      </c>
      <c r="K373" s="171">
        <v>0</v>
      </c>
      <c r="L373" s="171">
        <f t="shared" si="29"/>
        <v>0</v>
      </c>
      <c r="M373" s="172" t="s">
        <v>267</v>
      </c>
      <c r="N373" s="173" t="s">
        <v>171</v>
      </c>
      <c r="O373" s="151" t="s">
        <v>172</v>
      </c>
      <c r="P373" s="142"/>
      <c r="Q373" s="142"/>
      <c r="R373" s="142"/>
      <c r="S373" s="142"/>
      <c r="T373" s="142"/>
      <c r="U373" s="142"/>
      <c r="V373" s="142"/>
      <c r="W373" s="142" t="s">
        <v>173</v>
      </c>
      <c r="X373" s="142"/>
      <c r="Y373" s="142"/>
      <c r="Z373" s="14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row>
    <row r="374" spans="1:50" ht="22.5" outlineLevel="1" x14ac:dyDescent="0.2">
      <c r="A374" s="168">
        <v>190</v>
      </c>
      <c r="B374" s="169" t="s">
        <v>564</v>
      </c>
      <c r="C374" s="177" t="s">
        <v>565</v>
      </c>
      <c r="D374" s="170" t="s">
        <v>224</v>
      </c>
      <c r="E374" s="198">
        <v>1</v>
      </c>
      <c r="F374" s="191"/>
      <c r="G374" s="190">
        <f t="shared" si="27"/>
        <v>0</v>
      </c>
      <c r="H374" s="172">
        <v>21</v>
      </c>
      <c r="I374" s="171">
        <v>0.36830000000000002</v>
      </c>
      <c r="J374" s="171">
        <f t="shared" si="28"/>
        <v>0.37</v>
      </c>
      <c r="K374" s="171">
        <v>0</v>
      </c>
      <c r="L374" s="171">
        <f t="shared" si="29"/>
        <v>0</v>
      </c>
      <c r="M374" s="172" t="s">
        <v>267</v>
      </c>
      <c r="N374" s="173" t="s">
        <v>171</v>
      </c>
      <c r="O374" s="151" t="s">
        <v>172</v>
      </c>
      <c r="P374" s="142"/>
      <c r="Q374" s="142"/>
      <c r="R374" s="142"/>
      <c r="S374" s="142"/>
      <c r="T374" s="142"/>
      <c r="U374" s="142"/>
      <c r="V374" s="142"/>
      <c r="W374" s="142" t="s">
        <v>173</v>
      </c>
      <c r="X374" s="142"/>
      <c r="Y374" s="142"/>
      <c r="Z374" s="14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row>
    <row r="375" spans="1:50" outlineLevel="1" x14ac:dyDescent="0.2">
      <c r="A375" s="168">
        <v>191</v>
      </c>
      <c r="B375" s="169" t="s">
        <v>519</v>
      </c>
      <c r="C375" s="177" t="s">
        <v>520</v>
      </c>
      <c r="D375" s="170" t="s">
        <v>212</v>
      </c>
      <c r="E375" s="198">
        <v>9.74282</v>
      </c>
      <c r="F375" s="191"/>
      <c r="G375" s="190">
        <f t="shared" si="27"/>
        <v>0</v>
      </c>
      <c r="H375" s="172">
        <v>21</v>
      </c>
      <c r="I375" s="171">
        <v>0</v>
      </c>
      <c r="J375" s="171">
        <f t="shared" si="28"/>
        <v>0</v>
      </c>
      <c r="K375" s="171">
        <v>0</v>
      </c>
      <c r="L375" s="171">
        <f t="shared" si="29"/>
        <v>0</v>
      </c>
      <c r="M375" s="172" t="s">
        <v>170</v>
      </c>
      <c r="N375" s="173" t="s">
        <v>425</v>
      </c>
      <c r="O375" s="151" t="s">
        <v>172</v>
      </c>
      <c r="P375" s="142"/>
      <c r="Q375" s="142"/>
      <c r="R375" s="142"/>
      <c r="S375" s="142"/>
      <c r="T375" s="142"/>
      <c r="U375" s="142"/>
      <c r="V375" s="142"/>
      <c r="W375" s="142" t="s">
        <v>426</v>
      </c>
      <c r="X375" s="142"/>
      <c r="Y375" s="142"/>
      <c r="Z375" s="14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row>
    <row r="376" spans="1:50" x14ac:dyDescent="0.2">
      <c r="A376" s="156" t="s">
        <v>165</v>
      </c>
      <c r="B376" s="157" t="s">
        <v>133</v>
      </c>
      <c r="C376" s="174" t="s">
        <v>134</v>
      </c>
      <c r="D376" s="158"/>
      <c r="E376" s="195"/>
      <c r="F376" s="186"/>
      <c r="G376" s="186">
        <f>SUMIF(W377:W390,"&lt;&gt;NOR",G377:G390)</f>
        <v>0</v>
      </c>
      <c r="H376" s="160"/>
      <c r="I376" s="159"/>
      <c r="J376" s="159">
        <f>SUM(J377:J390)</f>
        <v>0.45999999999999996</v>
      </c>
      <c r="K376" s="159"/>
      <c r="L376" s="159">
        <f>SUM(L377:L390)</f>
        <v>0.06</v>
      </c>
      <c r="M376" s="160"/>
      <c r="N376" s="161"/>
      <c r="O376" s="155"/>
      <c r="W376" t="s">
        <v>166</v>
      </c>
    </row>
    <row r="377" spans="1:50" ht="22.5" outlineLevel="1" x14ac:dyDescent="0.2">
      <c r="A377" s="162">
        <v>192</v>
      </c>
      <c r="B377" s="163" t="s">
        <v>566</v>
      </c>
      <c r="C377" s="175" t="s">
        <v>567</v>
      </c>
      <c r="D377" s="164" t="s">
        <v>196</v>
      </c>
      <c r="E377" s="196">
        <v>3.5</v>
      </c>
      <c r="F377" s="188"/>
      <c r="G377" s="187">
        <f>ROUND(E377*F377,2)</f>
        <v>0</v>
      </c>
      <c r="H377" s="166">
        <v>21</v>
      </c>
      <c r="I377" s="165">
        <v>3.3899999999999998E-3</v>
      </c>
      <c r="J377" s="165">
        <f>ROUND(E377*I377,2)</f>
        <v>0.01</v>
      </c>
      <c r="K377" s="165">
        <v>0</v>
      </c>
      <c r="L377" s="165">
        <f>ROUND(E377*K377,2)</f>
        <v>0</v>
      </c>
      <c r="M377" s="166" t="s">
        <v>170</v>
      </c>
      <c r="N377" s="167" t="s">
        <v>171</v>
      </c>
      <c r="O377" s="151" t="s">
        <v>172</v>
      </c>
      <c r="P377" s="142"/>
      <c r="Q377" s="142"/>
      <c r="R377" s="142"/>
      <c r="S377" s="142"/>
      <c r="T377" s="142"/>
      <c r="U377" s="142"/>
      <c r="V377" s="142"/>
      <c r="W377" s="142" t="s">
        <v>173</v>
      </c>
      <c r="X377" s="142"/>
      <c r="Y377" s="142"/>
      <c r="Z377" s="14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row>
    <row r="378" spans="1:50" outlineLevel="2" x14ac:dyDescent="0.2">
      <c r="A378" s="148"/>
      <c r="B378" s="149"/>
      <c r="C378" s="176" t="s">
        <v>276</v>
      </c>
      <c r="D378" s="152"/>
      <c r="E378" s="197">
        <v>3.5</v>
      </c>
      <c r="F378" s="189"/>
      <c r="G378" s="189"/>
      <c r="H378" s="151"/>
      <c r="I378" s="150"/>
      <c r="J378" s="150"/>
      <c r="K378" s="150"/>
      <c r="L378" s="150"/>
      <c r="M378" s="151"/>
      <c r="N378" s="151"/>
      <c r="O378" s="151"/>
      <c r="P378" s="142"/>
      <c r="Q378" s="142"/>
      <c r="R378" s="142"/>
      <c r="S378" s="142"/>
      <c r="T378" s="142"/>
      <c r="U378" s="142"/>
      <c r="V378" s="142"/>
      <c r="W378" s="142" t="s">
        <v>175</v>
      </c>
      <c r="X378" s="142">
        <v>0</v>
      </c>
      <c r="Y378" s="142"/>
      <c r="Z378" s="14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row>
    <row r="379" spans="1:50" outlineLevel="1" x14ac:dyDescent="0.2">
      <c r="A379" s="162">
        <v>193</v>
      </c>
      <c r="B379" s="163" t="s">
        <v>568</v>
      </c>
      <c r="C379" s="175" t="s">
        <v>569</v>
      </c>
      <c r="D379" s="164" t="s">
        <v>224</v>
      </c>
      <c r="E379" s="196">
        <v>12</v>
      </c>
      <c r="F379" s="188"/>
      <c r="G379" s="187">
        <f>ROUND(E379*F379,2)</f>
        <v>0</v>
      </c>
      <c r="H379" s="166">
        <v>21</v>
      </c>
      <c r="I379" s="165">
        <v>5.8E-4</v>
      </c>
      <c r="J379" s="165">
        <f>ROUND(E379*I379,2)</f>
        <v>0.01</v>
      </c>
      <c r="K379" s="165">
        <v>5.0000000000000001E-3</v>
      </c>
      <c r="L379" s="165">
        <f>ROUND(E379*K379,2)</f>
        <v>0.06</v>
      </c>
      <c r="M379" s="166" t="s">
        <v>170</v>
      </c>
      <c r="N379" s="167" t="s">
        <v>171</v>
      </c>
      <c r="O379" s="151" t="s">
        <v>172</v>
      </c>
      <c r="P379" s="142"/>
      <c r="Q379" s="142"/>
      <c r="R379" s="142"/>
      <c r="S379" s="142"/>
      <c r="T379" s="142"/>
      <c r="U379" s="142"/>
      <c r="V379" s="142"/>
      <c r="W379" s="142" t="s">
        <v>173</v>
      </c>
      <c r="X379" s="142"/>
      <c r="Y379" s="142"/>
      <c r="Z379" s="14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row>
    <row r="380" spans="1:50" outlineLevel="2" x14ac:dyDescent="0.2">
      <c r="A380" s="148"/>
      <c r="B380" s="149"/>
      <c r="C380" s="176" t="s">
        <v>275</v>
      </c>
      <c r="D380" s="152"/>
      <c r="E380" s="197">
        <v>12</v>
      </c>
      <c r="F380" s="189"/>
      <c r="G380" s="189"/>
      <c r="H380" s="151"/>
      <c r="I380" s="150"/>
      <c r="J380" s="150"/>
      <c r="K380" s="150"/>
      <c r="L380" s="150"/>
      <c r="M380" s="151"/>
      <c r="N380" s="151"/>
      <c r="O380" s="151"/>
      <c r="P380" s="142"/>
      <c r="Q380" s="142"/>
      <c r="R380" s="142"/>
      <c r="S380" s="142"/>
      <c r="T380" s="142"/>
      <c r="U380" s="142"/>
      <c r="V380" s="142"/>
      <c r="W380" s="142" t="s">
        <v>175</v>
      </c>
      <c r="X380" s="142">
        <v>0</v>
      </c>
      <c r="Y380" s="142"/>
      <c r="Z380" s="14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row>
    <row r="381" spans="1:50" outlineLevel="1" x14ac:dyDescent="0.2">
      <c r="A381" s="162">
        <v>194</v>
      </c>
      <c r="B381" s="163" t="s">
        <v>570</v>
      </c>
      <c r="C381" s="175" t="s">
        <v>868</v>
      </c>
      <c r="D381" s="164" t="s">
        <v>196</v>
      </c>
      <c r="E381" s="196">
        <v>8.2584</v>
      </c>
      <c r="F381" s="188"/>
      <c r="G381" s="187">
        <f>ROUND(E381*F381,2)</f>
        <v>0</v>
      </c>
      <c r="H381" s="166">
        <v>21</v>
      </c>
      <c r="I381" s="165">
        <v>1.6E-2</v>
      </c>
      <c r="J381" s="165">
        <f>ROUND(E381*I381,2)</f>
        <v>0.13</v>
      </c>
      <c r="K381" s="165">
        <v>0</v>
      </c>
      <c r="L381" s="165">
        <f>ROUND(E381*K381,2)</f>
        <v>0</v>
      </c>
      <c r="M381" s="166" t="s">
        <v>170</v>
      </c>
      <c r="N381" s="167" t="s">
        <v>171</v>
      </c>
      <c r="O381" s="151" t="s">
        <v>172</v>
      </c>
      <c r="P381" s="142"/>
      <c r="Q381" s="142"/>
      <c r="R381" s="142"/>
      <c r="S381" s="142"/>
      <c r="T381" s="142"/>
      <c r="U381" s="142"/>
      <c r="V381" s="142"/>
      <c r="W381" s="142" t="s">
        <v>173</v>
      </c>
      <c r="X381" s="142"/>
      <c r="Y381" s="142"/>
      <c r="Z381" s="14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row>
    <row r="382" spans="1:50" outlineLevel="2" x14ac:dyDescent="0.2">
      <c r="A382" s="148"/>
      <c r="B382" s="149"/>
      <c r="C382" s="176" t="s">
        <v>315</v>
      </c>
      <c r="D382" s="152"/>
      <c r="E382" s="197">
        <v>8.2584</v>
      </c>
      <c r="F382" s="189"/>
      <c r="G382" s="189"/>
      <c r="H382" s="151"/>
      <c r="I382" s="150"/>
      <c r="J382" s="150"/>
      <c r="K382" s="150"/>
      <c r="L382" s="150"/>
      <c r="M382" s="151"/>
      <c r="N382" s="151"/>
      <c r="O382" s="151"/>
      <c r="P382" s="142"/>
      <c r="Q382" s="142"/>
      <c r="R382" s="142"/>
      <c r="S382" s="142"/>
      <c r="T382" s="142"/>
      <c r="U382" s="142"/>
      <c r="V382" s="142"/>
      <c r="W382" s="142" t="s">
        <v>175</v>
      </c>
      <c r="X382" s="142">
        <v>0</v>
      </c>
      <c r="Y382" s="142"/>
      <c r="Z382" s="14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row>
    <row r="383" spans="1:50" outlineLevel="1" x14ac:dyDescent="0.2">
      <c r="A383" s="162">
        <v>195</v>
      </c>
      <c r="B383" s="163" t="s">
        <v>571</v>
      </c>
      <c r="C383" s="175" t="s">
        <v>869</v>
      </c>
      <c r="D383" s="164" t="s">
        <v>196</v>
      </c>
      <c r="E383" s="196">
        <v>16.274999999999999</v>
      </c>
      <c r="F383" s="188"/>
      <c r="G383" s="187">
        <f>ROUND(E383*F383,2)</f>
        <v>0</v>
      </c>
      <c r="H383" s="166">
        <v>21</v>
      </c>
      <c r="I383" s="165">
        <v>1.7999999999999999E-2</v>
      </c>
      <c r="J383" s="165">
        <f>ROUND(E383*I383,2)</f>
        <v>0.28999999999999998</v>
      </c>
      <c r="K383" s="165">
        <v>0</v>
      </c>
      <c r="L383" s="165">
        <f>ROUND(E383*K383,2)</f>
        <v>0</v>
      </c>
      <c r="M383" s="166" t="s">
        <v>170</v>
      </c>
      <c r="N383" s="167" t="s">
        <v>171</v>
      </c>
      <c r="O383" s="151" t="s">
        <v>172</v>
      </c>
      <c r="P383" s="142"/>
      <c r="Q383" s="142"/>
      <c r="R383" s="142"/>
      <c r="S383" s="142"/>
      <c r="T383" s="142"/>
      <c r="U383" s="142"/>
      <c r="V383" s="142"/>
      <c r="W383" s="142" t="s">
        <v>173</v>
      </c>
      <c r="X383" s="142"/>
      <c r="Y383" s="142"/>
      <c r="Z383" s="14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row>
    <row r="384" spans="1:50" outlineLevel="2" x14ac:dyDescent="0.2">
      <c r="A384" s="148"/>
      <c r="B384" s="149"/>
      <c r="C384" s="176" t="s">
        <v>313</v>
      </c>
      <c r="D384" s="152"/>
      <c r="E384" s="197">
        <v>5.8879999999999999</v>
      </c>
      <c r="F384" s="189"/>
      <c r="G384" s="189"/>
      <c r="H384" s="151"/>
      <c r="I384" s="150"/>
      <c r="J384" s="150"/>
      <c r="K384" s="150"/>
      <c r="L384" s="150"/>
      <c r="M384" s="151"/>
      <c r="N384" s="151"/>
      <c r="O384" s="151"/>
      <c r="P384" s="142"/>
      <c r="Q384" s="142"/>
      <c r="R384" s="142"/>
      <c r="S384" s="142"/>
      <c r="T384" s="142"/>
      <c r="U384" s="142"/>
      <c r="V384" s="142"/>
      <c r="W384" s="142" t="s">
        <v>175</v>
      </c>
      <c r="X384" s="142">
        <v>0</v>
      </c>
      <c r="Y384" s="142"/>
      <c r="Z384" s="14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row>
    <row r="385" spans="1:50" outlineLevel="3" x14ac:dyDescent="0.2">
      <c r="A385" s="148"/>
      <c r="B385" s="149"/>
      <c r="C385" s="176" t="s">
        <v>314</v>
      </c>
      <c r="D385" s="152"/>
      <c r="E385" s="197">
        <v>10.387</v>
      </c>
      <c r="F385" s="189"/>
      <c r="G385" s="189"/>
      <c r="H385" s="151"/>
      <c r="I385" s="150"/>
      <c r="J385" s="150"/>
      <c r="K385" s="150"/>
      <c r="L385" s="150"/>
      <c r="M385" s="151"/>
      <c r="N385" s="151"/>
      <c r="O385" s="151"/>
      <c r="P385" s="142"/>
      <c r="Q385" s="142"/>
      <c r="R385" s="142"/>
      <c r="S385" s="142"/>
      <c r="T385" s="142"/>
      <c r="U385" s="142"/>
      <c r="V385" s="142"/>
      <c r="W385" s="142" t="s">
        <v>175</v>
      </c>
      <c r="X385" s="142">
        <v>0</v>
      </c>
      <c r="Y385" s="142"/>
      <c r="Z385" s="14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row>
    <row r="386" spans="1:50" outlineLevel="1" x14ac:dyDescent="0.2">
      <c r="A386" s="162">
        <v>196</v>
      </c>
      <c r="B386" s="163" t="s">
        <v>572</v>
      </c>
      <c r="C386" s="175" t="s">
        <v>573</v>
      </c>
      <c r="D386" s="164" t="s">
        <v>574</v>
      </c>
      <c r="E386" s="196">
        <v>36</v>
      </c>
      <c r="F386" s="188"/>
      <c r="G386" s="187">
        <f>ROUND(E386*F386,2)</f>
        <v>0</v>
      </c>
      <c r="H386" s="166">
        <v>21</v>
      </c>
      <c r="I386" s="165">
        <v>6.8999999999999997E-4</v>
      </c>
      <c r="J386" s="165">
        <f>ROUND(E386*I386,2)</f>
        <v>0.02</v>
      </c>
      <c r="K386" s="165">
        <v>0</v>
      </c>
      <c r="L386" s="165">
        <f>ROUND(E386*K386,2)</f>
        <v>0</v>
      </c>
      <c r="M386" s="166" t="s">
        <v>170</v>
      </c>
      <c r="N386" s="167" t="s">
        <v>171</v>
      </c>
      <c r="O386" s="151" t="s">
        <v>172</v>
      </c>
      <c r="P386" s="142"/>
      <c r="Q386" s="142"/>
      <c r="R386" s="142"/>
      <c r="S386" s="142"/>
      <c r="T386" s="142"/>
      <c r="U386" s="142"/>
      <c r="V386" s="142"/>
      <c r="W386" s="142" t="s">
        <v>173</v>
      </c>
      <c r="X386" s="142"/>
      <c r="Y386" s="142"/>
      <c r="Z386" s="14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row>
    <row r="387" spans="1:50" outlineLevel="2" x14ac:dyDescent="0.2">
      <c r="A387" s="148"/>
      <c r="B387" s="149"/>
      <c r="C387" s="176" t="s">
        <v>575</v>
      </c>
      <c r="D387" s="152"/>
      <c r="E387" s="197">
        <v>10.56</v>
      </c>
      <c r="F387" s="189"/>
      <c r="G387" s="189"/>
      <c r="H387" s="151"/>
      <c r="I387" s="150"/>
      <c r="J387" s="150"/>
      <c r="K387" s="150"/>
      <c r="L387" s="150"/>
      <c r="M387" s="151"/>
      <c r="N387" s="151"/>
      <c r="O387" s="151"/>
      <c r="P387" s="142"/>
      <c r="Q387" s="142"/>
      <c r="R387" s="142"/>
      <c r="S387" s="142"/>
      <c r="T387" s="142"/>
      <c r="U387" s="142"/>
      <c r="V387" s="142"/>
      <c r="W387" s="142" t="s">
        <v>175</v>
      </c>
      <c r="X387" s="142">
        <v>0</v>
      </c>
      <c r="Y387" s="142"/>
      <c r="Z387" s="14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row>
    <row r="388" spans="1:50" outlineLevel="3" x14ac:dyDescent="0.2">
      <c r="A388" s="148"/>
      <c r="B388" s="149"/>
      <c r="C388" s="176" t="s">
        <v>576</v>
      </c>
      <c r="D388" s="152"/>
      <c r="E388" s="197">
        <v>13.82</v>
      </c>
      <c r="F388" s="189"/>
      <c r="G388" s="189"/>
      <c r="H388" s="151"/>
      <c r="I388" s="150"/>
      <c r="J388" s="150"/>
      <c r="K388" s="150"/>
      <c r="L388" s="150"/>
      <c r="M388" s="151"/>
      <c r="N388" s="151"/>
      <c r="O388" s="151"/>
      <c r="P388" s="142"/>
      <c r="Q388" s="142"/>
      <c r="R388" s="142"/>
      <c r="S388" s="142"/>
      <c r="T388" s="142"/>
      <c r="U388" s="142"/>
      <c r="V388" s="142"/>
      <c r="W388" s="142" t="s">
        <v>175</v>
      </c>
      <c r="X388" s="142">
        <v>0</v>
      </c>
      <c r="Y388" s="142"/>
      <c r="Z388" s="14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row>
    <row r="389" spans="1:50" outlineLevel="3" x14ac:dyDescent="0.2">
      <c r="A389" s="148"/>
      <c r="B389" s="149"/>
      <c r="C389" s="176" t="s">
        <v>577</v>
      </c>
      <c r="D389" s="152"/>
      <c r="E389" s="197">
        <v>11.62</v>
      </c>
      <c r="F389" s="189"/>
      <c r="G389" s="189"/>
      <c r="H389" s="151"/>
      <c r="I389" s="150"/>
      <c r="J389" s="150"/>
      <c r="K389" s="150"/>
      <c r="L389" s="150"/>
      <c r="M389" s="151"/>
      <c r="N389" s="151"/>
      <c r="O389" s="151"/>
      <c r="P389" s="142"/>
      <c r="Q389" s="142"/>
      <c r="R389" s="142"/>
      <c r="S389" s="142"/>
      <c r="T389" s="142"/>
      <c r="U389" s="142"/>
      <c r="V389" s="142"/>
      <c r="W389" s="142" t="s">
        <v>175</v>
      </c>
      <c r="X389" s="142">
        <v>0</v>
      </c>
      <c r="Y389" s="142"/>
      <c r="Z389" s="14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row>
    <row r="390" spans="1:50" outlineLevel="1" x14ac:dyDescent="0.2">
      <c r="A390" s="168">
        <v>197</v>
      </c>
      <c r="B390" s="169" t="s">
        <v>578</v>
      </c>
      <c r="C390" s="177" t="s">
        <v>579</v>
      </c>
      <c r="D390" s="170" t="s">
        <v>212</v>
      </c>
      <c r="E390" s="198">
        <v>0.46875</v>
      </c>
      <c r="F390" s="191"/>
      <c r="G390" s="190">
        <f>ROUND(E390*F390,2)</f>
        <v>0</v>
      </c>
      <c r="H390" s="172">
        <v>21</v>
      </c>
      <c r="I390" s="171">
        <v>0</v>
      </c>
      <c r="J390" s="171">
        <f>ROUND(E390*I390,2)</f>
        <v>0</v>
      </c>
      <c r="K390" s="171">
        <v>0</v>
      </c>
      <c r="L390" s="171">
        <f>ROUND(E390*K390,2)</f>
        <v>0</v>
      </c>
      <c r="M390" s="172" t="s">
        <v>170</v>
      </c>
      <c r="N390" s="173" t="s">
        <v>425</v>
      </c>
      <c r="O390" s="151" t="s">
        <v>172</v>
      </c>
      <c r="P390" s="142"/>
      <c r="Q390" s="142"/>
      <c r="R390" s="142"/>
      <c r="S390" s="142"/>
      <c r="T390" s="142"/>
      <c r="U390" s="142"/>
      <c r="V390" s="142"/>
      <c r="W390" s="142" t="s">
        <v>426</v>
      </c>
      <c r="X390" s="142"/>
      <c r="Y390" s="142"/>
      <c r="Z390" s="14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row>
    <row r="391" spans="1:50" x14ac:dyDescent="0.2">
      <c r="A391" s="156" t="s">
        <v>165</v>
      </c>
      <c r="B391" s="157" t="s">
        <v>135</v>
      </c>
      <c r="C391" s="174" t="s">
        <v>136</v>
      </c>
      <c r="D391" s="158"/>
      <c r="E391" s="195"/>
      <c r="F391" s="186"/>
      <c r="G391" s="186">
        <f>SUMIF(W392:W429,"&lt;&gt;NOR",G392:G429)</f>
        <v>0</v>
      </c>
      <c r="H391" s="160"/>
      <c r="I391" s="159"/>
      <c r="J391" s="159">
        <f>SUM(J392:J429)</f>
        <v>0.22</v>
      </c>
      <c r="K391" s="159"/>
      <c r="L391" s="159">
        <f>SUM(L392:L429)</f>
        <v>0</v>
      </c>
      <c r="M391" s="160"/>
      <c r="N391" s="161"/>
      <c r="O391" s="155"/>
      <c r="W391" t="s">
        <v>166</v>
      </c>
    </row>
    <row r="392" spans="1:50" outlineLevel="1" x14ac:dyDescent="0.2">
      <c r="A392" s="162">
        <v>198</v>
      </c>
      <c r="B392" s="163" t="s">
        <v>580</v>
      </c>
      <c r="C392" s="175" t="s">
        <v>870</v>
      </c>
      <c r="D392" s="164" t="s">
        <v>196</v>
      </c>
      <c r="E392" s="196">
        <v>180.84100000000001</v>
      </c>
      <c r="F392" s="188"/>
      <c r="G392" s="187">
        <f>ROUND(E392*F392,2)</f>
        <v>0</v>
      </c>
      <c r="H392" s="166">
        <v>21</v>
      </c>
      <c r="I392" s="165">
        <v>6.9999999999999994E-5</v>
      </c>
      <c r="J392" s="165">
        <f>ROUND(E392*I392,2)</f>
        <v>0.01</v>
      </c>
      <c r="K392" s="165">
        <v>0</v>
      </c>
      <c r="L392" s="165">
        <f>ROUND(E392*K392,2)</f>
        <v>0</v>
      </c>
      <c r="M392" s="166" t="s">
        <v>170</v>
      </c>
      <c r="N392" s="167" t="s">
        <v>171</v>
      </c>
      <c r="O392" s="151" t="s">
        <v>172</v>
      </c>
      <c r="P392" s="142"/>
      <c r="Q392" s="142"/>
      <c r="R392" s="142"/>
      <c r="S392" s="142"/>
      <c r="T392" s="142"/>
      <c r="U392" s="142"/>
      <c r="V392" s="142"/>
      <c r="W392" s="142" t="s">
        <v>173</v>
      </c>
      <c r="X392" s="142"/>
      <c r="Y392" s="142"/>
      <c r="Z392" s="14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row>
    <row r="393" spans="1:50" outlineLevel="2" x14ac:dyDescent="0.2">
      <c r="A393" s="148"/>
      <c r="B393" s="149"/>
      <c r="C393" s="176" t="s">
        <v>581</v>
      </c>
      <c r="D393" s="152"/>
      <c r="E393" s="197"/>
      <c r="F393" s="189"/>
      <c r="G393" s="189"/>
      <c r="H393" s="151"/>
      <c r="I393" s="150"/>
      <c r="J393" s="150"/>
      <c r="K393" s="150"/>
      <c r="L393" s="150"/>
      <c r="M393" s="151"/>
      <c r="N393" s="151"/>
      <c r="O393" s="151"/>
      <c r="P393" s="142"/>
      <c r="Q393" s="142"/>
      <c r="R393" s="142"/>
      <c r="S393" s="142"/>
      <c r="T393" s="142"/>
      <c r="U393" s="142"/>
      <c r="V393" s="142"/>
      <c r="W393" s="142" t="s">
        <v>175</v>
      </c>
      <c r="X393" s="142">
        <v>0</v>
      </c>
      <c r="Y393" s="142"/>
      <c r="Z393" s="14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row>
    <row r="394" spans="1:50" outlineLevel="3" x14ac:dyDescent="0.2">
      <c r="A394" s="148"/>
      <c r="B394" s="149"/>
      <c r="C394" s="176" t="s">
        <v>240</v>
      </c>
      <c r="D394" s="152"/>
      <c r="E394" s="197">
        <v>32.4</v>
      </c>
      <c r="F394" s="189"/>
      <c r="G394" s="189"/>
      <c r="H394" s="151"/>
      <c r="I394" s="150"/>
      <c r="J394" s="150"/>
      <c r="K394" s="150"/>
      <c r="L394" s="150"/>
      <c r="M394" s="151"/>
      <c r="N394" s="151"/>
      <c r="O394" s="151"/>
      <c r="P394" s="142"/>
      <c r="Q394" s="142"/>
      <c r="R394" s="142"/>
      <c r="S394" s="142"/>
      <c r="T394" s="142"/>
      <c r="U394" s="142"/>
      <c r="V394" s="142"/>
      <c r="W394" s="142" t="s">
        <v>175</v>
      </c>
      <c r="X394" s="142">
        <v>0</v>
      </c>
      <c r="Y394" s="142"/>
      <c r="Z394" s="14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row>
    <row r="395" spans="1:50" outlineLevel="3" x14ac:dyDescent="0.2">
      <c r="A395" s="148"/>
      <c r="B395" s="149"/>
      <c r="C395" s="176" t="s">
        <v>241</v>
      </c>
      <c r="D395" s="152"/>
      <c r="E395" s="197">
        <v>9.18</v>
      </c>
      <c r="F395" s="189"/>
      <c r="G395" s="189"/>
      <c r="H395" s="151"/>
      <c r="I395" s="150"/>
      <c r="J395" s="150"/>
      <c r="K395" s="150"/>
      <c r="L395" s="150"/>
      <c r="M395" s="151"/>
      <c r="N395" s="151"/>
      <c r="O395" s="151"/>
      <c r="P395" s="142"/>
      <c r="Q395" s="142"/>
      <c r="R395" s="142"/>
      <c r="S395" s="142"/>
      <c r="T395" s="142"/>
      <c r="U395" s="142"/>
      <c r="V395" s="142"/>
      <c r="W395" s="142" t="s">
        <v>175</v>
      </c>
      <c r="X395" s="142">
        <v>0</v>
      </c>
      <c r="Y395" s="142"/>
      <c r="Z395" s="14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row>
    <row r="396" spans="1:50" outlineLevel="3" x14ac:dyDescent="0.2">
      <c r="A396" s="148"/>
      <c r="B396" s="149"/>
      <c r="C396" s="176" t="s">
        <v>242</v>
      </c>
      <c r="D396" s="152"/>
      <c r="E396" s="197">
        <v>38.880000000000003</v>
      </c>
      <c r="F396" s="189"/>
      <c r="G396" s="189"/>
      <c r="H396" s="151"/>
      <c r="I396" s="150"/>
      <c r="J396" s="150"/>
      <c r="K396" s="150"/>
      <c r="L396" s="150"/>
      <c r="M396" s="151"/>
      <c r="N396" s="151"/>
      <c r="O396" s="151"/>
      <c r="P396" s="142"/>
      <c r="Q396" s="142"/>
      <c r="R396" s="142"/>
      <c r="S396" s="142"/>
      <c r="T396" s="142"/>
      <c r="U396" s="142"/>
      <c r="V396" s="142"/>
      <c r="W396" s="142" t="s">
        <v>175</v>
      </c>
      <c r="X396" s="142">
        <v>0</v>
      </c>
      <c r="Y396" s="142"/>
      <c r="Z396" s="14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row>
    <row r="397" spans="1:50" outlineLevel="3" x14ac:dyDescent="0.2">
      <c r="A397" s="148"/>
      <c r="B397" s="149"/>
      <c r="C397" s="176" t="s">
        <v>243</v>
      </c>
      <c r="D397" s="152"/>
      <c r="E397" s="197">
        <v>14.4</v>
      </c>
      <c r="F397" s="189"/>
      <c r="G397" s="189"/>
      <c r="H397" s="151"/>
      <c r="I397" s="150"/>
      <c r="J397" s="150"/>
      <c r="K397" s="150"/>
      <c r="L397" s="150"/>
      <c r="M397" s="151"/>
      <c r="N397" s="151"/>
      <c r="O397" s="151"/>
      <c r="P397" s="142"/>
      <c r="Q397" s="142"/>
      <c r="R397" s="142"/>
      <c r="S397" s="142"/>
      <c r="T397" s="142"/>
      <c r="U397" s="142"/>
      <c r="V397" s="142"/>
      <c r="W397" s="142" t="s">
        <v>175</v>
      </c>
      <c r="X397" s="142">
        <v>0</v>
      </c>
      <c r="Y397" s="142"/>
      <c r="Z397" s="14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row>
    <row r="398" spans="1:50" outlineLevel="3" x14ac:dyDescent="0.2">
      <c r="A398" s="148"/>
      <c r="B398" s="149"/>
      <c r="C398" s="176" t="s">
        <v>244</v>
      </c>
      <c r="D398" s="152"/>
      <c r="E398" s="197">
        <v>5.5620000000000003</v>
      </c>
      <c r="F398" s="189"/>
      <c r="G398" s="189"/>
      <c r="H398" s="151"/>
      <c r="I398" s="150"/>
      <c r="J398" s="150"/>
      <c r="K398" s="150"/>
      <c r="L398" s="150"/>
      <c r="M398" s="151"/>
      <c r="N398" s="151"/>
      <c r="O398" s="151"/>
      <c r="P398" s="142"/>
      <c r="Q398" s="142"/>
      <c r="R398" s="142"/>
      <c r="S398" s="142"/>
      <c r="T398" s="142"/>
      <c r="U398" s="142"/>
      <c r="V398" s="142"/>
      <c r="W398" s="142" t="s">
        <v>175</v>
      </c>
      <c r="X398" s="142">
        <v>0</v>
      </c>
      <c r="Y398" s="142"/>
      <c r="Z398" s="14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row>
    <row r="399" spans="1:50" outlineLevel="3" x14ac:dyDescent="0.2">
      <c r="A399" s="148"/>
      <c r="B399" s="149"/>
      <c r="C399" s="176" t="s">
        <v>245</v>
      </c>
      <c r="D399" s="152"/>
      <c r="E399" s="197">
        <v>3.1139999999999999</v>
      </c>
      <c r="F399" s="189"/>
      <c r="G399" s="189"/>
      <c r="H399" s="151"/>
      <c r="I399" s="150"/>
      <c r="J399" s="150"/>
      <c r="K399" s="150"/>
      <c r="L399" s="150"/>
      <c r="M399" s="151"/>
      <c r="N399" s="151"/>
      <c r="O399" s="151"/>
      <c r="P399" s="142"/>
      <c r="Q399" s="142"/>
      <c r="R399" s="142"/>
      <c r="S399" s="142"/>
      <c r="T399" s="142"/>
      <c r="U399" s="142"/>
      <c r="V399" s="142"/>
      <c r="W399" s="142" t="s">
        <v>175</v>
      </c>
      <c r="X399" s="142">
        <v>0</v>
      </c>
      <c r="Y399" s="142"/>
      <c r="Z399" s="14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row>
    <row r="400" spans="1:50" outlineLevel="3" x14ac:dyDescent="0.2">
      <c r="A400" s="148"/>
      <c r="B400" s="149"/>
      <c r="C400" s="176" t="s">
        <v>246</v>
      </c>
      <c r="D400" s="152"/>
      <c r="E400" s="197">
        <v>6.0720000000000001</v>
      </c>
      <c r="F400" s="189"/>
      <c r="G400" s="189"/>
      <c r="H400" s="151"/>
      <c r="I400" s="150"/>
      <c r="J400" s="150"/>
      <c r="K400" s="150"/>
      <c r="L400" s="150"/>
      <c r="M400" s="151"/>
      <c r="N400" s="151"/>
      <c r="O400" s="151"/>
      <c r="P400" s="142"/>
      <c r="Q400" s="142"/>
      <c r="R400" s="142"/>
      <c r="S400" s="142"/>
      <c r="T400" s="142"/>
      <c r="U400" s="142"/>
      <c r="V400" s="142"/>
      <c r="W400" s="142" t="s">
        <v>175</v>
      </c>
      <c r="X400" s="142">
        <v>0</v>
      </c>
      <c r="Y400" s="142"/>
      <c r="Z400" s="14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row>
    <row r="401" spans="1:50" outlineLevel="3" x14ac:dyDescent="0.2">
      <c r="A401" s="148"/>
      <c r="B401" s="149"/>
      <c r="C401" s="176" t="s">
        <v>247</v>
      </c>
      <c r="D401" s="152"/>
      <c r="E401" s="197">
        <v>6.0720000000000001</v>
      </c>
      <c r="F401" s="189"/>
      <c r="G401" s="189"/>
      <c r="H401" s="151"/>
      <c r="I401" s="150"/>
      <c r="J401" s="150"/>
      <c r="K401" s="150"/>
      <c r="L401" s="150"/>
      <c r="M401" s="151"/>
      <c r="N401" s="151"/>
      <c r="O401" s="151"/>
      <c r="P401" s="142"/>
      <c r="Q401" s="142"/>
      <c r="R401" s="142"/>
      <c r="S401" s="142"/>
      <c r="T401" s="142"/>
      <c r="U401" s="142"/>
      <c r="V401" s="142"/>
      <c r="W401" s="142" t="s">
        <v>175</v>
      </c>
      <c r="X401" s="142">
        <v>0</v>
      </c>
      <c r="Y401" s="142"/>
      <c r="Z401" s="14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row>
    <row r="402" spans="1:50" outlineLevel="3" x14ac:dyDescent="0.2">
      <c r="A402" s="148"/>
      <c r="B402" s="149"/>
      <c r="C402" s="176" t="s">
        <v>248</v>
      </c>
      <c r="D402" s="152"/>
      <c r="E402" s="197">
        <v>3.78</v>
      </c>
      <c r="F402" s="189"/>
      <c r="G402" s="189"/>
      <c r="H402" s="151"/>
      <c r="I402" s="150"/>
      <c r="J402" s="150"/>
      <c r="K402" s="150"/>
      <c r="L402" s="150"/>
      <c r="M402" s="151"/>
      <c r="N402" s="151"/>
      <c r="O402" s="151"/>
      <c r="P402" s="142"/>
      <c r="Q402" s="142"/>
      <c r="R402" s="142"/>
      <c r="S402" s="142"/>
      <c r="T402" s="142"/>
      <c r="U402" s="142"/>
      <c r="V402" s="142"/>
      <c r="W402" s="142" t="s">
        <v>175</v>
      </c>
      <c r="X402" s="142">
        <v>0</v>
      </c>
      <c r="Y402" s="142"/>
      <c r="Z402" s="14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row>
    <row r="403" spans="1:50" outlineLevel="3" x14ac:dyDescent="0.2">
      <c r="A403" s="148"/>
      <c r="B403" s="149"/>
      <c r="C403" s="176" t="s">
        <v>249</v>
      </c>
      <c r="D403" s="152"/>
      <c r="E403" s="197">
        <v>1.08</v>
      </c>
      <c r="F403" s="189"/>
      <c r="G403" s="189"/>
      <c r="H403" s="151"/>
      <c r="I403" s="150"/>
      <c r="J403" s="150"/>
      <c r="K403" s="150"/>
      <c r="L403" s="150"/>
      <c r="M403" s="151"/>
      <c r="N403" s="151"/>
      <c r="O403" s="151"/>
      <c r="P403" s="142"/>
      <c r="Q403" s="142"/>
      <c r="R403" s="142"/>
      <c r="S403" s="142"/>
      <c r="T403" s="142"/>
      <c r="U403" s="142"/>
      <c r="V403" s="142"/>
      <c r="W403" s="142" t="s">
        <v>175</v>
      </c>
      <c r="X403" s="142">
        <v>0</v>
      </c>
      <c r="Y403" s="142"/>
      <c r="Z403" s="14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row>
    <row r="404" spans="1:50" outlineLevel="3" x14ac:dyDescent="0.2">
      <c r="A404" s="148"/>
      <c r="B404" s="149"/>
      <c r="C404" s="176" t="s">
        <v>250</v>
      </c>
      <c r="D404" s="152"/>
      <c r="E404" s="197">
        <v>12.24</v>
      </c>
      <c r="F404" s="189"/>
      <c r="G404" s="189"/>
      <c r="H404" s="151"/>
      <c r="I404" s="150"/>
      <c r="J404" s="150"/>
      <c r="K404" s="150"/>
      <c r="L404" s="150"/>
      <c r="M404" s="151"/>
      <c r="N404" s="151"/>
      <c r="O404" s="151"/>
      <c r="P404" s="142"/>
      <c r="Q404" s="142"/>
      <c r="R404" s="142"/>
      <c r="S404" s="142"/>
      <c r="T404" s="142"/>
      <c r="U404" s="142"/>
      <c r="V404" s="142"/>
      <c r="W404" s="142" t="s">
        <v>175</v>
      </c>
      <c r="X404" s="142">
        <v>0</v>
      </c>
      <c r="Y404" s="142"/>
      <c r="Z404" s="14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row>
    <row r="405" spans="1:50" outlineLevel="3" x14ac:dyDescent="0.2">
      <c r="A405" s="148"/>
      <c r="B405" s="149"/>
      <c r="C405" s="176" t="s">
        <v>251</v>
      </c>
      <c r="D405" s="152"/>
      <c r="E405" s="197">
        <v>1.44</v>
      </c>
      <c r="F405" s="189"/>
      <c r="G405" s="189"/>
      <c r="H405" s="151"/>
      <c r="I405" s="150"/>
      <c r="J405" s="150"/>
      <c r="K405" s="150"/>
      <c r="L405" s="150"/>
      <c r="M405" s="151"/>
      <c r="N405" s="151"/>
      <c r="O405" s="151"/>
      <c r="P405" s="142"/>
      <c r="Q405" s="142"/>
      <c r="R405" s="142"/>
      <c r="S405" s="142"/>
      <c r="T405" s="142"/>
      <c r="U405" s="142"/>
      <c r="V405" s="142"/>
      <c r="W405" s="142" t="s">
        <v>175</v>
      </c>
      <c r="X405" s="142">
        <v>0</v>
      </c>
      <c r="Y405" s="142"/>
      <c r="Z405" s="14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row>
    <row r="406" spans="1:50" outlineLevel="3" x14ac:dyDescent="0.2">
      <c r="A406" s="148"/>
      <c r="B406" s="149"/>
      <c r="C406" s="176" t="s">
        <v>252</v>
      </c>
      <c r="D406" s="152"/>
      <c r="E406" s="197">
        <v>3.0209999999999999</v>
      </c>
      <c r="F406" s="189"/>
      <c r="G406" s="189"/>
      <c r="H406" s="151"/>
      <c r="I406" s="150"/>
      <c r="J406" s="150"/>
      <c r="K406" s="150"/>
      <c r="L406" s="150"/>
      <c r="M406" s="151"/>
      <c r="N406" s="151"/>
      <c r="O406" s="151"/>
      <c r="P406" s="142"/>
      <c r="Q406" s="142"/>
      <c r="R406" s="142"/>
      <c r="S406" s="142"/>
      <c r="T406" s="142"/>
      <c r="U406" s="142"/>
      <c r="V406" s="142"/>
      <c r="W406" s="142" t="s">
        <v>175</v>
      </c>
      <c r="X406" s="142">
        <v>0</v>
      </c>
      <c r="Y406" s="142"/>
      <c r="Z406" s="14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row>
    <row r="407" spans="1:50" outlineLevel="3" x14ac:dyDescent="0.2">
      <c r="A407" s="148"/>
      <c r="B407" s="149"/>
      <c r="C407" s="176" t="s">
        <v>582</v>
      </c>
      <c r="D407" s="152"/>
      <c r="E407" s="197">
        <v>36.6</v>
      </c>
      <c r="F407" s="189"/>
      <c r="G407" s="189"/>
      <c r="H407" s="151"/>
      <c r="I407" s="150"/>
      <c r="J407" s="150"/>
      <c r="K407" s="150"/>
      <c r="L407" s="150"/>
      <c r="M407" s="151"/>
      <c r="N407" s="151"/>
      <c r="O407" s="151"/>
      <c r="P407" s="142"/>
      <c r="Q407" s="142"/>
      <c r="R407" s="142"/>
      <c r="S407" s="142"/>
      <c r="T407" s="142"/>
      <c r="U407" s="142"/>
      <c r="V407" s="142"/>
      <c r="W407" s="142" t="s">
        <v>175</v>
      </c>
      <c r="X407" s="142">
        <v>0</v>
      </c>
      <c r="Y407" s="142"/>
      <c r="Z407" s="14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row>
    <row r="408" spans="1:50" outlineLevel="3" x14ac:dyDescent="0.2">
      <c r="A408" s="148"/>
      <c r="B408" s="149"/>
      <c r="C408" s="176" t="s">
        <v>207</v>
      </c>
      <c r="D408" s="152"/>
      <c r="E408" s="197">
        <v>7</v>
      </c>
      <c r="F408" s="189"/>
      <c r="G408" s="189"/>
      <c r="H408" s="151"/>
      <c r="I408" s="150"/>
      <c r="J408" s="150"/>
      <c r="K408" s="150"/>
      <c r="L408" s="150"/>
      <c r="M408" s="151"/>
      <c r="N408" s="151"/>
      <c r="O408" s="151"/>
      <c r="P408" s="142"/>
      <c r="Q408" s="142"/>
      <c r="R408" s="142"/>
      <c r="S408" s="142"/>
      <c r="T408" s="142"/>
      <c r="U408" s="142"/>
      <c r="V408" s="142"/>
      <c r="W408" s="142" t="s">
        <v>175</v>
      </c>
      <c r="X408" s="142">
        <v>0</v>
      </c>
      <c r="Y408" s="142"/>
      <c r="Z408" s="14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row>
    <row r="409" spans="1:50" outlineLevel="1" x14ac:dyDescent="0.2">
      <c r="A409" s="162">
        <v>199</v>
      </c>
      <c r="B409" s="163" t="s">
        <v>583</v>
      </c>
      <c r="C409" s="175" t="s">
        <v>871</v>
      </c>
      <c r="D409" s="164" t="s">
        <v>196</v>
      </c>
      <c r="E409" s="196">
        <v>180.84100000000001</v>
      </c>
      <c r="F409" s="188"/>
      <c r="G409" s="187">
        <f>ROUND(E409*F409,2)</f>
        <v>0</v>
      </c>
      <c r="H409" s="166">
        <v>21</v>
      </c>
      <c r="I409" s="165">
        <v>1.4999999999999999E-4</v>
      </c>
      <c r="J409" s="165">
        <f>ROUND(E409*I409,2)</f>
        <v>0.03</v>
      </c>
      <c r="K409" s="165">
        <v>0</v>
      </c>
      <c r="L409" s="165">
        <f>ROUND(E409*K409,2)</f>
        <v>0</v>
      </c>
      <c r="M409" s="166" t="s">
        <v>170</v>
      </c>
      <c r="N409" s="167" t="s">
        <v>171</v>
      </c>
      <c r="O409" s="151" t="s">
        <v>172</v>
      </c>
      <c r="P409" s="142"/>
      <c r="Q409" s="142"/>
      <c r="R409" s="142"/>
      <c r="S409" s="142"/>
      <c r="T409" s="142"/>
      <c r="U409" s="142"/>
      <c r="V409" s="142"/>
      <c r="W409" s="142" t="s">
        <v>173</v>
      </c>
      <c r="X409" s="142"/>
      <c r="Y409" s="142"/>
      <c r="Z409" s="14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row>
    <row r="410" spans="1:50" outlineLevel="2" x14ac:dyDescent="0.2">
      <c r="A410" s="148"/>
      <c r="B410" s="149"/>
      <c r="C410" s="176" t="s">
        <v>581</v>
      </c>
      <c r="D410" s="152"/>
      <c r="E410" s="197"/>
      <c r="F410" s="189"/>
      <c r="G410" s="189"/>
      <c r="H410" s="151"/>
      <c r="I410" s="150"/>
      <c r="J410" s="150"/>
      <c r="K410" s="150"/>
      <c r="L410" s="150"/>
      <c r="M410" s="151"/>
      <c r="N410" s="151"/>
      <c r="O410" s="151"/>
      <c r="P410" s="142"/>
      <c r="Q410" s="142"/>
      <c r="R410" s="142"/>
      <c r="S410" s="142"/>
      <c r="T410" s="142"/>
      <c r="U410" s="142"/>
      <c r="V410" s="142"/>
      <c r="W410" s="142" t="s">
        <v>175</v>
      </c>
      <c r="X410" s="142">
        <v>0</v>
      </c>
      <c r="Y410" s="142"/>
      <c r="Z410" s="14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row>
    <row r="411" spans="1:50" outlineLevel="3" x14ac:dyDescent="0.2">
      <c r="A411" s="148"/>
      <c r="B411" s="149"/>
      <c r="C411" s="176" t="s">
        <v>240</v>
      </c>
      <c r="D411" s="152"/>
      <c r="E411" s="197">
        <v>32.4</v>
      </c>
      <c r="F411" s="189"/>
      <c r="G411" s="189"/>
      <c r="H411" s="151"/>
      <c r="I411" s="150"/>
      <c r="J411" s="150"/>
      <c r="K411" s="150"/>
      <c r="L411" s="150"/>
      <c r="M411" s="151"/>
      <c r="N411" s="151"/>
      <c r="O411" s="151"/>
      <c r="P411" s="142"/>
      <c r="Q411" s="142"/>
      <c r="R411" s="142"/>
      <c r="S411" s="142"/>
      <c r="T411" s="142"/>
      <c r="U411" s="142"/>
      <c r="V411" s="142"/>
      <c r="W411" s="142" t="s">
        <v>175</v>
      </c>
      <c r="X411" s="142">
        <v>0</v>
      </c>
      <c r="Y411" s="142"/>
      <c r="Z411" s="14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row>
    <row r="412" spans="1:50" outlineLevel="3" x14ac:dyDescent="0.2">
      <c r="A412" s="148"/>
      <c r="B412" s="149"/>
      <c r="C412" s="176" t="s">
        <v>241</v>
      </c>
      <c r="D412" s="152"/>
      <c r="E412" s="197">
        <v>9.18</v>
      </c>
      <c r="F412" s="189"/>
      <c r="G412" s="189"/>
      <c r="H412" s="151"/>
      <c r="I412" s="150"/>
      <c r="J412" s="150"/>
      <c r="K412" s="150"/>
      <c r="L412" s="150"/>
      <c r="M412" s="151"/>
      <c r="N412" s="151"/>
      <c r="O412" s="151"/>
      <c r="P412" s="142"/>
      <c r="Q412" s="142"/>
      <c r="R412" s="142"/>
      <c r="S412" s="142"/>
      <c r="T412" s="142"/>
      <c r="U412" s="142"/>
      <c r="V412" s="142"/>
      <c r="W412" s="142" t="s">
        <v>175</v>
      </c>
      <c r="X412" s="142">
        <v>0</v>
      </c>
      <c r="Y412" s="142"/>
      <c r="Z412" s="14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row>
    <row r="413" spans="1:50" outlineLevel="3" x14ac:dyDescent="0.2">
      <c r="A413" s="148"/>
      <c r="B413" s="149"/>
      <c r="C413" s="176" t="s">
        <v>242</v>
      </c>
      <c r="D413" s="152"/>
      <c r="E413" s="197">
        <v>38.880000000000003</v>
      </c>
      <c r="F413" s="189"/>
      <c r="G413" s="189"/>
      <c r="H413" s="151"/>
      <c r="I413" s="150"/>
      <c r="J413" s="150"/>
      <c r="K413" s="150"/>
      <c r="L413" s="150"/>
      <c r="M413" s="151"/>
      <c r="N413" s="151"/>
      <c r="O413" s="151"/>
      <c r="P413" s="142"/>
      <c r="Q413" s="142"/>
      <c r="R413" s="142"/>
      <c r="S413" s="142"/>
      <c r="T413" s="142"/>
      <c r="U413" s="142"/>
      <c r="V413" s="142"/>
      <c r="W413" s="142" t="s">
        <v>175</v>
      </c>
      <c r="X413" s="142">
        <v>0</v>
      </c>
      <c r="Y413" s="142"/>
      <c r="Z413" s="14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row>
    <row r="414" spans="1:50" outlineLevel="3" x14ac:dyDescent="0.2">
      <c r="A414" s="148"/>
      <c r="B414" s="149"/>
      <c r="C414" s="176" t="s">
        <v>243</v>
      </c>
      <c r="D414" s="152"/>
      <c r="E414" s="197">
        <v>14.4</v>
      </c>
      <c r="F414" s="189"/>
      <c r="G414" s="189"/>
      <c r="H414" s="151"/>
      <c r="I414" s="150"/>
      <c r="J414" s="150"/>
      <c r="K414" s="150"/>
      <c r="L414" s="150"/>
      <c r="M414" s="151"/>
      <c r="N414" s="151"/>
      <c r="O414" s="151"/>
      <c r="P414" s="142"/>
      <c r="Q414" s="142"/>
      <c r="R414" s="142"/>
      <c r="S414" s="142"/>
      <c r="T414" s="142"/>
      <c r="U414" s="142"/>
      <c r="V414" s="142"/>
      <c r="W414" s="142" t="s">
        <v>175</v>
      </c>
      <c r="X414" s="142">
        <v>0</v>
      </c>
      <c r="Y414" s="142"/>
      <c r="Z414" s="14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row>
    <row r="415" spans="1:50" outlineLevel="3" x14ac:dyDescent="0.2">
      <c r="A415" s="148"/>
      <c r="B415" s="149"/>
      <c r="C415" s="176" t="s">
        <v>244</v>
      </c>
      <c r="D415" s="152"/>
      <c r="E415" s="197">
        <v>5.5620000000000003</v>
      </c>
      <c r="F415" s="189"/>
      <c r="G415" s="189"/>
      <c r="H415" s="151"/>
      <c r="I415" s="150"/>
      <c r="J415" s="150"/>
      <c r="K415" s="150"/>
      <c r="L415" s="150"/>
      <c r="M415" s="151"/>
      <c r="N415" s="151"/>
      <c r="O415" s="151"/>
      <c r="P415" s="142"/>
      <c r="Q415" s="142"/>
      <c r="R415" s="142"/>
      <c r="S415" s="142"/>
      <c r="T415" s="142"/>
      <c r="U415" s="142"/>
      <c r="V415" s="142"/>
      <c r="W415" s="142" t="s">
        <v>175</v>
      </c>
      <c r="X415" s="142">
        <v>0</v>
      </c>
      <c r="Y415" s="142"/>
      <c r="Z415" s="14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row>
    <row r="416" spans="1:50" outlineLevel="3" x14ac:dyDescent="0.2">
      <c r="A416" s="148"/>
      <c r="B416" s="149"/>
      <c r="C416" s="176" t="s">
        <v>245</v>
      </c>
      <c r="D416" s="152"/>
      <c r="E416" s="197">
        <v>3.1139999999999999</v>
      </c>
      <c r="F416" s="189"/>
      <c r="G416" s="189"/>
      <c r="H416" s="151"/>
      <c r="I416" s="150"/>
      <c r="J416" s="150"/>
      <c r="K416" s="150"/>
      <c r="L416" s="150"/>
      <c r="M416" s="151"/>
      <c r="N416" s="151"/>
      <c r="O416" s="151"/>
      <c r="P416" s="142"/>
      <c r="Q416" s="142"/>
      <c r="R416" s="142"/>
      <c r="S416" s="142"/>
      <c r="T416" s="142"/>
      <c r="U416" s="142"/>
      <c r="V416" s="142"/>
      <c r="W416" s="142" t="s">
        <v>175</v>
      </c>
      <c r="X416" s="142">
        <v>0</v>
      </c>
      <c r="Y416" s="142"/>
      <c r="Z416" s="14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row>
    <row r="417" spans="1:50" outlineLevel="3" x14ac:dyDescent="0.2">
      <c r="A417" s="148"/>
      <c r="B417" s="149"/>
      <c r="C417" s="176" t="s">
        <v>246</v>
      </c>
      <c r="D417" s="152"/>
      <c r="E417" s="197">
        <v>6.0720000000000001</v>
      </c>
      <c r="F417" s="189"/>
      <c r="G417" s="189"/>
      <c r="H417" s="151"/>
      <c r="I417" s="150"/>
      <c r="J417" s="150"/>
      <c r="K417" s="150"/>
      <c r="L417" s="150"/>
      <c r="M417" s="151"/>
      <c r="N417" s="151"/>
      <c r="O417" s="151"/>
      <c r="P417" s="142"/>
      <c r="Q417" s="142"/>
      <c r="R417" s="142"/>
      <c r="S417" s="142"/>
      <c r="T417" s="142"/>
      <c r="U417" s="142"/>
      <c r="V417" s="142"/>
      <c r="W417" s="142" t="s">
        <v>175</v>
      </c>
      <c r="X417" s="142">
        <v>0</v>
      </c>
      <c r="Y417" s="142"/>
      <c r="Z417" s="14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row>
    <row r="418" spans="1:50" outlineLevel="3" x14ac:dyDescent="0.2">
      <c r="A418" s="148"/>
      <c r="B418" s="149"/>
      <c r="C418" s="176" t="s">
        <v>247</v>
      </c>
      <c r="D418" s="152"/>
      <c r="E418" s="197">
        <v>6.0720000000000001</v>
      </c>
      <c r="F418" s="189"/>
      <c r="G418" s="189"/>
      <c r="H418" s="151"/>
      <c r="I418" s="150"/>
      <c r="J418" s="150"/>
      <c r="K418" s="150"/>
      <c r="L418" s="150"/>
      <c r="M418" s="151"/>
      <c r="N418" s="151"/>
      <c r="O418" s="151"/>
      <c r="P418" s="142"/>
      <c r="Q418" s="142"/>
      <c r="R418" s="142"/>
      <c r="S418" s="142"/>
      <c r="T418" s="142"/>
      <c r="U418" s="142"/>
      <c r="V418" s="142"/>
      <c r="W418" s="142" t="s">
        <v>175</v>
      </c>
      <c r="X418" s="142">
        <v>0</v>
      </c>
      <c r="Y418" s="142"/>
      <c r="Z418" s="14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row>
    <row r="419" spans="1:50" outlineLevel="3" x14ac:dyDescent="0.2">
      <c r="A419" s="148"/>
      <c r="B419" s="149"/>
      <c r="C419" s="176" t="s">
        <v>248</v>
      </c>
      <c r="D419" s="152"/>
      <c r="E419" s="197">
        <v>3.78</v>
      </c>
      <c r="F419" s="189"/>
      <c r="G419" s="189"/>
      <c r="H419" s="151"/>
      <c r="I419" s="150"/>
      <c r="J419" s="150"/>
      <c r="K419" s="150"/>
      <c r="L419" s="150"/>
      <c r="M419" s="151"/>
      <c r="N419" s="151"/>
      <c r="O419" s="151"/>
      <c r="P419" s="142"/>
      <c r="Q419" s="142"/>
      <c r="R419" s="142"/>
      <c r="S419" s="142"/>
      <c r="T419" s="142"/>
      <c r="U419" s="142"/>
      <c r="V419" s="142"/>
      <c r="W419" s="142" t="s">
        <v>175</v>
      </c>
      <c r="X419" s="142">
        <v>0</v>
      </c>
      <c r="Y419" s="142"/>
      <c r="Z419" s="14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row>
    <row r="420" spans="1:50" outlineLevel="3" x14ac:dyDescent="0.2">
      <c r="A420" s="148"/>
      <c r="B420" s="149"/>
      <c r="C420" s="176" t="s">
        <v>249</v>
      </c>
      <c r="D420" s="152"/>
      <c r="E420" s="197">
        <v>1.08</v>
      </c>
      <c r="F420" s="189"/>
      <c r="G420" s="189"/>
      <c r="H420" s="151"/>
      <c r="I420" s="150"/>
      <c r="J420" s="150"/>
      <c r="K420" s="150"/>
      <c r="L420" s="150"/>
      <c r="M420" s="151"/>
      <c r="N420" s="151"/>
      <c r="O420" s="151"/>
      <c r="P420" s="142"/>
      <c r="Q420" s="142"/>
      <c r="R420" s="142"/>
      <c r="S420" s="142"/>
      <c r="T420" s="142"/>
      <c r="U420" s="142"/>
      <c r="V420" s="142"/>
      <c r="W420" s="142" t="s">
        <v>175</v>
      </c>
      <c r="X420" s="142">
        <v>0</v>
      </c>
      <c r="Y420" s="142"/>
      <c r="Z420" s="14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row>
    <row r="421" spans="1:50" outlineLevel="3" x14ac:dyDescent="0.2">
      <c r="A421" s="148"/>
      <c r="B421" s="149"/>
      <c r="C421" s="176" t="s">
        <v>250</v>
      </c>
      <c r="D421" s="152"/>
      <c r="E421" s="197">
        <v>12.24</v>
      </c>
      <c r="F421" s="189"/>
      <c r="G421" s="189"/>
      <c r="H421" s="151"/>
      <c r="I421" s="150"/>
      <c r="J421" s="150"/>
      <c r="K421" s="150"/>
      <c r="L421" s="150"/>
      <c r="M421" s="151"/>
      <c r="N421" s="151"/>
      <c r="O421" s="151"/>
      <c r="P421" s="142"/>
      <c r="Q421" s="142"/>
      <c r="R421" s="142"/>
      <c r="S421" s="142"/>
      <c r="T421" s="142"/>
      <c r="U421" s="142"/>
      <c r="V421" s="142"/>
      <c r="W421" s="142" t="s">
        <v>175</v>
      </c>
      <c r="X421" s="142">
        <v>0</v>
      </c>
      <c r="Y421" s="142"/>
      <c r="Z421" s="14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row>
    <row r="422" spans="1:50" outlineLevel="3" x14ac:dyDescent="0.2">
      <c r="A422" s="148"/>
      <c r="B422" s="149"/>
      <c r="C422" s="176" t="s">
        <v>251</v>
      </c>
      <c r="D422" s="152"/>
      <c r="E422" s="197">
        <v>1.44</v>
      </c>
      <c r="F422" s="189"/>
      <c r="G422" s="189"/>
      <c r="H422" s="151"/>
      <c r="I422" s="150"/>
      <c r="J422" s="150"/>
      <c r="K422" s="150"/>
      <c r="L422" s="150"/>
      <c r="M422" s="151"/>
      <c r="N422" s="151"/>
      <c r="O422" s="151"/>
      <c r="P422" s="142"/>
      <c r="Q422" s="142"/>
      <c r="R422" s="142"/>
      <c r="S422" s="142"/>
      <c r="T422" s="142"/>
      <c r="U422" s="142"/>
      <c r="V422" s="142"/>
      <c r="W422" s="142" t="s">
        <v>175</v>
      </c>
      <c r="X422" s="142">
        <v>0</v>
      </c>
      <c r="Y422" s="142"/>
      <c r="Z422" s="14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row>
    <row r="423" spans="1:50" outlineLevel="3" x14ac:dyDescent="0.2">
      <c r="A423" s="148"/>
      <c r="B423" s="149"/>
      <c r="C423" s="176" t="s">
        <v>252</v>
      </c>
      <c r="D423" s="152"/>
      <c r="E423" s="197">
        <v>3.0209999999999999</v>
      </c>
      <c r="F423" s="189"/>
      <c r="G423" s="189"/>
      <c r="H423" s="151"/>
      <c r="I423" s="150"/>
      <c r="J423" s="150"/>
      <c r="K423" s="150"/>
      <c r="L423" s="150"/>
      <c r="M423" s="151"/>
      <c r="N423" s="151"/>
      <c r="O423" s="151"/>
      <c r="P423" s="142"/>
      <c r="Q423" s="142"/>
      <c r="R423" s="142"/>
      <c r="S423" s="142"/>
      <c r="T423" s="142"/>
      <c r="U423" s="142"/>
      <c r="V423" s="142"/>
      <c r="W423" s="142" t="s">
        <v>175</v>
      </c>
      <c r="X423" s="142">
        <v>0</v>
      </c>
      <c r="Y423" s="142"/>
      <c r="Z423" s="14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row>
    <row r="424" spans="1:50" outlineLevel="3" x14ac:dyDescent="0.2">
      <c r="A424" s="148"/>
      <c r="B424" s="149"/>
      <c r="C424" s="176" t="s">
        <v>582</v>
      </c>
      <c r="D424" s="152"/>
      <c r="E424" s="197">
        <v>36.6</v>
      </c>
      <c r="F424" s="189"/>
      <c r="G424" s="189"/>
      <c r="H424" s="151"/>
      <c r="I424" s="150"/>
      <c r="J424" s="150"/>
      <c r="K424" s="150"/>
      <c r="L424" s="150"/>
      <c r="M424" s="151"/>
      <c r="N424" s="151"/>
      <c r="O424" s="151"/>
      <c r="P424" s="142"/>
      <c r="Q424" s="142"/>
      <c r="R424" s="142"/>
      <c r="S424" s="142"/>
      <c r="T424" s="142"/>
      <c r="U424" s="142"/>
      <c r="V424" s="142"/>
      <c r="W424" s="142" t="s">
        <v>175</v>
      </c>
      <c r="X424" s="142">
        <v>0</v>
      </c>
      <c r="Y424" s="142"/>
      <c r="Z424" s="14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row>
    <row r="425" spans="1:50" outlineLevel="3" x14ac:dyDescent="0.2">
      <c r="A425" s="148"/>
      <c r="B425" s="149"/>
      <c r="C425" s="176" t="s">
        <v>207</v>
      </c>
      <c r="D425" s="152"/>
      <c r="E425" s="197">
        <v>7</v>
      </c>
      <c r="F425" s="189"/>
      <c r="G425" s="189"/>
      <c r="H425" s="151"/>
      <c r="I425" s="150"/>
      <c r="J425" s="150"/>
      <c r="K425" s="150"/>
      <c r="L425" s="150"/>
      <c r="M425" s="151"/>
      <c r="N425" s="151"/>
      <c r="O425" s="151"/>
      <c r="P425" s="142"/>
      <c r="Q425" s="142"/>
      <c r="R425" s="142"/>
      <c r="S425" s="142"/>
      <c r="T425" s="142"/>
      <c r="U425" s="142"/>
      <c r="V425" s="142"/>
      <c r="W425" s="142" t="s">
        <v>175</v>
      </c>
      <c r="X425" s="142">
        <v>0</v>
      </c>
      <c r="Y425" s="142"/>
      <c r="Z425" s="14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row>
    <row r="426" spans="1:50" ht="22.5" outlineLevel="1" x14ac:dyDescent="0.2">
      <c r="A426" s="168">
        <v>200</v>
      </c>
      <c r="B426" s="169" t="s">
        <v>584</v>
      </c>
      <c r="C426" s="177" t="s">
        <v>585</v>
      </c>
      <c r="D426" s="170" t="s">
        <v>196</v>
      </c>
      <c r="E426" s="198">
        <v>422</v>
      </c>
      <c r="F426" s="191"/>
      <c r="G426" s="190">
        <f>ROUND(E426*F426,2)</f>
        <v>0</v>
      </c>
      <c r="H426" s="172">
        <v>21</v>
      </c>
      <c r="I426" s="171">
        <v>0</v>
      </c>
      <c r="J426" s="171">
        <f>ROUND(E426*I426,2)</f>
        <v>0</v>
      </c>
      <c r="K426" s="171">
        <v>0</v>
      </c>
      <c r="L426" s="171">
        <f>ROUND(E426*K426,2)</f>
        <v>0</v>
      </c>
      <c r="M426" s="172" t="s">
        <v>170</v>
      </c>
      <c r="N426" s="173" t="s">
        <v>171</v>
      </c>
      <c r="O426" s="151" t="s">
        <v>172</v>
      </c>
      <c r="P426" s="142"/>
      <c r="Q426" s="142"/>
      <c r="R426" s="142"/>
      <c r="S426" s="142"/>
      <c r="T426" s="142"/>
      <c r="U426" s="142"/>
      <c r="V426" s="142"/>
      <c r="W426" s="142" t="s">
        <v>173</v>
      </c>
      <c r="X426" s="142"/>
      <c r="Y426" s="142"/>
      <c r="Z426" s="14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row>
    <row r="427" spans="1:50" ht="22.5" outlineLevel="1" x14ac:dyDescent="0.2">
      <c r="A427" s="168">
        <v>201</v>
      </c>
      <c r="B427" s="169" t="s">
        <v>586</v>
      </c>
      <c r="C427" s="177" t="s">
        <v>587</v>
      </c>
      <c r="D427" s="170" t="s">
        <v>196</v>
      </c>
      <c r="E427" s="198">
        <v>422</v>
      </c>
      <c r="F427" s="191"/>
      <c r="G427" s="190">
        <f>ROUND(E427*F427,2)</f>
        <v>0</v>
      </c>
      <c r="H427" s="172">
        <v>21</v>
      </c>
      <c r="I427" s="171">
        <v>3.5E-4</v>
      </c>
      <c r="J427" s="171">
        <f>ROUND(E427*I427,2)</f>
        <v>0.15</v>
      </c>
      <c r="K427" s="171">
        <v>0</v>
      </c>
      <c r="L427" s="171">
        <f>ROUND(E427*K427,2)</f>
        <v>0</v>
      </c>
      <c r="M427" s="172" t="s">
        <v>170</v>
      </c>
      <c r="N427" s="173" t="s">
        <v>171</v>
      </c>
      <c r="O427" s="151" t="s">
        <v>172</v>
      </c>
      <c r="P427" s="142"/>
      <c r="Q427" s="142"/>
      <c r="R427" s="142"/>
      <c r="S427" s="142"/>
      <c r="T427" s="142"/>
      <c r="U427" s="142"/>
      <c r="V427" s="142"/>
      <c r="W427" s="142" t="s">
        <v>173</v>
      </c>
      <c r="X427" s="142"/>
      <c r="Y427" s="142"/>
      <c r="Z427" s="14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row>
    <row r="428" spans="1:50" outlineLevel="1" x14ac:dyDescent="0.2">
      <c r="A428" s="162">
        <v>202</v>
      </c>
      <c r="B428" s="163" t="s">
        <v>588</v>
      </c>
      <c r="C428" s="175" t="s">
        <v>872</v>
      </c>
      <c r="D428" s="164" t="s">
        <v>196</v>
      </c>
      <c r="E428" s="196">
        <v>485.3</v>
      </c>
      <c r="F428" s="188"/>
      <c r="G428" s="187">
        <f>ROUND(E428*F428,2)</f>
        <v>0</v>
      </c>
      <c r="H428" s="166">
        <v>21</v>
      </c>
      <c r="I428" s="165">
        <v>6.9999999999999994E-5</v>
      </c>
      <c r="J428" s="165">
        <f>ROUND(E428*I428,2)</f>
        <v>0.03</v>
      </c>
      <c r="K428" s="165">
        <v>0</v>
      </c>
      <c r="L428" s="165">
        <f>ROUND(E428*K428,2)</f>
        <v>0</v>
      </c>
      <c r="M428" s="166" t="s">
        <v>170</v>
      </c>
      <c r="N428" s="167" t="s">
        <v>225</v>
      </c>
      <c r="O428" s="151" t="s">
        <v>172</v>
      </c>
      <c r="P428" s="142"/>
      <c r="Q428" s="142"/>
      <c r="R428" s="142"/>
      <c r="S428" s="142"/>
      <c r="T428" s="142"/>
      <c r="U428" s="142"/>
      <c r="V428" s="142"/>
      <c r="W428" s="142" t="s">
        <v>226</v>
      </c>
      <c r="X428" s="142"/>
      <c r="Y428" s="142"/>
      <c r="Z428" s="14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row>
    <row r="429" spans="1:50" outlineLevel="2" x14ac:dyDescent="0.2">
      <c r="A429" s="148"/>
      <c r="B429" s="149"/>
      <c r="C429" s="176" t="s">
        <v>589</v>
      </c>
      <c r="D429" s="152"/>
      <c r="E429" s="197">
        <v>485.3</v>
      </c>
      <c r="F429" s="189"/>
      <c r="G429" s="189"/>
      <c r="H429" s="151"/>
      <c r="I429" s="150"/>
      <c r="J429" s="150"/>
      <c r="K429" s="150"/>
      <c r="L429" s="150"/>
      <c r="M429" s="151"/>
      <c r="N429" s="151"/>
      <c r="O429" s="151"/>
      <c r="P429" s="142"/>
      <c r="Q429" s="142"/>
      <c r="R429" s="142"/>
      <c r="S429" s="142"/>
      <c r="T429" s="142"/>
      <c r="U429" s="142"/>
      <c r="V429" s="142"/>
      <c r="W429" s="142" t="s">
        <v>175</v>
      </c>
      <c r="X429" s="142">
        <v>0</v>
      </c>
      <c r="Y429" s="142"/>
      <c r="Z429" s="14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row>
    <row r="430" spans="1:50" x14ac:dyDescent="0.2">
      <c r="A430" s="156" t="s">
        <v>165</v>
      </c>
      <c r="B430" s="157" t="s">
        <v>137</v>
      </c>
      <c r="C430" s="174" t="s">
        <v>138</v>
      </c>
      <c r="D430" s="158"/>
      <c r="E430" s="195"/>
      <c r="F430" s="186"/>
      <c r="G430" s="186">
        <f>SUMIF(W431:W437,"&lt;&gt;NOR",G431:G437)</f>
        <v>0</v>
      </c>
      <c r="H430" s="160"/>
      <c r="I430" s="159"/>
      <c r="J430" s="159">
        <f>SUM(J431:J437)</f>
        <v>1.2</v>
      </c>
      <c r="K430" s="159"/>
      <c r="L430" s="159">
        <f>SUM(L431:L437)</f>
        <v>0</v>
      </c>
      <c r="M430" s="160"/>
      <c r="N430" s="161"/>
      <c r="O430" s="155"/>
      <c r="W430" t="s">
        <v>166</v>
      </c>
    </row>
    <row r="431" spans="1:50" ht="22.5" outlineLevel="1" x14ac:dyDescent="0.2">
      <c r="A431" s="168">
        <v>203</v>
      </c>
      <c r="B431" s="169" t="s">
        <v>590</v>
      </c>
      <c r="C431" s="177" t="s">
        <v>591</v>
      </c>
      <c r="D431" s="170" t="s">
        <v>224</v>
      </c>
      <c r="E431" s="198">
        <v>20</v>
      </c>
      <c r="F431" s="191"/>
      <c r="G431" s="190">
        <f t="shared" ref="G431:G437" si="30">ROUND(E431*F431,2)</f>
        <v>0</v>
      </c>
      <c r="H431" s="172">
        <v>21</v>
      </c>
      <c r="I431" s="171">
        <v>2.6200000000000001E-2</v>
      </c>
      <c r="J431" s="171">
        <f t="shared" ref="J431:J437" si="31">ROUND(E431*I431,2)</f>
        <v>0.52</v>
      </c>
      <c r="K431" s="171">
        <v>0</v>
      </c>
      <c r="L431" s="171">
        <f t="shared" ref="L431:L437" si="32">ROUND(E431*K431,2)</f>
        <v>0</v>
      </c>
      <c r="M431" s="172" t="s">
        <v>267</v>
      </c>
      <c r="N431" s="173" t="s">
        <v>171</v>
      </c>
      <c r="O431" s="151" t="s">
        <v>172</v>
      </c>
      <c r="P431" s="142"/>
      <c r="Q431" s="142"/>
      <c r="R431" s="142"/>
      <c r="S431" s="142"/>
      <c r="T431" s="142"/>
      <c r="U431" s="142"/>
      <c r="V431" s="142"/>
      <c r="W431" s="142" t="s">
        <v>173</v>
      </c>
      <c r="X431" s="142"/>
      <c r="Y431" s="142"/>
      <c r="Z431" s="14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row>
    <row r="432" spans="1:50" ht="22.5" outlineLevel="1" x14ac:dyDescent="0.2">
      <c r="A432" s="168">
        <v>204</v>
      </c>
      <c r="B432" s="169" t="s">
        <v>592</v>
      </c>
      <c r="C432" s="177" t="s">
        <v>593</v>
      </c>
      <c r="D432" s="170" t="s">
        <v>224</v>
      </c>
      <c r="E432" s="198">
        <v>6</v>
      </c>
      <c r="F432" s="191"/>
      <c r="G432" s="190">
        <f t="shared" si="30"/>
        <v>0</v>
      </c>
      <c r="H432" s="172">
        <v>21</v>
      </c>
      <c r="I432" s="171">
        <v>2.35E-2</v>
      </c>
      <c r="J432" s="171">
        <f t="shared" si="31"/>
        <v>0.14000000000000001</v>
      </c>
      <c r="K432" s="171">
        <v>0</v>
      </c>
      <c r="L432" s="171">
        <f t="shared" si="32"/>
        <v>0</v>
      </c>
      <c r="M432" s="172" t="s">
        <v>267</v>
      </c>
      <c r="N432" s="173" t="s">
        <v>171</v>
      </c>
      <c r="O432" s="151" t="s">
        <v>172</v>
      </c>
      <c r="P432" s="142"/>
      <c r="Q432" s="142"/>
      <c r="R432" s="142"/>
      <c r="S432" s="142"/>
      <c r="T432" s="142"/>
      <c r="U432" s="142"/>
      <c r="V432" s="142"/>
      <c r="W432" s="142" t="s">
        <v>173</v>
      </c>
      <c r="X432" s="142"/>
      <c r="Y432" s="142"/>
      <c r="Z432" s="14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row>
    <row r="433" spans="1:50" ht="22.5" outlineLevel="1" x14ac:dyDescent="0.2">
      <c r="A433" s="168">
        <v>205</v>
      </c>
      <c r="B433" s="169" t="s">
        <v>594</v>
      </c>
      <c r="C433" s="177" t="s">
        <v>595</v>
      </c>
      <c r="D433" s="170" t="s">
        <v>224</v>
      </c>
      <c r="E433" s="198">
        <v>6</v>
      </c>
      <c r="F433" s="191"/>
      <c r="G433" s="190">
        <f t="shared" si="30"/>
        <v>0</v>
      </c>
      <c r="H433" s="172">
        <v>21</v>
      </c>
      <c r="I433" s="171">
        <v>2.0799999999999999E-2</v>
      </c>
      <c r="J433" s="171">
        <f t="shared" si="31"/>
        <v>0.12</v>
      </c>
      <c r="K433" s="171">
        <v>0</v>
      </c>
      <c r="L433" s="171">
        <f t="shared" si="32"/>
        <v>0</v>
      </c>
      <c r="M433" s="172" t="s">
        <v>267</v>
      </c>
      <c r="N433" s="173" t="s">
        <v>171</v>
      </c>
      <c r="O433" s="151" t="s">
        <v>172</v>
      </c>
      <c r="P433" s="142"/>
      <c r="Q433" s="142"/>
      <c r="R433" s="142"/>
      <c r="S433" s="142"/>
      <c r="T433" s="142"/>
      <c r="U433" s="142"/>
      <c r="V433" s="142"/>
      <c r="W433" s="142" t="s">
        <v>173</v>
      </c>
      <c r="X433" s="142"/>
      <c r="Y433" s="142"/>
      <c r="Z433" s="14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row>
    <row r="434" spans="1:50" ht="22.5" outlineLevel="1" x14ac:dyDescent="0.2">
      <c r="A434" s="168">
        <v>206</v>
      </c>
      <c r="B434" s="169" t="s">
        <v>596</v>
      </c>
      <c r="C434" s="177" t="s">
        <v>597</v>
      </c>
      <c r="D434" s="170" t="s">
        <v>224</v>
      </c>
      <c r="E434" s="198">
        <v>12</v>
      </c>
      <c r="F434" s="191"/>
      <c r="G434" s="190">
        <f t="shared" si="30"/>
        <v>0</v>
      </c>
      <c r="H434" s="172">
        <v>21</v>
      </c>
      <c r="I434" s="171">
        <v>1.7500000000000002E-2</v>
      </c>
      <c r="J434" s="171">
        <f t="shared" si="31"/>
        <v>0.21</v>
      </c>
      <c r="K434" s="171">
        <v>0</v>
      </c>
      <c r="L434" s="171">
        <f t="shared" si="32"/>
        <v>0</v>
      </c>
      <c r="M434" s="172" t="s">
        <v>267</v>
      </c>
      <c r="N434" s="173" t="s">
        <v>171</v>
      </c>
      <c r="O434" s="151" t="s">
        <v>172</v>
      </c>
      <c r="P434" s="142"/>
      <c r="Q434" s="142"/>
      <c r="R434" s="142"/>
      <c r="S434" s="142"/>
      <c r="T434" s="142"/>
      <c r="U434" s="142"/>
      <c r="V434" s="142"/>
      <c r="W434" s="142" t="s">
        <v>173</v>
      </c>
      <c r="X434" s="142"/>
      <c r="Y434" s="142"/>
      <c r="Z434" s="14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row>
    <row r="435" spans="1:50" ht="22.5" outlineLevel="1" x14ac:dyDescent="0.2">
      <c r="A435" s="168">
        <v>207</v>
      </c>
      <c r="B435" s="169" t="s">
        <v>598</v>
      </c>
      <c r="C435" s="177" t="s">
        <v>599</v>
      </c>
      <c r="D435" s="170" t="s">
        <v>224</v>
      </c>
      <c r="E435" s="198">
        <v>2</v>
      </c>
      <c r="F435" s="191"/>
      <c r="G435" s="190">
        <f t="shared" si="30"/>
        <v>0</v>
      </c>
      <c r="H435" s="172">
        <v>21</v>
      </c>
      <c r="I435" s="171">
        <v>7.22E-2</v>
      </c>
      <c r="J435" s="171">
        <f t="shared" si="31"/>
        <v>0.14000000000000001</v>
      </c>
      <c r="K435" s="171">
        <v>0</v>
      </c>
      <c r="L435" s="171">
        <f t="shared" si="32"/>
        <v>0</v>
      </c>
      <c r="M435" s="172" t="s">
        <v>267</v>
      </c>
      <c r="N435" s="173" t="s">
        <v>171</v>
      </c>
      <c r="O435" s="151" t="s">
        <v>172</v>
      </c>
      <c r="P435" s="142"/>
      <c r="Q435" s="142"/>
      <c r="R435" s="142"/>
      <c r="S435" s="142"/>
      <c r="T435" s="142"/>
      <c r="U435" s="142"/>
      <c r="V435" s="142"/>
      <c r="W435" s="142" t="s">
        <v>173</v>
      </c>
      <c r="X435" s="142"/>
      <c r="Y435" s="142"/>
      <c r="Z435" s="14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row>
    <row r="436" spans="1:50" ht="22.5" outlineLevel="1" x14ac:dyDescent="0.2">
      <c r="A436" s="168">
        <v>208</v>
      </c>
      <c r="B436" s="169" t="s">
        <v>600</v>
      </c>
      <c r="C436" s="177" t="s">
        <v>601</v>
      </c>
      <c r="D436" s="170" t="s">
        <v>224</v>
      </c>
      <c r="E436" s="198">
        <v>1</v>
      </c>
      <c r="F436" s="191"/>
      <c r="G436" s="190">
        <f t="shared" si="30"/>
        <v>0</v>
      </c>
      <c r="H436" s="172">
        <v>21</v>
      </c>
      <c r="I436" s="171">
        <v>7.22E-2</v>
      </c>
      <c r="J436" s="171">
        <f t="shared" si="31"/>
        <v>7.0000000000000007E-2</v>
      </c>
      <c r="K436" s="171">
        <v>0</v>
      </c>
      <c r="L436" s="171">
        <f t="shared" si="32"/>
        <v>0</v>
      </c>
      <c r="M436" s="172" t="s">
        <v>267</v>
      </c>
      <c r="N436" s="173" t="s">
        <v>171</v>
      </c>
      <c r="O436" s="151" t="s">
        <v>172</v>
      </c>
      <c r="P436" s="142"/>
      <c r="Q436" s="142"/>
      <c r="R436" s="142"/>
      <c r="S436" s="142"/>
      <c r="T436" s="142"/>
      <c r="U436" s="142"/>
      <c r="V436" s="142"/>
      <c r="W436" s="142" t="s">
        <v>173</v>
      </c>
      <c r="X436" s="142"/>
      <c r="Y436" s="142"/>
      <c r="Z436" s="14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row>
    <row r="437" spans="1:50" outlineLevel="1" x14ac:dyDescent="0.2">
      <c r="A437" s="168">
        <v>209</v>
      </c>
      <c r="B437" s="169" t="s">
        <v>602</v>
      </c>
      <c r="C437" s="177" t="s">
        <v>603</v>
      </c>
      <c r="D437" s="170" t="s">
        <v>212</v>
      </c>
      <c r="E437" s="198">
        <v>1.2163999999999999</v>
      </c>
      <c r="F437" s="191"/>
      <c r="G437" s="190">
        <f t="shared" si="30"/>
        <v>0</v>
      </c>
      <c r="H437" s="172">
        <v>21</v>
      </c>
      <c r="I437" s="171">
        <v>0</v>
      </c>
      <c r="J437" s="171">
        <f t="shared" si="31"/>
        <v>0</v>
      </c>
      <c r="K437" s="171">
        <v>0</v>
      </c>
      <c r="L437" s="171">
        <f t="shared" si="32"/>
        <v>0</v>
      </c>
      <c r="M437" s="172" t="s">
        <v>170</v>
      </c>
      <c r="N437" s="173" t="s">
        <v>425</v>
      </c>
      <c r="O437" s="151" t="s">
        <v>172</v>
      </c>
      <c r="P437" s="142"/>
      <c r="Q437" s="142"/>
      <c r="R437" s="142"/>
      <c r="S437" s="142"/>
      <c r="T437" s="142"/>
      <c r="U437" s="142"/>
      <c r="V437" s="142"/>
      <c r="W437" s="142" t="s">
        <v>426</v>
      </c>
      <c r="X437" s="142"/>
      <c r="Y437" s="142"/>
      <c r="Z437" s="14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row>
    <row r="438" spans="1:50" x14ac:dyDescent="0.2">
      <c r="A438" s="156" t="s">
        <v>165</v>
      </c>
      <c r="B438" s="157" t="s">
        <v>139</v>
      </c>
      <c r="C438" s="174" t="s">
        <v>140</v>
      </c>
      <c r="D438" s="158"/>
      <c r="E438" s="195"/>
      <c r="F438" s="186"/>
      <c r="G438" s="186">
        <f>SUMIF(W439:W440,"&lt;&gt;NOR",G439:G440)</f>
        <v>0</v>
      </c>
      <c r="H438" s="160"/>
      <c r="I438" s="159"/>
      <c r="J438" s="159">
        <f>SUM(J439:J440)</f>
        <v>0</v>
      </c>
      <c r="K438" s="159"/>
      <c r="L438" s="159">
        <f>SUM(L439:L440)</f>
        <v>0</v>
      </c>
      <c r="M438" s="160"/>
      <c r="N438" s="161"/>
      <c r="O438" s="155"/>
      <c r="W438" t="s">
        <v>166</v>
      </c>
    </row>
    <row r="439" spans="1:50" outlineLevel="1" x14ac:dyDescent="0.2">
      <c r="A439" s="168">
        <v>210</v>
      </c>
      <c r="B439" s="169" t="s">
        <v>604</v>
      </c>
      <c r="C439" s="177" t="s">
        <v>605</v>
      </c>
      <c r="D439" s="170" t="s">
        <v>490</v>
      </c>
      <c r="E439" s="198">
        <v>1</v>
      </c>
      <c r="F439" s="328">
        <f>'M21-EL'!H96</f>
        <v>0</v>
      </c>
      <c r="G439" s="190">
        <f>ROUND(E439*F439,2)</f>
        <v>0</v>
      </c>
      <c r="H439" s="172">
        <v>21</v>
      </c>
      <c r="I439" s="171">
        <v>0</v>
      </c>
      <c r="J439" s="171">
        <f>ROUND(E439*I439,2)</f>
        <v>0</v>
      </c>
      <c r="K439" s="171">
        <v>0</v>
      </c>
      <c r="L439" s="171">
        <f>ROUND(E439*K439,2)</f>
        <v>0</v>
      </c>
      <c r="M439" s="172" t="s">
        <v>267</v>
      </c>
      <c r="N439" s="173" t="s">
        <v>171</v>
      </c>
      <c r="O439" s="151" t="s">
        <v>172</v>
      </c>
      <c r="P439" s="142"/>
      <c r="Q439" s="142"/>
      <c r="R439" s="142"/>
      <c r="S439" s="142"/>
      <c r="T439" s="142"/>
      <c r="U439" s="142"/>
      <c r="V439" s="142"/>
      <c r="W439" s="142" t="s">
        <v>173</v>
      </c>
      <c r="X439" s="142"/>
      <c r="Y439" s="142"/>
      <c r="Z439" s="14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row>
    <row r="440" spans="1:50" outlineLevel="1" x14ac:dyDescent="0.2">
      <c r="A440" s="168">
        <v>211</v>
      </c>
      <c r="B440" s="169" t="s">
        <v>606</v>
      </c>
      <c r="C440" s="177" t="s">
        <v>607</v>
      </c>
      <c r="D440" s="170" t="s">
        <v>490</v>
      </c>
      <c r="E440" s="198">
        <v>1</v>
      </c>
      <c r="F440" s="328">
        <f>'M21-FVE'!F35</f>
        <v>0</v>
      </c>
      <c r="G440" s="190">
        <f>ROUND(E440*F440,2)</f>
        <v>0</v>
      </c>
      <c r="H440" s="172">
        <v>21</v>
      </c>
      <c r="I440" s="171">
        <v>0</v>
      </c>
      <c r="J440" s="171">
        <f>ROUND(E440*I440,2)</f>
        <v>0</v>
      </c>
      <c r="K440" s="171">
        <v>0</v>
      </c>
      <c r="L440" s="171">
        <f>ROUND(E440*K440,2)</f>
        <v>0</v>
      </c>
      <c r="M440" s="172" t="s">
        <v>267</v>
      </c>
      <c r="N440" s="173" t="s">
        <v>171</v>
      </c>
      <c r="O440" s="151" t="s">
        <v>172</v>
      </c>
      <c r="P440" s="142"/>
      <c r="Q440" s="142"/>
      <c r="R440" s="142"/>
      <c r="S440" s="142"/>
      <c r="T440" s="142"/>
      <c r="U440" s="142"/>
      <c r="V440" s="142"/>
      <c r="W440" s="142" t="s">
        <v>173</v>
      </c>
      <c r="X440" s="142"/>
      <c r="Y440" s="142"/>
      <c r="Z440" s="14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row>
    <row r="441" spans="1:50" x14ac:dyDescent="0.2">
      <c r="A441" s="156" t="s">
        <v>165</v>
      </c>
      <c r="B441" s="157" t="s">
        <v>141</v>
      </c>
      <c r="C441" s="174" t="s">
        <v>142</v>
      </c>
      <c r="D441" s="158"/>
      <c r="E441" s="195"/>
      <c r="F441" s="186"/>
      <c r="G441" s="186">
        <f>SUMIF(W442:W442,"&lt;&gt;NOR",G442:G442)</f>
        <v>0</v>
      </c>
      <c r="H441" s="160"/>
      <c r="I441" s="159"/>
      <c r="J441" s="159">
        <f>SUM(J442:J442)</f>
        <v>0</v>
      </c>
      <c r="K441" s="159"/>
      <c r="L441" s="159">
        <f>SUM(L442:L442)</f>
        <v>0</v>
      </c>
      <c r="M441" s="160"/>
      <c r="N441" s="161"/>
      <c r="O441" s="155"/>
      <c r="W441" t="s">
        <v>166</v>
      </c>
    </row>
    <row r="442" spans="1:50" outlineLevel="1" x14ac:dyDescent="0.2">
      <c r="A442" s="168">
        <v>212</v>
      </c>
      <c r="B442" s="169" t="s">
        <v>608</v>
      </c>
      <c r="C442" s="177" t="s">
        <v>609</v>
      </c>
      <c r="D442" s="170" t="s">
        <v>490</v>
      </c>
      <c r="E442" s="198">
        <v>1</v>
      </c>
      <c r="F442" s="328">
        <f>'M24-VZT'!G190</f>
        <v>0</v>
      </c>
      <c r="G442" s="190">
        <f>ROUND(E442*F442,2)</f>
        <v>0</v>
      </c>
      <c r="H442" s="172">
        <v>21</v>
      </c>
      <c r="I442" s="171">
        <v>0</v>
      </c>
      <c r="J442" s="171">
        <f>ROUND(E442*I442,2)</f>
        <v>0</v>
      </c>
      <c r="K442" s="171">
        <v>0</v>
      </c>
      <c r="L442" s="171">
        <f>ROUND(E442*K442,2)</f>
        <v>0</v>
      </c>
      <c r="M442" s="172" t="s">
        <v>267</v>
      </c>
      <c r="N442" s="173" t="s">
        <v>171</v>
      </c>
      <c r="O442" s="151" t="s">
        <v>172</v>
      </c>
      <c r="P442" s="142"/>
      <c r="Q442" s="142"/>
      <c r="R442" s="142"/>
      <c r="S442" s="142"/>
      <c r="T442" s="142"/>
      <c r="U442" s="142"/>
      <c r="V442" s="142"/>
      <c r="W442" s="142" t="s">
        <v>173</v>
      </c>
      <c r="X442" s="142"/>
      <c r="Y442" s="142"/>
      <c r="Z442" s="1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row>
    <row r="443" spans="1:50" ht="25.5" x14ac:dyDescent="0.2">
      <c r="A443" s="156" t="s">
        <v>165</v>
      </c>
      <c r="B443" s="157" t="s">
        <v>143</v>
      </c>
      <c r="C443" s="174" t="s">
        <v>144</v>
      </c>
      <c r="D443" s="158"/>
      <c r="E443" s="195"/>
      <c r="F443" s="186"/>
      <c r="G443" s="186">
        <f>SUMIF(W444:W444,"&lt;&gt;NOR",G444:G444)</f>
        <v>0</v>
      </c>
      <c r="H443" s="160"/>
      <c r="I443" s="159"/>
      <c r="J443" s="159">
        <f>SUM(J444:J444)</f>
        <v>0</v>
      </c>
      <c r="K443" s="159"/>
      <c r="L443" s="159">
        <f>SUM(L444:L444)</f>
        <v>0</v>
      </c>
      <c r="M443" s="160"/>
      <c r="N443" s="161"/>
      <c r="O443" s="155"/>
      <c r="W443" t="s">
        <v>166</v>
      </c>
    </row>
    <row r="444" spans="1:50" outlineLevel="1" x14ac:dyDescent="0.2">
      <c r="A444" s="168">
        <v>213</v>
      </c>
      <c r="B444" s="169" t="s">
        <v>610</v>
      </c>
      <c r="C444" s="177" t="s">
        <v>611</v>
      </c>
      <c r="D444" s="170" t="s">
        <v>490</v>
      </c>
      <c r="E444" s="198">
        <v>1</v>
      </c>
      <c r="F444" s="514">
        <f>'M36-mar'!J151</f>
        <v>0</v>
      </c>
      <c r="G444" s="190">
        <f>ROUND(E444*F444,2)</f>
        <v>0</v>
      </c>
      <c r="H444" s="172">
        <v>21</v>
      </c>
      <c r="I444" s="171">
        <v>0</v>
      </c>
      <c r="J444" s="171">
        <f>ROUND(E444*I444,2)</f>
        <v>0</v>
      </c>
      <c r="K444" s="171">
        <v>0</v>
      </c>
      <c r="L444" s="171">
        <f>ROUND(E444*K444,2)</f>
        <v>0</v>
      </c>
      <c r="M444" s="172" t="s">
        <v>267</v>
      </c>
      <c r="N444" s="173" t="s">
        <v>171</v>
      </c>
      <c r="O444" s="151" t="s">
        <v>172</v>
      </c>
      <c r="P444" s="142"/>
      <c r="Q444" s="142"/>
      <c r="R444" s="142"/>
      <c r="S444" s="142"/>
      <c r="T444" s="142"/>
      <c r="U444" s="142"/>
      <c r="V444" s="142"/>
      <c r="W444" s="142" t="s">
        <v>173</v>
      </c>
      <c r="X444" s="142"/>
      <c r="Y444" s="142"/>
      <c r="Z444" s="14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row>
    <row r="445" spans="1:50" x14ac:dyDescent="0.2">
      <c r="A445" s="156" t="s">
        <v>165</v>
      </c>
      <c r="B445" s="157" t="s">
        <v>145</v>
      </c>
      <c r="C445" s="174" t="s">
        <v>29</v>
      </c>
      <c r="D445" s="158"/>
      <c r="E445" s="195"/>
      <c r="F445" s="186"/>
      <c r="G445" s="186">
        <f>SUMIF(W446:W447,"&lt;&gt;NOR",G446:G447)</f>
        <v>0</v>
      </c>
      <c r="H445" s="160"/>
      <c r="I445" s="159"/>
      <c r="J445" s="159">
        <f>SUM(J446:J447)</f>
        <v>0</v>
      </c>
      <c r="K445" s="159"/>
      <c r="L445" s="159">
        <f>SUM(L446:L447)</f>
        <v>0</v>
      </c>
      <c r="M445" s="160"/>
      <c r="N445" s="161"/>
      <c r="O445" s="155"/>
      <c r="W445" t="s">
        <v>166</v>
      </c>
    </row>
    <row r="446" spans="1:50" outlineLevel="1" x14ac:dyDescent="0.2">
      <c r="A446" s="168">
        <v>214</v>
      </c>
      <c r="B446" s="169" t="s">
        <v>612</v>
      </c>
      <c r="C446" s="177" t="s">
        <v>613</v>
      </c>
      <c r="D446" s="170" t="s">
        <v>0</v>
      </c>
      <c r="E446" s="190">
        <f>(G8+G23+G26+G31+G34+G43+G46+G53+G56+G61+G78+G97+G105+G108+G115+G117+G170+G195+G205+G215+G225+G235+G245+G259+G261+G266+G283+G317+G319+G327+G339+G344+G361+G376+G391+G430+G438+G441+G443)/100</f>
        <v>0</v>
      </c>
      <c r="F446" s="191"/>
      <c r="G446" s="190">
        <f>ROUND(E446*F446,2)</f>
        <v>0</v>
      </c>
      <c r="H446" s="172">
        <v>21</v>
      </c>
      <c r="I446" s="171">
        <v>0</v>
      </c>
      <c r="J446" s="171">
        <f>ROUND(E446*I446,2)</f>
        <v>0</v>
      </c>
      <c r="K446" s="171">
        <v>0</v>
      </c>
      <c r="L446" s="171">
        <f>ROUND(E446*K446,2)</f>
        <v>0</v>
      </c>
      <c r="M446" s="172" t="s">
        <v>267</v>
      </c>
      <c r="N446" s="173" t="s">
        <v>614</v>
      </c>
      <c r="O446" s="151" t="s">
        <v>172</v>
      </c>
      <c r="P446" s="142"/>
      <c r="Q446" s="142"/>
      <c r="R446" s="142"/>
      <c r="S446" s="142"/>
      <c r="T446" s="142"/>
      <c r="U446" s="142"/>
      <c r="V446" s="142"/>
      <c r="W446" s="142" t="s">
        <v>615</v>
      </c>
      <c r="X446" s="142"/>
      <c r="Y446" s="142"/>
      <c r="Z446" s="14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row>
    <row r="447" spans="1:50" outlineLevel="1" x14ac:dyDescent="0.2">
      <c r="A447" s="162">
        <v>215</v>
      </c>
      <c r="B447" s="163" t="s">
        <v>616</v>
      </c>
      <c r="C447" s="175" t="s">
        <v>617</v>
      </c>
      <c r="D447" s="164" t="s">
        <v>0</v>
      </c>
      <c r="E447" s="187">
        <f>(G8+G23+G26+G31+G34+G43+G46+G53+G56+G61+G78+G97+G105+G108+G115+G117+G170+G195+G205+G215+G225+G235+G245+G259+G261+G266+G283+G317+G319+G327+G339+G344+G361+G376+G391+G430+G438+G441+G443)/100</f>
        <v>0</v>
      </c>
      <c r="F447" s="188"/>
      <c r="G447" s="187">
        <f>ROUND(E447*F447,2)</f>
        <v>0</v>
      </c>
      <c r="H447" s="166">
        <v>21</v>
      </c>
      <c r="I447" s="165">
        <v>0</v>
      </c>
      <c r="J447" s="165">
        <f>ROUND(E447*I447,2)</f>
        <v>0</v>
      </c>
      <c r="K447" s="165">
        <v>0</v>
      </c>
      <c r="L447" s="165">
        <f>ROUND(E447*K447,2)</f>
        <v>0</v>
      </c>
      <c r="M447" s="166" t="s">
        <v>267</v>
      </c>
      <c r="N447" s="167" t="s">
        <v>614</v>
      </c>
      <c r="O447" s="151" t="s">
        <v>172</v>
      </c>
      <c r="P447" s="142"/>
      <c r="Q447" s="142"/>
      <c r="R447" s="142"/>
      <c r="S447" s="142"/>
      <c r="T447" s="142"/>
      <c r="U447" s="142"/>
      <c r="V447" s="142"/>
      <c r="W447" s="142" t="s">
        <v>615</v>
      </c>
      <c r="X447" s="142"/>
      <c r="Y447" s="142"/>
      <c r="Z447" s="14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row>
    <row r="448" spans="1:50" x14ac:dyDescent="0.2">
      <c r="A448" s="3"/>
      <c r="B448" s="4"/>
      <c r="C448" s="178"/>
      <c r="D448" s="5"/>
      <c r="E448" s="199"/>
      <c r="F448" s="192"/>
      <c r="G448" s="192"/>
      <c r="H448" s="3"/>
      <c r="I448" s="3"/>
      <c r="J448" s="3"/>
      <c r="K448" s="3"/>
      <c r="L448" s="3"/>
      <c r="M448" s="3"/>
      <c r="N448" s="3"/>
      <c r="O448" s="3"/>
      <c r="U448">
        <v>12</v>
      </c>
      <c r="V448">
        <v>21</v>
      </c>
      <c r="W448" t="s">
        <v>157</v>
      </c>
    </row>
    <row r="449" spans="1:24" x14ac:dyDescent="0.2">
      <c r="A449" s="145"/>
      <c r="B449" s="146" t="s">
        <v>31</v>
      </c>
      <c r="C449" s="179"/>
      <c r="D449" s="147"/>
      <c r="E449" s="200"/>
      <c r="F449" s="193"/>
      <c r="G449" s="194">
        <f>G8+G23+G26+G31+G34+G43+G46+G53+G56+G61+G78+G97+G105+G108+G115+G117+G170+G195+G205+G215+G225+G235+G245+G259+G261+G266+G283+G317+G319+G327+G339+G344+G361+G376+G391+G430+G438+G441+G443+G445</f>
        <v>0</v>
      </c>
      <c r="H449" s="3"/>
      <c r="I449" s="3"/>
      <c r="J449" s="3"/>
      <c r="K449" s="3"/>
      <c r="L449" s="3"/>
      <c r="M449" s="3"/>
      <c r="N449" s="3"/>
      <c r="O449" s="3"/>
      <c r="U449">
        <f>SUMIF(H7:H447,U448,G7:G447)</f>
        <v>0</v>
      </c>
      <c r="V449">
        <f>SUMIF(H7:H447,V448,G7:G447)</f>
        <v>0</v>
      </c>
      <c r="W449" t="s">
        <v>618</v>
      </c>
    </row>
    <row r="450" spans="1:24" x14ac:dyDescent="0.2">
      <c r="A450" s="3"/>
      <c r="B450" s="4"/>
      <c r="C450" s="178"/>
      <c r="D450" s="5"/>
      <c r="E450" s="3"/>
      <c r="F450" s="3"/>
      <c r="G450" s="3"/>
      <c r="H450" s="3"/>
      <c r="I450" s="3"/>
      <c r="J450" s="3"/>
      <c r="K450" s="3"/>
      <c r="L450" s="3"/>
      <c r="M450" s="3"/>
      <c r="N450" s="3"/>
      <c r="O450" s="3"/>
    </row>
    <row r="451" spans="1:24" x14ac:dyDescent="0.2">
      <c r="A451" s="587" t="s">
        <v>619</v>
      </c>
      <c r="B451" s="587"/>
      <c r="C451" s="178"/>
      <c r="D451" s="5"/>
      <c r="E451" s="3"/>
      <c r="F451" s="3"/>
      <c r="G451" s="3"/>
      <c r="H451" s="3"/>
      <c r="I451" s="3"/>
      <c r="J451" s="3"/>
      <c r="K451" s="3"/>
      <c r="L451" s="3"/>
      <c r="M451" s="3"/>
      <c r="N451" s="3"/>
      <c r="O451" s="3"/>
    </row>
    <row r="452" spans="1:24" x14ac:dyDescent="0.2">
      <c r="A452" s="3"/>
      <c r="B452" s="4" t="s">
        <v>526</v>
      </c>
      <c r="C452" s="178" t="s">
        <v>620</v>
      </c>
      <c r="D452" s="5"/>
      <c r="E452" s="185">
        <v>6</v>
      </c>
      <c r="F452" s="3"/>
      <c r="G452" s="3"/>
      <c r="H452" s="3"/>
      <c r="I452" s="3"/>
      <c r="J452" s="3"/>
      <c r="K452" s="3"/>
      <c r="L452" s="3"/>
      <c r="M452" s="3"/>
      <c r="N452" s="3"/>
      <c r="O452" s="3"/>
      <c r="W452" t="s">
        <v>621</v>
      </c>
    </row>
    <row r="453" spans="1:24" x14ac:dyDescent="0.2">
      <c r="A453" s="3"/>
      <c r="B453" s="4" t="s">
        <v>288</v>
      </c>
      <c r="C453" s="178" t="s">
        <v>622</v>
      </c>
      <c r="D453" s="5"/>
      <c r="E453" s="185">
        <v>2038.81</v>
      </c>
      <c r="F453" s="3"/>
      <c r="G453" s="3"/>
      <c r="H453" s="3"/>
      <c r="I453" s="3"/>
      <c r="J453" s="3"/>
      <c r="K453" s="3"/>
      <c r="L453" s="3"/>
      <c r="M453" s="3"/>
      <c r="N453" s="3"/>
      <c r="O453" s="3"/>
      <c r="W453" t="s">
        <v>621</v>
      </c>
    </row>
    <row r="454" spans="1:24" x14ac:dyDescent="0.2">
      <c r="A454" s="3"/>
      <c r="B454" s="4"/>
      <c r="C454" s="180" t="s">
        <v>623</v>
      </c>
      <c r="D454" s="153"/>
      <c r="E454" s="154">
        <v>450.81</v>
      </c>
      <c r="F454" s="3"/>
      <c r="G454" s="3"/>
      <c r="H454" s="3"/>
      <c r="I454" s="3"/>
      <c r="J454" s="3"/>
      <c r="K454" s="3"/>
      <c r="L454" s="3"/>
      <c r="M454" s="3"/>
      <c r="N454" s="3"/>
      <c r="O454" s="3"/>
      <c r="W454" t="s">
        <v>175</v>
      </c>
      <c r="X454">
        <v>0</v>
      </c>
    </row>
    <row r="455" spans="1:24" outlineLevel="1" x14ac:dyDescent="0.2">
      <c r="A455" s="3"/>
      <c r="B455" s="4"/>
      <c r="C455" s="180" t="s">
        <v>624</v>
      </c>
      <c r="D455" s="153"/>
      <c r="E455" s="154">
        <v>1588</v>
      </c>
      <c r="F455" s="3"/>
      <c r="G455" s="3"/>
      <c r="H455" s="3"/>
      <c r="I455" s="3"/>
      <c r="J455" s="3"/>
      <c r="K455" s="3"/>
      <c r="L455" s="3"/>
      <c r="M455" s="3"/>
      <c r="N455" s="3"/>
      <c r="O455" s="3"/>
      <c r="W455" t="s">
        <v>175</v>
      </c>
      <c r="X455">
        <v>0</v>
      </c>
    </row>
    <row r="456" spans="1:24" x14ac:dyDescent="0.2">
      <c r="A456" s="3"/>
      <c r="B456" s="4" t="s">
        <v>258</v>
      </c>
      <c r="C456" s="182" t="s">
        <v>625</v>
      </c>
      <c r="D456" s="183"/>
      <c r="E456" s="184">
        <v>1030.9000000000001</v>
      </c>
      <c r="F456" s="3"/>
      <c r="G456" s="3"/>
      <c r="H456" s="3"/>
      <c r="I456" s="3"/>
      <c r="J456" s="3"/>
      <c r="K456" s="3"/>
      <c r="L456" s="3"/>
      <c r="M456" s="3"/>
      <c r="N456" s="3"/>
      <c r="O456" s="3"/>
      <c r="W456" t="s">
        <v>621</v>
      </c>
    </row>
    <row r="457" spans="1:24" x14ac:dyDescent="0.2">
      <c r="A457" s="3"/>
      <c r="B457" s="4" t="s">
        <v>260</v>
      </c>
      <c r="C457" s="182" t="s">
        <v>626</v>
      </c>
      <c r="D457" s="183"/>
      <c r="E457" s="184">
        <v>355.9</v>
      </c>
      <c r="F457" s="3"/>
      <c r="G457" s="3"/>
      <c r="H457" s="3"/>
      <c r="I457" s="3"/>
      <c r="J457" s="3"/>
      <c r="K457" s="3"/>
      <c r="L457" s="3"/>
      <c r="M457" s="3"/>
      <c r="N457" s="3"/>
      <c r="O457" s="3"/>
      <c r="W457" t="s">
        <v>621</v>
      </c>
    </row>
    <row r="458" spans="1:24" x14ac:dyDescent="0.2">
      <c r="A458" s="3"/>
      <c r="B458" s="4" t="s">
        <v>428</v>
      </c>
      <c r="C458" s="182" t="s">
        <v>627</v>
      </c>
      <c r="D458" s="183"/>
      <c r="E458" s="184">
        <v>166</v>
      </c>
      <c r="F458" s="3"/>
      <c r="G458" s="3"/>
      <c r="H458" s="3"/>
      <c r="I458" s="3"/>
      <c r="J458" s="3"/>
      <c r="K458" s="3"/>
      <c r="L458" s="3"/>
      <c r="M458" s="3"/>
      <c r="N458" s="3"/>
      <c r="O458" s="3"/>
      <c r="W458" t="s">
        <v>621</v>
      </c>
    </row>
    <row r="459" spans="1:24" x14ac:dyDescent="0.2">
      <c r="A459" s="3"/>
      <c r="B459" s="4" t="s">
        <v>254</v>
      </c>
      <c r="C459" s="182" t="s">
        <v>628</v>
      </c>
      <c r="D459" s="183"/>
      <c r="E459" s="184">
        <v>134.19999999999999</v>
      </c>
      <c r="F459" s="3"/>
      <c r="G459" s="3"/>
      <c r="H459" s="3"/>
      <c r="I459" s="3"/>
      <c r="J459" s="3"/>
      <c r="K459" s="3"/>
      <c r="L459" s="3"/>
      <c r="M459" s="3"/>
      <c r="N459" s="3"/>
      <c r="O459" s="3"/>
      <c r="W459" t="s">
        <v>621</v>
      </c>
    </row>
    <row r="460" spans="1:24" x14ac:dyDescent="0.2">
      <c r="A460" s="3"/>
      <c r="B460" s="4"/>
      <c r="C460" s="180" t="s">
        <v>629</v>
      </c>
      <c r="D460" s="153"/>
      <c r="E460" s="154">
        <v>134.19999999999999</v>
      </c>
      <c r="F460" s="3"/>
      <c r="G460" s="3"/>
      <c r="H460" s="3"/>
      <c r="I460" s="3"/>
      <c r="J460" s="3"/>
      <c r="K460" s="3"/>
      <c r="L460" s="3"/>
      <c r="M460" s="3"/>
      <c r="N460" s="3"/>
      <c r="O460" s="3"/>
      <c r="W460" t="s">
        <v>175</v>
      </c>
      <c r="X460">
        <v>0</v>
      </c>
    </row>
    <row r="461" spans="1:24" x14ac:dyDescent="0.2">
      <c r="A461" s="3"/>
      <c r="B461" s="4" t="s">
        <v>527</v>
      </c>
      <c r="C461" s="182" t="s">
        <v>630</v>
      </c>
      <c r="D461" s="183"/>
      <c r="E461" s="184">
        <v>36.4</v>
      </c>
      <c r="F461" s="3"/>
      <c r="G461" s="3"/>
      <c r="H461" s="3"/>
      <c r="I461" s="3"/>
      <c r="J461" s="3"/>
      <c r="K461" s="3"/>
      <c r="L461" s="3"/>
      <c r="M461" s="3"/>
      <c r="N461" s="3"/>
      <c r="O461" s="3"/>
      <c r="W461" t="s">
        <v>621</v>
      </c>
    </row>
    <row r="462" spans="1:24" x14ac:dyDescent="0.2">
      <c r="A462" s="3"/>
      <c r="B462" s="4" t="s">
        <v>262</v>
      </c>
      <c r="C462" s="182" t="s">
        <v>631</v>
      </c>
      <c r="D462" s="183"/>
      <c r="E462" s="184">
        <v>6.8</v>
      </c>
      <c r="F462" s="3"/>
      <c r="G462" s="3"/>
      <c r="H462" s="3"/>
      <c r="I462" s="3"/>
      <c r="J462" s="3"/>
      <c r="K462" s="3"/>
      <c r="L462" s="3"/>
      <c r="M462" s="3"/>
      <c r="N462" s="3"/>
      <c r="O462" s="3"/>
      <c r="W462" t="s">
        <v>621</v>
      </c>
    </row>
    <row r="463" spans="1:24" x14ac:dyDescent="0.2">
      <c r="A463" s="3"/>
      <c r="B463" s="4" t="s">
        <v>256</v>
      </c>
      <c r="C463" s="182" t="s">
        <v>632</v>
      </c>
      <c r="D463" s="183"/>
      <c r="E463" s="184">
        <v>252.3</v>
      </c>
      <c r="F463" s="3"/>
      <c r="G463" s="3"/>
      <c r="H463" s="3"/>
      <c r="I463" s="3"/>
      <c r="J463" s="3"/>
      <c r="K463" s="3"/>
      <c r="L463" s="3"/>
      <c r="M463" s="3"/>
      <c r="N463" s="3"/>
      <c r="O463" s="3"/>
      <c r="W463" t="s">
        <v>621</v>
      </c>
    </row>
    <row r="464" spans="1:24" x14ac:dyDescent="0.2">
      <c r="A464" s="3"/>
      <c r="B464" s="4" t="s">
        <v>304</v>
      </c>
      <c r="C464" s="182" t="s">
        <v>633</v>
      </c>
      <c r="D464" s="183"/>
      <c r="E464" s="184">
        <v>1003</v>
      </c>
      <c r="F464" s="3"/>
      <c r="G464" s="3"/>
      <c r="H464" s="3"/>
      <c r="I464" s="3"/>
      <c r="J464" s="3"/>
      <c r="K464" s="3"/>
      <c r="L464" s="3"/>
      <c r="M464" s="3"/>
      <c r="N464" s="3"/>
      <c r="O464" s="3"/>
      <c r="W464" t="s">
        <v>621</v>
      </c>
    </row>
    <row r="465" spans="1:24" x14ac:dyDescent="0.2">
      <c r="A465" s="3"/>
      <c r="B465" s="4"/>
      <c r="C465" s="180" t="s">
        <v>634</v>
      </c>
      <c r="D465" s="153"/>
      <c r="E465" s="154">
        <v>1003</v>
      </c>
      <c r="F465" s="3"/>
      <c r="G465" s="3"/>
      <c r="H465" s="3"/>
      <c r="I465" s="3"/>
      <c r="J465" s="3"/>
      <c r="K465" s="3"/>
      <c r="L465" s="3"/>
      <c r="M465" s="3"/>
      <c r="N465" s="3"/>
      <c r="O465" s="3"/>
      <c r="W465" t="s">
        <v>175</v>
      </c>
      <c r="X465">
        <v>0</v>
      </c>
    </row>
    <row r="466" spans="1:24" x14ac:dyDescent="0.2">
      <c r="A466" s="3"/>
      <c r="B466" s="4" t="s">
        <v>230</v>
      </c>
      <c r="C466" s="182" t="s">
        <v>635</v>
      </c>
      <c r="D466" s="183"/>
      <c r="E466" s="184">
        <v>10</v>
      </c>
      <c r="F466" s="3"/>
      <c r="G466" s="3"/>
      <c r="H466" s="3"/>
      <c r="I466" s="3"/>
      <c r="J466" s="3"/>
      <c r="K466" s="3"/>
      <c r="L466" s="3"/>
      <c r="M466" s="3"/>
      <c r="N466" s="3"/>
      <c r="O466" s="3"/>
      <c r="W466" t="s">
        <v>621</v>
      </c>
    </row>
    <row r="467" spans="1:24" x14ac:dyDescent="0.2">
      <c r="A467" s="3"/>
      <c r="B467" s="4" t="s">
        <v>181</v>
      </c>
      <c r="C467" s="182" t="s">
        <v>636</v>
      </c>
      <c r="D467" s="183"/>
      <c r="E467" s="184">
        <v>40.93</v>
      </c>
      <c r="F467" s="3"/>
      <c r="G467" s="3"/>
      <c r="H467" s="3"/>
      <c r="I467" s="3"/>
      <c r="J467" s="3"/>
      <c r="K467" s="3"/>
      <c r="L467" s="3"/>
      <c r="M467" s="3"/>
      <c r="N467" s="3"/>
      <c r="O467" s="3"/>
      <c r="W467" t="s">
        <v>621</v>
      </c>
    </row>
    <row r="468" spans="1:24" x14ac:dyDescent="0.2">
      <c r="A468" s="3"/>
      <c r="B468" s="4"/>
      <c r="C468" s="180" t="s">
        <v>637</v>
      </c>
      <c r="D468" s="153"/>
      <c r="E468" s="154">
        <v>8.56</v>
      </c>
      <c r="F468" s="3"/>
      <c r="G468" s="3"/>
      <c r="H468" s="3"/>
      <c r="I468" s="3"/>
      <c r="J468" s="3"/>
      <c r="K468" s="3"/>
      <c r="L468" s="3"/>
      <c r="M468" s="3"/>
      <c r="N468" s="3"/>
      <c r="O468" s="3"/>
      <c r="W468" t="s">
        <v>175</v>
      </c>
      <c r="X468">
        <v>0</v>
      </c>
    </row>
    <row r="469" spans="1:24" ht="25.5" outlineLevel="1" x14ac:dyDescent="0.2">
      <c r="A469" s="3"/>
      <c r="B469" s="4"/>
      <c r="C469" s="180" t="s">
        <v>638</v>
      </c>
      <c r="D469" s="153"/>
      <c r="E469" s="154">
        <v>32.369999999999997</v>
      </c>
      <c r="F469" s="3"/>
      <c r="G469" s="3"/>
      <c r="H469" s="3"/>
      <c r="I469" s="3"/>
      <c r="J469" s="3"/>
      <c r="K469" s="3"/>
      <c r="L469" s="3"/>
      <c r="M469" s="3"/>
      <c r="N469" s="3"/>
      <c r="O469" s="3"/>
      <c r="W469" t="s">
        <v>175</v>
      </c>
      <c r="X469">
        <v>0</v>
      </c>
    </row>
    <row r="470" spans="1:24" x14ac:dyDescent="0.2">
      <c r="A470" s="3"/>
      <c r="B470" s="4"/>
      <c r="C470" s="178"/>
      <c r="D470" s="5"/>
      <c r="E470" s="3"/>
      <c r="F470" s="3"/>
      <c r="G470" s="3"/>
      <c r="H470" s="3"/>
      <c r="I470" s="3"/>
      <c r="J470" s="3"/>
      <c r="K470" s="3"/>
      <c r="L470" s="3"/>
      <c r="M470" s="3"/>
      <c r="N470" s="3"/>
      <c r="O470" s="3"/>
    </row>
    <row r="471" spans="1:24" x14ac:dyDescent="0.2">
      <c r="A471" s="587" t="s">
        <v>639</v>
      </c>
      <c r="B471" s="587"/>
      <c r="C471" s="588"/>
      <c r="D471" s="5"/>
      <c r="E471" s="3"/>
      <c r="F471" s="3"/>
      <c r="G471" s="3"/>
      <c r="H471" s="3"/>
      <c r="I471" s="3"/>
      <c r="J471" s="3"/>
      <c r="K471" s="3"/>
      <c r="L471" s="3"/>
      <c r="M471" s="3"/>
      <c r="N471" s="3"/>
      <c r="O471" s="3"/>
    </row>
    <row r="472" spans="1:24" x14ac:dyDescent="0.2">
      <c r="A472" s="568"/>
      <c r="B472" s="569"/>
      <c r="C472" s="570"/>
      <c r="D472" s="569"/>
      <c r="E472" s="569"/>
      <c r="F472" s="569"/>
      <c r="G472" s="571"/>
      <c r="H472" s="3"/>
      <c r="I472" s="3"/>
      <c r="J472" s="3"/>
      <c r="K472" s="3"/>
      <c r="L472" s="3"/>
      <c r="M472" s="3"/>
      <c r="N472" s="3"/>
      <c r="O472" s="3"/>
      <c r="W472" t="s">
        <v>640</v>
      </c>
    </row>
    <row r="473" spans="1:24" x14ac:dyDescent="0.2">
      <c r="A473" s="572"/>
      <c r="B473" s="573"/>
      <c r="C473" s="574"/>
      <c r="D473" s="573"/>
      <c r="E473" s="573"/>
      <c r="F473" s="573"/>
      <c r="G473" s="575"/>
      <c r="H473" s="3"/>
      <c r="I473" s="3"/>
      <c r="J473" s="3"/>
      <c r="K473" s="3"/>
      <c r="L473" s="3"/>
      <c r="M473" s="3"/>
      <c r="N473" s="3"/>
      <c r="O473" s="3"/>
    </row>
    <row r="474" spans="1:24" x14ac:dyDescent="0.2">
      <c r="A474" s="572"/>
      <c r="B474" s="573"/>
      <c r="C474" s="574"/>
      <c r="D474" s="573"/>
      <c r="E474" s="573"/>
      <c r="F474" s="573"/>
      <c r="G474" s="575"/>
      <c r="H474" s="3"/>
      <c r="I474" s="3"/>
      <c r="J474" s="3"/>
      <c r="K474" s="3"/>
      <c r="L474" s="3"/>
      <c r="M474" s="3"/>
      <c r="N474" s="3"/>
      <c r="O474" s="3"/>
    </row>
    <row r="475" spans="1:24" x14ac:dyDescent="0.2">
      <c r="A475" s="572"/>
      <c r="B475" s="573"/>
      <c r="C475" s="574"/>
      <c r="D475" s="573"/>
      <c r="E475" s="573"/>
      <c r="F475" s="573"/>
      <c r="G475" s="575"/>
      <c r="H475" s="3"/>
      <c r="I475" s="3"/>
      <c r="J475" s="3"/>
      <c r="K475" s="3"/>
      <c r="L475" s="3"/>
      <c r="M475" s="3"/>
      <c r="N475" s="3"/>
      <c r="O475" s="3"/>
    </row>
    <row r="476" spans="1:24" x14ac:dyDescent="0.2">
      <c r="A476" s="576"/>
      <c r="B476" s="577"/>
      <c r="C476" s="578"/>
      <c r="D476" s="577"/>
      <c r="E476" s="577"/>
      <c r="F476" s="577"/>
      <c r="G476" s="579"/>
      <c r="H476" s="3"/>
      <c r="I476" s="3"/>
      <c r="J476" s="3"/>
      <c r="K476" s="3"/>
      <c r="L476" s="3"/>
      <c r="M476" s="3"/>
      <c r="N476" s="3"/>
      <c r="O476" s="3"/>
    </row>
    <row r="477" spans="1:24" x14ac:dyDescent="0.2">
      <c r="A477" s="3"/>
      <c r="B477" s="4"/>
      <c r="C477" s="178"/>
      <c r="D477" s="5"/>
      <c r="E477" s="3"/>
      <c r="F477" s="3"/>
      <c r="G477" s="3"/>
      <c r="H477" s="3"/>
      <c r="I477" s="3"/>
      <c r="J477" s="3"/>
      <c r="K477" s="3"/>
      <c r="L477" s="3"/>
      <c r="M477" s="3"/>
      <c r="N477" s="3"/>
      <c r="O477" s="3"/>
    </row>
    <row r="478" spans="1:24" x14ac:dyDescent="0.2">
      <c r="C478" s="181"/>
      <c r="D478" s="8"/>
      <c r="W478" t="s">
        <v>641</v>
      </c>
    </row>
    <row r="479" spans="1:24" x14ac:dyDescent="0.2">
      <c r="D479" s="8"/>
    </row>
    <row r="480" spans="1:24" x14ac:dyDescent="0.2">
      <c r="D480" s="8"/>
    </row>
    <row r="481" spans="4:4" x14ac:dyDescent="0.2">
      <c r="D481" s="8"/>
    </row>
    <row r="482" spans="4:4" x14ac:dyDescent="0.2">
      <c r="D482" s="8"/>
    </row>
    <row r="483" spans="4:4" x14ac:dyDescent="0.2">
      <c r="D483" s="8"/>
    </row>
    <row r="484" spans="4:4" x14ac:dyDescent="0.2">
      <c r="D484" s="8"/>
    </row>
    <row r="485" spans="4:4" x14ac:dyDescent="0.2">
      <c r="D485" s="8"/>
    </row>
    <row r="486" spans="4:4" x14ac:dyDescent="0.2">
      <c r="D486" s="8"/>
    </row>
    <row r="487" spans="4:4" x14ac:dyDescent="0.2">
      <c r="D487" s="8"/>
    </row>
    <row r="488" spans="4:4" x14ac:dyDescent="0.2">
      <c r="D488" s="8"/>
    </row>
    <row r="489" spans="4:4" x14ac:dyDescent="0.2">
      <c r="D489" s="8"/>
    </row>
    <row r="490" spans="4:4" x14ac:dyDescent="0.2">
      <c r="D490" s="8"/>
    </row>
    <row r="491" spans="4:4" x14ac:dyDescent="0.2">
      <c r="D491" s="8"/>
    </row>
    <row r="492" spans="4:4" x14ac:dyDescent="0.2">
      <c r="D492" s="8"/>
    </row>
    <row r="493" spans="4:4" x14ac:dyDescent="0.2">
      <c r="D493" s="8"/>
    </row>
    <row r="494" spans="4:4" x14ac:dyDescent="0.2">
      <c r="D494" s="8"/>
    </row>
    <row r="495" spans="4:4" x14ac:dyDescent="0.2">
      <c r="D495" s="8"/>
    </row>
    <row r="496" spans="4:4" x14ac:dyDescent="0.2">
      <c r="D496" s="8"/>
    </row>
    <row r="497" spans="4:4" x14ac:dyDescent="0.2">
      <c r="D497" s="8"/>
    </row>
    <row r="498" spans="4:4" x14ac:dyDescent="0.2">
      <c r="D498" s="8"/>
    </row>
    <row r="499" spans="4:4" x14ac:dyDescent="0.2">
      <c r="D499" s="8"/>
    </row>
    <row r="500" spans="4:4" x14ac:dyDescent="0.2">
      <c r="D500" s="8"/>
    </row>
    <row r="501" spans="4:4" x14ac:dyDescent="0.2">
      <c r="D501" s="8"/>
    </row>
    <row r="502" spans="4:4" x14ac:dyDescent="0.2">
      <c r="D502" s="8"/>
    </row>
    <row r="503" spans="4:4" x14ac:dyDescent="0.2">
      <c r="D503" s="8"/>
    </row>
    <row r="504" spans="4:4" x14ac:dyDescent="0.2">
      <c r="D504" s="8"/>
    </row>
    <row r="505" spans="4:4" x14ac:dyDescent="0.2">
      <c r="D505" s="8"/>
    </row>
    <row r="506" spans="4:4" x14ac:dyDescent="0.2">
      <c r="D506" s="8"/>
    </row>
    <row r="507" spans="4:4" x14ac:dyDescent="0.2">
      <c r="D507" s="8"/>
    </row>
    <row r="508" spans="4:4" x14ac:dyDescent="0.2">
      <c r="D508" s="8"/>
    </row>
    <row r="509" spans="4:4" x14ac:dyDescent="0.2">
      <c r="D509" s="8"/>
    </row>
    <row r="510" spans="4:4" x14ac:dyDescent="0.2">
      <c r="D510" s="8"/>
    </row>
    <row r="511" spans="4:4" x14ac:dyDescent="0.2">
      <c r="D511" s="8"/>
    </row>
    <row r="512" spans="4:4" x14ac:dyDescent="0.2">
      <c r="D512" s="8"/>
    </row>
    <row r="513" spans="4:4" x14ac:dyDescent="0.2">
      <c r="D513" s="8"/>
    </row>
    <row r="514" spans="4:4" x14ac:dyDescent="0.2">
      <c r="D514" s="8"/>
    </row>
    <row r="515" spans="4:4" x14ac:dyDescent="0.2">
      <c r="D515" s="8"/>
    </row>
    <row r="516" spans="4:4" x14ac:dyDescent="0.2">
      <c r="D516" s="8"/>
    </row>
    <row r="517" spans="4:4" x14ac:dyDescent="0.2">
      <c r="D517" s="8"/>
    </row>
    <row r="518" spans="4:4" x14ac:dyDescent="0.2">
      <c r="D518" s="8"/>
    </row>
    <row r="519" spans="4:4" x14ac:dyDescent="0.2">
      <c r="D519" s="8"/>
    </row>
    <row r="520" spans="4:4" x14ac:dyDescent="0.2">
      <c r="D520" s="8"/>
    </row>
    <row r="521" spans="4:4" x14ac:dyDescent="0.2">
      <c r="D521" s="8"/>
    </row>
    <row r="522" spans="4:4" x14ac:dyDescent="0.2">
      <c r="D522" s="8"/>
    </row>
    <row r="523" spans="4:4" x14ac:dyDescent="0.2">
      <c r="D523" s="8"/>
    </row>
    <row r="524" spans="4:4" x14ac:dyDescent="0.2">
      <c r="D524" s="8"/>
    </row>
    <row r="525" spans="4:4" x14ac:dyDescent="0.2">
      <c r="D525" s="8"/>
    </row>
    <row r="526" spans="4:4" x14ac:dyDescent="0.2">
      <c r="D526" s="8"/>
    </row>
    <row r="527" spans="4:4" x14ac:dyDescent="0.2">
      <c r="D527" s="8"/>
    </row>
    <row r="528" spans="4:4" x14ac:dyDescent="0.2">
      <c r="D528" s="8"/>
    </row>
    <row r="529" spans="4:4" x14ac:dyDescent="0.2">
      <c r="D529" s="8"/>
    </row>
    <row r="530" spans="4:4" x14ac:dyDescent="0.2">
      <c r="D530" s="8"/>
    </row>
    <row r="531" spans="4:4" x14ac:dyDescent="0.2">
      <c r="D531" s="8"/>
    </row>
    <row r="532" spans="4:4" x14ac:dyDescent="0.2">
      <c r="D532" s="8"/>
    </row>
    <row r="533" spans="4:4" x14ac:dyDescent="0.2">
      <c r="D533" s="8"/>
    </row>
    <row r="534" spans="4:4" x14ac:dyDescent="0.2">
      <c r="D534" s="8"/>
    </row>
    <row r="535" spans="4:4" x14ac:dyDescent="0.2">
      <c r="D535" s="8"/>
    </row>
    <row r="536" spans="4:4" x14ac:dyDescent="0.2">
      <c r="D536" s="8"/>
    </row>
    <row r="537" spans="4:4" x14ac:dyDescent="0.2">
      <c r="D537" s="8"/>
    </row>
    <row r="538" spans="4:4" x14ac:dyDescent="0.2">
      <c r="D538" s="8"/>
    </row>
    <row r="539" spans="4:4" x14ac:dyDescent="0.2">
      <c r="D539" s="8"/>
    </row>
    <row r="540" spans="4:4" x14ac:dyDescent="0.2">
      <c r="D540" s="8"/>
    </row>
    <row r="541" spans="4:4" x14ac:dyDescent="0.2">
      <c r="D541" s="8"/>
    </row>
    <row r="542" spans="4:4" x14ac:dyDescent="0.2">
      <c r="D542" s="8"/>
    </row>
    <row r="543" spans="4:4" x14ac:dyDescent="0.2">
      <c r="D543" s="8"/>
    </row>
    <row r="544" spans="4:4" x14ac:dyDescent="0.2">
      <c r="D544" s="8"/>
    </row>
    <row r="545" spans="4:4" x14ac:dyDescent="0.2">
      <c r="D545" s="8"/>
    </row>
    <row r="546" spans="4:4" x14ac:dyDescent="0.2">
      <c r="D546" s="8"/>
    </row>
    <row r="547" spans="4:4" x14ac:dyDescent="0.2">
      <c r="D547" s="8"/>
    </row>
    <row r="548" spans="4:4" x14ac:dyDescent="0.2">
      <c r="D548" s="8"/>
    </row>
    <row r="549" spans="4:4" x14ac:dyDescent="0.2">
      <c r="D549" s="8"/>
    </row>
    <row r="550" spans="4:4" x14ac:dyDescent="0.2">
      <c r="D550" s="8"/>
    </row>
    <row r="551" spans="4:4" x14ac:dyDescent="0.2">
      <c r="D551" s="8"/>
    </row>
    <row r="552" spans="4:4" x14ac:dyDescent="0.2">
      <c r="D552" s="8"/>
    </row>
    <row r="553" spans="4:4" x14ac:dyDescent="0.2">
      <c r="D553" s="8"/>
    </row>
    <row r="554" spans="4:4" x14ac:dyDescent="0.2">
      <c r="D554" s="8"/>
    </row>
    <row r="555" spans="4:4" x14ac:dyDescent="0.2">
      <c r="D555" s="8"/>
    </row>
    <row r="556" spans="4:4" x14ac:dyDescent="0.2">
      <c r="D556" s="8"/>
    </row>
    <row r="557" spans="4:4" x14ac:dyDescent="0.2">
      <c r="D557" s="8"/>
    </row>
    <row r="558" spans="4:4" x14ac:dyDescent="0.2">
      <c r="D558" s="8"/>
    </row>
    <row r="559" spans="4:4" x14ac:dyDescent="0.2">
      <c r="D559" s="8"/>
    </row>
    <row r="560" spans="4:4" x14ac:dyDescent="0.2">
      <c r="D560" s="8"/>
    </row>
    <row r="561" spans="4:4" x14ac:dyDescent="0.2">
      <c r="D561" s="8"/>
    </row>
    <row r="562" spans="4:4" x14ac:dyDescent="0.2">
      <c r="D562" s="8"/>
    </row>
    <row r="563" spans="4:4" x14ac:dyDescent="0.2">
      <c r="D563" s="8"/>
    </row>
    <row r="564" spans="4:4" x14ac:dyDescent="0.2">
      <c r="D564" s="8"/>
    </row>
    <row r="565" spans="4:4" x14ac:dyDescent="0.2">
      <c r="D565" s="8"/>
    </row>
    <row r="566" spans="4:4" x14ac:dyDescent="0.2">
      <c r="D566" s="8"/>
    </row>
    <row r="567" spans="4:4" x14ac:dyDescent="0.2">
      <c r="D567" s="8"/>
    </row>
    <row r="568" spans="4:4" x14ac:dyDescent="0.2">
      <c r="D568" s="8"/>
    </row>
    <row r="569" spans="4:4" x14ac:dyDescent="0.2">
      <c r="D569" s="8"/>
    </row>
    <row r="570" spans="4:4" x14ac:dyDescent="0.2">
      <c r="D570" s="8"/>
    </row>
    <row r="571" spans="4:4" x14ac:dyDescent="0.2">
      <c r="D571" s="8"/>
    </row>
    <row r="572" spans="4:4" x14ac:dyDescent="0.2">
      <c r="D572" s="8"/>
    </row>
    <row r="573" spans="4:4" x14ac:dyDescent="0.2">
      <c r="D573" s="8"/>
    </row>
    <row r="574" spans="4:4" x14ac:dyDescent="0.2">
      <c r="D574" s="8"/>
    </row>
    <row r="575" spans="4:4" x14ac:dyDescent="0.2">
      <c r="D575" s="8"/>
    </row>
    <row r="576" spans="4:4" x14ac:dyDescent="0.2">
      <c r="D576" s="8"/>
    </row>
    <row r="577" spans="4:4" x14ac:dyDescent="0.2">
      <c r="D577" s="8"/>
    </row>
    <row r="578" spans="4:4" x14ac:dyDescent="0.2">
      <c r="D578" s="8"/>
    </row>
    <row r="579" spans="4:4" x14ac:dyDescent="0.2">
      <c r="D579" s="8"/>
    </row>
    <row r="580" spans="4:4" x14ac:dyDescent="0.2">
      <c r="D580" s="8"/>
    </row>
    <row r="581" spans="4:4" x14ac:dyDescent="0.2">
      <c r="D581" s="8"/>
    </row>
    <row r="582" spans="4:4" x14ac:dyDescent="0.2">
      <c r="D582" s="8"/>
    </row>
    <row r="583" spans="4:4" x14ac:dyDescent="0.2">
      <c r="D583" s="8"/>
    </row>
    <row r="584" spans="4:4" x14ac:dyDescent="0.2">
      <c r="D584" s="8"/>
    </row>
    <row r="585" spans="4:4" x14ac:dyDescent="0.2">
      <c r="D585" s="8"/>
    </row>
    <row r="586" spans="4:4" x14ac:dyDescent="0.2">
      <c r="D586" s="8"/>
    </row>
    <row r="587" spans="4:4" x14ac:dyDescent="0.2">
      <c r="D587" s="8"/>
    </row>
    <row r="588" spans="4:4" x14ac:dyDescent="0.2">
      <c r="D588" s="8"/>
    </row>
    <row r="589" spans="4:4" x14ac:dyDescent="0.2">
      <c r="D589" s="8"/>
    </row>
    <row r="590" spans="4:4" x14ac:dyDescent="0.2">
      <c r="D590" s="8"/>
    </row>
    <row r="591" spans="4:4" x14ac:dyDescent="0.2">
      <c r="D591" s="8"/>
    </row>
    <row r="592" spans="4:4" x14ac:dyDescent="0.2">
      <c r="D592" s="8"/>
    </row>
    <row r="593" spans="4:4" x14ac:dyDescent="0.2">
      <c r="D593" s="8"/>
    </row>
    <row r="594" spans="4:4" x14ac:dyDescent="0.2">
      <c r="D594" s="8"/>
    </row>
    <row r="595" spans="4:4" x14ac:dyDescent="0.2">
      <c r="D595" s="8"/>
    </row>
    <row r="596" spans="4:4" x14ac:dyDescent="0.2">
      <c r="D596" s="8"/>
    </row>
    <row r="597" spans="4:4" x14ac:dyDescent="0.2">
      <c r="D597" s="8"/>
    </row>
    <row r="598" spans="4:4" x14ac:dyDescent="0.2">
      <c r="D598" s="8"/>
    </row>
    <row r="599" spans="4:4" x14ac:dyDescent="0.2">
      <c r="D599" s="8"/>
    </row>
    <row r="600" spans="4:4" x14ac:dyDescent="0.2">
      <c r="D600" s="8"/>
    </row>
    <row r="601" spans="4:4" x14ac:dyDescent="0.2">
      <c r="D601" s="8"/>
    </row>
    <row r="602" spans="4:4" x14ac:dyDescent="0.2">
      <c r="D602" s="8"/>
    </row>
    <row r="603" spans="4:4" x14ac:dyDescent="0.2">
      <c r="D603" s="8"/>
    </row>
    <row r="604" spans="4:4" x14ac:dyDescent="0.2">
      <c r="D604" s="8"/>
    </row>
    <row r="605" spans="4:4" x14ac:dyDescent="0.2">
      <c r="D605" s="8"/>
    </row>
    <row r="606" spans="4:4" x14ac:dyDescent="0.2">
      <c r="D606" s="8"/>
    </row>
    <row r="607" spans="4:4" x14ac:dyDescent="0.2">
      <c r="D607" s="8"/>
    </row>
    <row r="608" spans="4:4" x14ac:dyDescent="0.2">
      <c r="D608" s="8"/>
    </row>
    <row r="609" spans="4:4" x14ac:dyDescent="0.2">
      <c r="D609" s="8"/>
    </row>
    <row r="610" spans="4:4" x14ac:dyDescent="0.2">
      <c r="D610" s="8"/>
    </row>
    <row r="611" spans="4:4" x14ac:dyDescent="0.2">
      <c r="D611" s="8"/>
    </row>
    <row r="612" spans="4:4" x14ac:dyDescent="0.2">
      <c r="D612" s="8"/>
    </row>
    <row r="613" spans="4:4" x14ac:dyDescent="0.2">
      <c r="D613" s="8"/>
    </row>
    <row r="614" spans="4:4" x14ac:dyDescent="0.2">
      <c r="D614" s="8"/>
    </row>
    <row r="615" spans="4:4" x14ac:dyDescent="0.2">
      <c r="D615" s="8"/>
    </row>
    <row r="616" spans="4:4" x14ac:dyDescent="0.2">
      <c r="D616" s="8"/>
    </row>
    <row r="617" spans="4:4" x14ac:dyDescent="0.2">
      <c r="D617" s="8"/>
    </row>
    <row r="618" spans="4:4" x14ac:dyDescent="0.2">
      <c r="D618" s="8"/>
    </row>
    <row r="619" spans="4:4" x14ac:dyDescent="0.2">
      <c r="D619" s="8"/>
    </row>
    <row r="620" spans="4:4" x14ac:dyDescent="0.2">
      <c r="D620" s="8"/>
    </row>
    <row r="621" spans="4:4" x14ac:dyDescent="0.2">
      <c r="D621" s="8"/>
    </row>
    <row r="622" spans="4:4" x14ac:dyDescent="0.2">
      <c r="D622" s="8"/>
    </row>
    <row r="623" spans="4:4" x14ac:dyDescent="0.2">
      <c r="D623" s="8"/>
    </row>
    <row r="624" spans="4:4" x14ac:dyDescent="0.2">
      <c r="D624" s="8"/>
    </row>
    <row r="625" spans="4:4" x14ac:dyDescent="0.2">
      <c r="D625" s="8"/>
    </row>
    <row r="626" spans="4:4" x14ac:dyDescent="0.2">
      <c r="D626" s="8"/>
    </row>
    <row r="627" spans="4:4" x14ac:dyDescent="0.2">
      <c r="D627" s="8"/>
    </row>
    <row r="628" spans="4:4" x14ac:dyDescent="0.2">
      <c r="D628" s="8"/>
    </row>
    <row r="629" spans="4:4" x14ac:dyDescent="0.2">
      <c r="D629" s="8"/>
    </row>
    <row r="630" spans="4:4" x14ac:dyDescent="0.2">
      <c r="D630" s="8"/>
    </row>
    <row r="631" spans="4:4" x14ac:dyDescent="0.2">
      <c r="D631" s="8"/>
    </row>
    <row r="632" spans="4:4" x14ac:dyDescent="0.2">
      <c r="D632" s="8"/>
    </row>
    <row r="633" spans="4:4" x14ac:dyDescent="0.2">
      <c r="D633" s="8"/>
    </row>
    <row r="634" spans="4:4" x14ac:dyDescent="0.2">
      <c r="D634" s="8"/>
    </row>
    <row r="635" spans="4:4" x14ac:dyDescent="0.2">
      <c r="D635" s="8"/>
    </row>
    <row r="636" spans="4:4" x14ac:dyDescent="0.2">
      <c r="D636" s="8"/>
    </row>
    <row r="637" spans="4:4" x14ac:dyDescent="0.2">
      <c r="D637" s="8"/>
    </row>
    <row r="638" spans="4:4" x14ac:dyDescent="0.2">
      <c r="D638" s="8"/>
    </row>
    <row r="639" spans="4:4" x14ac:dyDescent="0.2">
      <c r="D639" s="8"/>
    </row>
    <row r="640" spans="4:4" x14ac:dyDescent="0.2">
      <c r="D640" s="8"/>
    </row>
    <row r="641" spans="4:4" x14ac:dyDescent="0.2">
      <c r="D641" s="8"/>
    </row>
    <row r="642" spans="4:4" x14ac:dyDescent="0.2">
      <c r="D642" s="8"/>
    </row>
    <row r="643" spans="4:4" x14ac:dyDescent="0.2">
      <c r="D643" s="8"/>
    </row>
    <row r="644" spans="4:4" x14ac:dyDescent="0.2">
      <c r="D644" s="8"/>
    </row>
    <row r="645" spans="4:4" x14ac:dyDescent="0.2">
      <c r="D645" s="8"/>
    </row>
    <row r="646" spans="4:4" x14ac:dyDescent="0.2">
      <c r="D646" s="8"/>
    </row>
    <row r="647" spans="4:4" x14ac:dyDescent="0.2">
      <c r="D647" s="8"/>
    </row>
    <row r="648" spans="4:4" x14ac:dyDescent="0.2">
      <c r="D648" s="8"/>
    </row>
    <row r="649" spans="4:4" x14ac:dyDescent="0.2">
      <c r="D649" s="8"/>
    </row>
    <row r="650" spans="4:4" x14ac:dyDescent="0.2">
      <c r="D650" s="8"/>
    </row>
    <row r="651" spans="4:4" x14ac:dyDescent="0.2">
      <c r="D651" s="8"/>
    </row>
    <row r="652" spans="4:4" x14ac:dyDescent="0.2">
      <c r="D652" s="8"/>
    </row>
    <row r="653" spans="4:4" x14ac:dyDescent="0.2">
      <c r="D653" s="8"/>
    </row>
    <row r="654" spans="4:4" x14ac:dyDescent="0.2">
      <c r="D654" s="8"/>
    </row>
    <row r="655" spans="4:4" x14ac:dyDescent="0.2">
      <c r="D655" s="8"/>
    </row>
    <row r="656" spans="4:4" x14ac:dyDescent="0.2">
      <c r="D656" s="8"/>
    </row>
    <row r="657" spans="4:4" x14ac:dyDescent="0.2">
      <c r="D657" s="8"/>
    </row>
    <row r="658" spans="4:4" x14ac:dyDescent="0.2">
      <c r="D658" s="8"/>
    </row>
    <row r="659" spans="4:4" x14ac:dyDescent="0.2">
      <c r="D659" s="8"/>
    </row>
    <row r="660" spans="4:4" x14ac:dyDescent="0.2">
      <c r="D660" s="8"/>
    </row>
    <row r="661" spans="4:4" x14ac:dyDescent="0.2">
      <c r="D661" s="8"/>
    </row>
    <row r="662" spans="4:4" x14ac:dyDescent="0.2">
      <c r="D662" s="8"/>
    </row>
    <row r="663" spans="4:4" x14ac:dyDescent="0.2">
      <c r="D663" s="8"/>
    </row>
    <row r="664" spans="4:4" x14ac:dyDescent="0.2">
      <c r="D664" s="8"/>
    </row>
    <row r="665" spans="4:4" x14ac:dyDescent="0.2">
      <c r="D665" s="8"/>
    </row>
    <row r="666" spans="4:4" x14ac:dyDescent="0.2">
      <c r="D666" s="8"/>
    </row>
    <row r="667" spans="4:4" x14ac:dyDescent="0.2">
      <c r="D667" s="8"/>
    </row>
    <row r="668" spans="4:4" x14ac:dyDescent="0.2">
      <c r="D668" s="8"/>
    </row>
    <row r="669" spans="4:4" x14ac:dyDescent="0.2">
      <c r="D669" s="8"/>
    </row>
    <row r="670" spans="4:4" x14ac:dyDescent="0.2">
      <c r="D670" s="8"/>
    </row>
    <row r="671" spans="4:4" x14ac:dyDescent="0.2">
      <c r="D671" s="8"/>
    </row>
    <row r="672" spans="4:4" x14ac:dyDescent="0.2">
      <c r="D672" s="8"/>
    </row>
    <row r="673" spans="4:4" x14ac:dyDescent="0.2">
      <c r="D673" s="8"/>
    </row>
    <row r="674" spans="4:4" x14ac:dyDescent="0.2">
      <c r="D674" s="8"/>
    </row>
    <row r="675" spans="4:4" x14ac:dyDescent="0.2">
      <c r="D675" s="8"/>
    </row>
    <row r="676" spans="4:4" x14ac:dyDescent="0.2">
      <c r="D676" s="8"/>
    </row>
    <row r="677" spans="4:4" x14ac:dyDescent="0.2">
      <c r="D677" s="8"/>
    </row>
    <row r="678" spans="4:4" x14ac:dyDescent="0.2">
      <c r="D678" s="8"/>
    </row>
    <row r="679" spans="4:4" x14ac:dyDescent="0.2">
      <c r="D679" s="8"/>
    </row>
    <row r="680" spans="4:4" x14ac:dyDescent="0.2">
      <c r="D680" s="8"/>
    </row>
    <row r="681" spans="4:4" x14ac:dyDescent="0.2">
      <c r="D681" s="8"/>
    </row>
    <row r="682" spans="4:4" x14ac:dyDescent="0.2">
      <c r="D682" s="8"/>
    </row>
    <row r="683" spans="4:4" x14ac:dyDescent="0.2">
      <c r="D683" s="8"/>
    </row>
    <row r="684" spans="4:4" x14ac:dyDescent="0.2">
      <c r="D684" s="8"/>
    </row>
    <row r="685" spans="4:4" x14ac:dyDescent="0.2">
      <c r="D685" s="8"/>
    </row>
    <row r="686" spans="4:4" x14ac:dyDescent="0.2">
      <c r="D686" s="8"/>
    </row>
    <row r="687" spans="4:4" x14ac:dyDescent="0.2">
      <c r="D687" s="8"/>
    </row>
    <row r="688" spans="4:4" x14ac:dyDescent="0.2">
      <c r="D688" s="8"/>
    </row>
    <row r="689" spans="4:4" x14ac:dyDescent="0.2">
      <c r="D689" s="8"/>
    </row>
    <row r="690" spans="4:4" x14ac:dyDescent="0.2">
      <c r="D690" s="8"/>
    </row>
    <row r="691" spans="4:4" x14ac:dyDescent="0.2">
      <c r="D691" s="8"/>
    </row>
    <row r="692" spans="4:4" x14ac:dyDescent="0.2">
      <c r="D692" s="8"/>
    </row>
    <row r="693" spans="4:4" x14ac:dyDescent="0.2">
      <c r="D693" s="8"/>
    </row>
    <row r="694" spans="4:4" x14ac:dyDescent="0.2">
      <c r="D694" s="8"/>
    </row>
    <row r="695" spans="4:4" x14ac:dyDescent="0.2">
      <c r="D695" s="8"/>
    </row>
    <row r="696" spans="4:4" x14ac:dyDescent="0.2">
      <c r="D696" s="8"/>
    </row>
    <row r="697" spans="4:4" x14ac:dyDescent="0.2">
      <c r="D697" s="8"/>
    </row>
    <row r="698" spans="4:4" x14ac:dyDescent="0.2">
      <c r="D698" s="8"/>
    </row>
    <row r="699" spans="4:4" x14ac:dyDescent="0.2">
      <c r="D699" s="8"/>
    </row>
    <row r="700" spans="4:4" x14ac:dyDescent="0.2">
      <c r="D700" s="8"/>
    </row>
    <row r="701" spans="4:4" x14ac:dyDescent="0.2">
      <c r="D701" s="8"/>
    </row>
    <row r="702" spans="4:4" x14ac:dyDescent="0.2">
      <c r="D702" s="8"/>
    </row>
    <row r="703" spans="4:4" x14ac:dyDescent="0.2">
      <c r="D703" s="8"/>
    </row>
    <row r="704" spans="4:4" x14ac:dyDescent="0.2">
      <c r="D704" s="8"/>
    </row>
    <row r="705" spans="4:4" x14ac:dyDescent="0.2">
      <c r="D705" s="8"/>
    </row>
    <row r="706" spans="4:4" x14ac:dyDescent="0.2">
      <c r="D706" s="8"/>
    </row>
    <row r="707" spans="4:4" x14ac:dyDescent="0.2">
      <c r="D707" s="8"/>
    </row>
    <row r="708" spans="4:4" x14ac:dyDescent="0.2">
      <c r="D708" s="8"/>
    </row>
    <row r="709" spans="4:4" x14ac:dyDescent="0.2">
      <c r="D709" s="8"/>
    </row>
    <row r="710" spans="4:4" x14ac:dyDescent="0.2">
      <c r="D710" s="8"/>
    </row>
    <row r="711" spans="4:4" x14ac:dyDescent="0.2">
      <c r="D711" s="8"/>
    </row>
    <row r="712" spans="4:4" x14ac:dyDescent="0.2">
      <c r="D712" s="8"/>
    </row>
    <row r="713" spans="4:4" x14ac:dyDescent="0.2">
      <c r="D713" s="8"/>
    </row>
    <row r="714" spans="4:4" x14ac:dyDescent="0.2">
      <c r="D714" s="8"/>
    </row>
    <row r="715" spans="4:4" x14ac:dyDescent="0.2">
      <c r="D715" s="8"/>
    </row>
    <row r="716" spans="4:4" x14ac:dyDescent="0.2">
      <c r="D716" s="8"/>
    </row>
    <row r="717" spans="4:4" x14ac:dyDescent="0.2">
      <c r="D717" s="8"/>
    </row>
    <row r="718" spans="4:4" x14ac:dyDescent="0.2">
      <c r="D718" s="8"/>
    </row>
    <row r="719" spans="4:4" x14ac:dyDescent="0.2">
      <c r="D719" s="8"/>
    </row>
    <row r="720" spans="4:4" x14ac:dyDescent="0.2">
      <c r="D720" s="8"/>
    </row>
    <row r="721" spans="4:4" x14ac:dyDescent="0.2">
      <c r="D721" s="8"/>
    </row>
    <row r="722" spans="4:4" x14ac:dyDescent="0.2">
      <c r="D722" s="8"/>
    </row>
    <row r="723" spans="4:4" x14ac:dyDescent="0.2">
      <c r="D723" s="8"/>
    </row>
    <row r="724" spans="4:4" x14ac:dyDescent="0.2">
      <c r="D724" s="8"/>
    </row>
    <row r="725" spans="4:4" x14ac:dyDescent="0.2">
      <c r="D725" s="8"/>
    </row>
    <row r="726" spans="4:4" x14ac:dyDescent="0.2">
      <c r="D726" s="8"/>
    </row>
    <row r="727" spans="4:4" x14ac:dyDescent="0.2">
      <c r="D727" s="8"/>
    </row>
    <row r="728" spans="4:4" x14ac:dyDescent="0.2">
      <c r="D728" s="8"/>
    </row>
    <row r="729" spans="4:4" x14ac:dyDescent="0.2">
      <c r="D729" s="8"/>
    </row>
    <row r="730" spans="4:4" x14ac:dyDescent="0.2">
      <c r="D730" s="8"/>
    </row>
    <row r="731" spans="4:4" x14ac:dyDescent="0.2">
      <c r="D731" s="8"/>
    </row>
    <row r="732" spans="4:4" x14ac:dyDescent="0.2">
      <c r="D732" s="8"/>
    </row>
    <row r="733" spans="4:4" x14ac:dyDescent="0.2">
      <c r="D733" s="8"/>
    </row>
    <row r="734" spans="4:4" x14ac:dyDescent="0.2">
      <c r="D734" s="8"/>
    </row>
    <row r="735" spans="4:4" x14ac:dyDescent="0.2">
      <c r="D735" s="8"/>
    </row>
    <row r="736" spans="4:4" x14ac:dyDescent="0.2">
      <c r="D736" s="8"/>
    </row>
    <row r="737" spans="4:4" x14ac:dyDescent="0.2">
      <c r="D737" s="8"/>
    </row>
    <row r="738" spans="4:4" x14ac:dyDescent="0.2">
      <c r="D738" s="8"/>
    </row>
    <row r="739" spans="4:4" x14ac:dyDescent="0.2">
      <c r="D739" s="8"/>
    </row>
    <row r="740" spans="4:4" x14ac:dyDescent="0.2">
      <c r="D740" s="8"/>
    </row>
    <row r="741" spans="4:4" x14ac:dyDescent="0.2">
      <c r="D741" s="8"/>
    </row>
    <row r="742" spans="4:4" x14ac:dyDescent="0.2">
      <c r="D742" s="8"/>
    </row>
    <row r="743" spans="4:4" x14ac:dyDescent="0.2">
      <c r="D743" s="8"/>
    </row>
    <row r="744" spans="4:4" x14ac:dyDescent="0.2">
      <c r="D744" s="8"/>
    </row>
    <row r="745" spans="4:4" x14ac:dyDescent="0.2">
      <c r="D745" s="8"/>
    </row>
    <row r="746" spans="4:4" x14ac:dyDescent="0.2">
      <c r="D746" s="8"/>
    </row>
    <row r="747" spans="4:4" x14ac:dyDescent="0.2">
      <c r="D747" s="8"/>
    </row>
    <row r="748" spans="4:4" x14ac:dyDescent="0.2">
      <c r="D748" s="8"/>
    </row>
    <row r="749" spans="4:4" x14ac:dyDescent="0.2">
      <c r="D749" s="8"/>
    </row>
    <row r="750" spans="4:4" x14ac:dyDescent="0.2">
      <c r="D750" s="8"/>
    </row>
    <row r="751" spans="4:4" x14ac:dyDescent="0.2">
      <c r="D751" s="8"/>
    </row>
    <row r="752" spans="4:4" x14ac:dyDescent="0.2">
      <c r="D752" s="8"/>
    </row>
    <row r="753" spans="4:4" x14ac:dyDescent="0.2">
      <c r="D753" s="8"/>
    </row>
    <row r="754" spans="4:4" x14ac:dyDescent="0.2">
      <c r="D754" s="8"/>
    </row>
    <row r="755" spans="4:4" x14ac:dyDescent="0.2">
      <c r="D755" s="8"/>
    </row>
    <row r="756" spans="4:4" x14ac:dyDescent="0.2">
      <c r="D756" s="8"/>
    </row>
    <row r="757" spans="4:4" x14ac:dyDescent="0.2">
      <c r="D757" s="8"/>
    </row>
    <row r="758" spans="4:4" x14ac:dyDescent="0.2">
      <c r="D758" s="8"/>
    </row>
    <row r="759" spans="4:4" x14ac:dyDescent="0.2">
      <c r="D759" s="8"/>
    </row>
    <row r="760" spans="4:4" x14ac:dyDescent="0.2">
      <c r="D760" s="8"/>
    </row>
    <row r="761" spans="4:4" x14ac:dyDescent="0.2">
      <c r="D761" s="8"/>
    </row>
    <row r="762" spans="4:4" x14ac:dyDescent="0.2">
      <c r="D762" s="8"/>
    </row>
    <row r="763" spans="4:4" x14ac:dyDescent="0.2">
      <c r="D763" s="8"/>
    </row>
    <row r="764" spans="4:4" x14ac:dyDescent="0.2">
      <c r="D764" s="8"/>
    </row>
    <row r="765" spans="4:4" x14ac:dyDescent="0.2">
      <c r="D765" s="8"/>
    </row>
    <row r="766" spans="4:4" x14ac:dyDescent="0.2">
      <c r="D766" s="8"/>
    </row>
    <row r="767" spans="4:4" x14ac:dyDescent="0.2">
      <c r="D767" s="8"/>
    </row>
    <row r="768" spans="4:4" x14ac:dyDescent="0.2">
      <c r="D768" s="8"/>
    </row>
    <row r="769" spans="4:4" x14ac:dyDescent="0.2">
      <c r="D769" s="8"/>
    </row>
    <row r="770" spans="4:4" x14ac:dyDescent="0.2">
      <c r="D770" s="8"/>
    </row>
    <row r="771" spans="4:4" x14ac:dyDescent="0.2">
      <c r="D771" s="8"/>
    </row>
    <row r="772" spans="4:4" x14ac:dyDescent="0.2">
      <c r="D772" s="8"/>
    </row>
    <row r="773" spans="4:4" x14ac:dyDescent="0.2">
      <c r="D773" s="8"/>
    </row>
    <row r="774" spans="4:4" x14ac:dyDescent="0.2">
      <c r="D774" s="8"/>
    </row>
    <row r="775" spans="4:4" x14ac:dyDescent="0.2">
      <c r="D775" s="8"/>
    </row>
    <row r="776" spans="4:4" x14ac:dyDescent="0.2">
      <c r="D776" s="8"/>
    </row>
    <row r="777" spans="4:4" x14ac:dyDescent="0.2">
      <c r="D777" s="8"/>
    </row>
    <row r="778" spans="4:4" x14ac:dyDescent="0.2">
      <c r="D778" s="8"/>
    </row>
    <row r="779" spans="4:4" x14ac:dyDescent="0.2">
      <c r="D779" s="8"/>
    </row>
    <row r="780" spans="4:4" x14ac:dyDescent="0.2">
      <c r="D780" s="8"/>
    </row>
    <row r="781" spans="4:4" x14ac:dyDescent="0.2">
      <c r="D781" s="8"/>
    </row>
    <row r="782" spans="4:4" x14ac:dyDescent="0.2">
      <c r="D782" s="8"/>
    </row>
    <row r="783" spans="4:4" x14ac:dyDescent="0.2">
      <c r="D783" s="8"/>
    </row>
    <row r="784" spans="4:4" x14ac:dyDescent="0.2">
      <c r="D784" s="8"/>
    </row>
    <row r="785" spans="4:4" x14ac:dyDescent="0.2">
      <c r="D785" s="8"/>
    </row>
    <row r="786" spans="4:4" x14ac:dyDescent="0.2">
      <c r="D786" s="8"/>
    </row>
    <row r="787" spans="4:4" x14ac:dyDescent="0.2">
      <c r="D787" s="8"/>
    </row>
    <row r="788" spans="4:4" x14ac:dyDescent="0.2">
      <c r="D788" s="8"/>
    </row>
    <row r="789" spans="4:4" x14ac:dyDescent="0.2">
      <c r="D789" s="8"/>
    </row>
    <row r="790" spans="4:4" x14ac:dyDescent="0.2">
      <c r="D790" s="8"/>
    </row>
    <row r="791" spans="4:4" x14ac:dyDescent="0.2">
      <c r="D791" s="8"/>
    </row>
    <row r="792" spans="4:4" x14ac:dyDescent="0.2">
      <c r="D792" s="8"/>
    </row>
    <row r="793" spans="4:4" x14ac:dyDescent="0.2">
      <c r="D793" s="8"/>
    </row>
    <row r="794" spans="4:4" x14ac:dyDescent="0.2">
      <c r="D794" s="8"/>
    </row>
    <row r="795" spans="4:4" x14ac:dyDescent="0.2">
      <c r="D795" s="8"/>
    </row>
    <row r="796" spans="4:4" x14ac:dyDescent="0.2">
      <c r="D796" s="8"/>
    </row>
    <row r="797" spans="4:4" x14ac:dyDescent="0.2">
      <c r="D797" s="8"/>
    </row>
    <row r="798" spans="4:4" x14ac:dyDescent="0.2">
      <c r="D798" s="8"/>
    </row>
    <row r="799" spans="4:4" x14ac:dyDescent="0.2">
      <c r="D799" s="8"/>
    </row>
    <row r="800" spans="4:4" x14ac:dyDescent="0.2">
      <c r="D800" s="8"/>
    </row>
    <row r="801" spans="4:4" x14ac:dyDescent="0.2">
      <c r="D801" s="8"/>
    </row>
    <row r="802" spans="4:4" x14ac:dyDescent="0.2">
      <c r="D802" s="8"/>
    </row>
    <row r="803" spans="4:4" x14ac:dyDescent="0.2">
      <c r="D803" s="8"/>
    </row>
    <row r="804" spans="4:4" x14ac:dyDescent="0.2">
      <c r="D804" s="8"/>
    </row>
    <row r="805" spans="4:4" x14ac:dyDescent="0.2">
      <c r="D805" s="8"/>
    </row>
    <row r="806" spans="4:4" x14ac:dyDescent="0.2">
      <c r="D806" s="8"/>
    </row>
    <row r="807" spans="4:4" x14ac:dyDescent="0.2">
      <c r="D807" s="8"/>
    </row>
    <row r="808" spans="4:4" x14ac:dyDescent="0.2">
      <c r="D808" s="8"/>
    </row>
    <row r="809" spans="4:4" x14ac:dyDescent="0.2">
      <c r="D809" s="8"/>
    </row>
    <row r="810" spans="4:4" x14ac:dyDescent="0.2">
      <c r="D810" s="8"/>
    </row>
    <row r="811" spans="4:4" x14ac:dyDescent="0.2">
      <c r="D811" s="8"/>
    </row>
    <row r="812" spans="4:4" x14ac:dyDescent="0.2">
      <c r="D812" s="8"/>
    </row>
    <row r="813" spans="4:4" x14ac:dyDescent="0.2">
      <c r="D813" s="8"/>
    </row>
    <row r="814" spans="4:4" x14ac:dyDescent="0.2">
      <c r="D814" s="8"/>
    </row>
    <row r="815" spans="4:4" x14ac:dyDescent="0.2">
      <c r="D815" s="8"/>
    </row>
    <row r="816" spans="4:4" x14ac:dyDescent="0.2">
      <c r="D816" s="8"/>
    </row>
    <row r="817" spans="4:4" x14ac:dyDescent="0.2">
      <c r="D817" s="8"/>
    </row>
    <row r="818" spans="4:4" x14ac:dyDescent="0.2">
      <c r="D818" s="8"/>
    </row>
    <row r="819" spans="4:4" x14ac:dyDescent="0.2">
      <c r="D819" s="8"/>
    </row>
    <row r="820" spans="4:4" x14ac:dyDescent="0.2">
      <c r="D820" s="8"/>
    </row>
    <row r="821" spans="4:4" x14ac:dyDescent="0.2">
      <c r="D821" s="8"/>
    </row>
    <row r="822" spans="4:4" x14ac:dyDescent="0.2">
      <c r="D822" s="8"/>
    </row>
    <row r="823" spans="4:4" x14ac:dyDescent="0.2">
      <c r="D823" s="8"/>
    </row>
    <row r="824" spans="4:4" x14ac:dyDescent="0.2">
      <c r="D824" s="8"/>
    </row>
    <row r="825" spans="4:4" x14ac:dyDescent="0.2">
      <c r="D825" s="8"/>
    </row>
    <row r="826" spans="4:4" x14ac:dyDescent="0.2">
      <c r="D826" s="8"/>
    </row>
    <row r="827" spans="4:4" x14ac:dyDescent="0.2">
      <c r="D827" s="8"/>
    </row>
    <row r="828" spans="4:4" x14ac:dyDescent="0.2">
      <c r="D828" s="8"/>
    </row>
    <row r="829" spans="4:4" x14ac:dyDescent="0.2">
      <c r="D829" s="8"/>
    </row>
    <row r="830" spans="4:4" x14ac:dyDescent="0.2">
      <c r="D830" s="8"/>
    </row>
    <row r="831" spans="4:4" x14ac:dyDescent="0.2">
      <c r="D831" s="8"/>
    </row>
    <row r="832" spans="4:4" x14ac:dyDescent="0.2">
      <c r="D832" s="8"/>
    </row>
    <row r="833" spans="4:4" x14ac:dyDescent="0.2">
      <c r="D833" s="8"/>
    </row>
    <row r="834" spans="4:4" x14ac:dyDescent="0.2">
      <c r="D834" s="8"/>
    </row>
    <row r="835" spans="4:4" x14ac:dyDescent="0.2">
      <c r="D835" s="8"/>
    </row>
    <row r="836" spans="4:4" x14ac:dyDescent="0.2">
      <c r="D836" s="8"/>
    </row>
    <row r="837" spans="4:4" x14ac:dyDescent="0.2">
      <c r="D837" s="8"/>
    </row>
    <row r="838" spans="4:4" x14ac:dyDescent="0.2">
      <c r="D838" s="8"/>
    </row>
    <row r="839" spans="4:4" x14ac:dyDescent="0.2">
      <c r="D839" s="8"/>
    </row>
    <row r="840" spans="4:4" x14ac:dyDescent="0.2">
      <c r="D840" s="8"/>
    </row>
    <row r="841" spans="4:4" x14ac:dyDescent="0.2">
      <c r="D841" s="8"/>
    </row>
    <row r="842" spans="4:4" x14ac:dyDescent="0.2">
      <c r="D842" s="8"/>
    </row>
    <row r="843" spans="4:4" x14ac:dyDescent="0.2">
      <c r="D843" s="8"/>
    </row>
    <row r="844" spans="4:4" x14ac:dyDescent="0.2">
      <c r="D844" s="8"/>
    </row>
    <row r="845" spans="4:4" x14ac:dyDescent="0.2">
      <c r="D845" s="8"/>
    </row>
    <row r="846" spans="4:4" x14ac:dyDescent="0.2">
      <c r="D846" s="8"/>
    </row>
    <row r="847" spans="4:4" x14ac:dyDescent="0.2">
      <c r="D847" s="8"/>
    </row>
    <row r="848" spans="4:4" x14ac:dyDescent="0.2">
      <c r="D848" s="8"/>
    </row>
    <row r="849" spans="4:4" x14ac:dyDescent="0.2">
      <c r="D849" s="8"/>
    </row>
    <row r="850" spans="4:4" x14ac:dyDescent="0.2">
      <c r="D850" s="8"/>
    </row>
    <row r="851" spans="4:4" x14ac:dyDescent="0.2">
      <c r="D851" s="8"/>
    </row>
    <row r="852" spans="4:4" x14ac:dyDescent="0.2">
      <c r="D852" s="8"/>
    </row>
    <row r="853" spans="4:4" x14ac:dyDescent="0.2">
      <c r="D853" s="8"/>
    </row>
    <row r="854" spans="4:4" x14ac:dyDescent="0.2">
      <c r="D854" s="8"/>
    </row>
    <row r="855" spans="4:4" x14ac:dyDescent="0.2">
      <c r="D855" s="8"/>
    </row>
    <row r="856" spans="4:4" x14ac:dyDescent="0.2">
      <c r="D856" s="8"/>
    </row>
    <row r="857" spans="4:4" x14ac:dyDescent="0.2">
      <c r="D857" s="8"/>
    </row>
    <row r="858" spans="4:4" x14ac:dyDescent="0.2">
      <c r="D858" s="8"/>
    </row>
    <row r="859" spans="4:4" x14ac:dyDescent="0.2">
      <c r="D859" s="8"/>
    </row>
    <row r="860" spans="4:4" x14ac:dyDescent="0.2">
      <c r="D860" s="8"/>
    </row>
    <row r="861" spans="4:4" x14ac:dyDescent="0.2">
      <c r="D861" s="8"/>
    </row>
    <row r="862" spans="4:4" x14ac:dyDescent="0.2">
      <c r="D862" s="8"/>
    </row>
    <row r="863" spans="4:4" x14ac:dyDescent="0.2">
      <c r="D863" s="8"/>
    </row>
    <row r="864" spans="4:4" x14ac:dyDescent="0.2">
      <c r="D864" s="8"/>
    </row>
    <row r="865" spans="4:4" x14ac:dyDescent="0.2">
      <c r="D865" s="8"/>
    </row>
    <row r="866" spans="4:4" x14ac:dyDescent="0.2">
      <c r="D866" s="8"/>
    </row>
    <row r="867" spans="4:4" x14ac:dyDescent="0.2">
      <c r="D867" s="8"/>
    </row>
    <row r="868" spans="4:4" x14ac:dyDescent="0.2">
      <c r="D868" s="8"/>
    </row>
    <row r="869" spans="4:4" x14ac:dyDescent="0.2">
      <c r="D869" s="8"/>
    </row>
    <row r="870" spans="4:4" x14ac:dyDescent="0.2">
      <c r="D870" s="8"/>
    </row>
    <row r="871" spans="4:4" x14ac:dyDescent="0.2">
      <c r="D871" s="8"/>
    </row>
    <row r="872" spans="4:4" x14ac:dyDescent="0.2">
      <c r="D872" s="8"/>
    </row>
    <row r="873" spans="4:4" x14ac:dyDescent="0.2">
      <c r="D873" s="8"/>
    </row>
    <row r="874" spans="4:4" x14ac:dyDescent="0.2">
      <c r="D874" s="8"/>
    </row>
    <row r="875" spans="4:4" x14ac:dyDescent="0.2">
      <c r="D875" s="8"/>
    </row>
    <row r="876" spans="4:4" x14ac:dyDescent="0.2">
      <c r="D876" s="8"/>
    </row>
    <row r="877" spans="4:4" x14ac:dyDescent="0.2">
      <c r="D877" s="8"/>
    </row>
    <row r="878" spans="4:4" x14ac:dyDescent="0.2">
      <c r="D878" s="8"/>
    </row>
    <row r="879" spans="4:4" x14ac:dyDescent="0.2">
      <c r="D879" s="8"/>
    </row>
    <row r="880" spans="4:4" x14ac:dyDescent="0.2">
      <c r="D880" s="8"/>
    </row>
    <row r="881" spans="4:4" x14ac:dyDescent="0.2">
      <c r="D881" s="8"/>
    </row>
    <row r="882" spans="4:4" x14ac:dyDescent="0.2">
      <c r="D882" s="8"/>
    </row>
    <row r="883" spans="4:4" x14ac:dyDescent="0.2">
      <c r="D883" s="8"/>
    </row>
    <row r="884" spans="4:4" x14ac:dyDescent="0.2">
      <c r="D884" s="8"/>
    </row>
    <row r="885" spans="4:4" x14ac:dyDescent="0.2">
      <c r="D885" s="8"/>
    </row>
    <row r="886" spans="4:4" x14ac:dyDescent="0.2">
      <c r="D886" s="8"/>
    </row>
    <row r="887" spans="4:4" x14ac:dyDescent="0.2">
      <c r="D887" s="8"/>
    </row>
    <row r="888" spans="4:4" x14ac:dyDescent="0.2">
      <c r="D888" s="8"/>
    </row>
    <row r="889" spans="4:4" x14ac:dyDescent="0.2">
      <c r="D889" s="8"/>
    </row>
    <row r="890" spans="4:4" x14ac:dyDescent="0.2">
      <c r="D890" s="8"/>
    </row>
    <row r="891" spans="4:4" x14ac:dyDescent="0.2">
      <c r="D891" s="8"/>
    </row>
    <row r="892" spans="4:4" x14ac:dyDescent="0.2">
      <c r="D892" s="8"/>
    </row>
    <row r="893" spans="4:4" x14ac:dyDescent="0.2">
      <c r="D893" s="8"/>
    </row>
    <row r="894" spans="4:4" x14ac:dyDescent="0.2">
      <c r="D894" s="8"/>
    </row>
    <row r="895" spans="4:4" x14ac:dyDescent="0.2">
      <c r="D895" s="8"/>
    </row>
    <row r="896" spans="4:4" x14ac:dyDescent="0.2">
      <c r="D896" s="8"/>
    </row>
    <row r="897" spans="4:4" x14ac:dyDescent="0.2">
      <c r="D897" s="8"/>
    </row>
    <row r="898" spans="4:4" x14ac:dyDescent="0.2">
      <c r="D898" s="8"/>
    </row>
    <row r="899" spans="4:4" x14ac:dyDescent="0.2">
      <c r="D899" s="8"/>
    </row>
    <row r="900" spans="4:4" x14ac:dyDescent="0.2">
      <c r="D900" s="8"/>
    </row>
    <row r="901" spans="4:4" x14ac:dyDescent="0.2">
      <c r="D901" s="8"/>
    </row>
    <row r="902" spans="4:4" x14ac:dyDescent="0.2">
      <c r="D902" s="8"/>
    </row>
    <row r="903" spans="4:4" x14ac:dyDescent="0.2">
      <c r="D903" s="8"/>
    </row>
    <row r="904" spans="4:4" x14ac:dyDescent="0.2">
      <c r="D904" s="8"/>
    </row>
    <row r="905" spans="4:4" x14ac:dyDescent="0.2">
      <c r="D905" s="8"/>
    </row>
    <row r="906" spans="4:4" x14ac:dyDescent="0.2">
      <c r="D906" s="8"/>
    </row>
    <row r="907" spans="4:4" x14ac:dyDescent="0.2">
      <c r="D907" s="8"/>
    </row>
    <row r="908" spans="4:4" x14ac:dyDescent="0.2">
      <c r="D908" s="8"/>
    </row>
    <row r="909" spans="4:4" x14ac:dyDescent="0.2">
      <c r="D909" s="8"/>
    </row>
    <row r="910" spans="4:4" x14ac:dyDescent="0.2">
      <c r="D910" s="8"/>
    </row>
    <row r="911" spans="4:4" x14ac:dyDescent="0.2">
      <c r="D911" s="8"/>
    </row>
    <row r="912" spans="4:4" x14ac:dyDescent="0.2">
      <c r="D912" s="8"/>
    </row>
    <row r="913" spans="4:4" x14ac:dyDescent="0.2">
      <c r="D913" s="8"/>
    </row>
    <row r="914" spans="4:4" x14ac:dyDescent="0.2">
      <c r="D914" s="8"/>
    </row>
    <row r="915" spans="4:4" x14ac:dyDescent="0.2">
      <c r="D915" s="8"/>
    </row>
    <row r="916" spans="4:4" x14ac:dyDescent="0.2">
      <c r="D916" s="8"/>
    </row>
    <row r="917" spans="4:4" x14ac:dyDescent="0.2">
      <c r="D917" s="8"/>
    </row>
    <row r="918" spans="4:4" x14ac:dyDescent="0.2">
      <c r="D918" s="8"/>
    </row>
    <row r="919" spans="4:4" x14ac:dyDescent="0.2">
      <c r="D919" s="8"/>
    </row>
    <row r="920" spans="4:4" x14ac:dyDescent="0.2">
      <c r="D920" s="8"/>
    </row>
    <row r="921" spans="4:4" x14ac:dyDescent="0.2">
      <c r="D921" s="8"/>
    </row>
    <row r="922" spans="4:4" x14ac:dyDescent="0.2">
      <c r="D922" s="8"/>
    </row>
    <row r="923" spans="4:4" x14ac:dyDescent="0.2">
      <c r="D923" s="8"/>
    </row>
    <row r="924" spans="4:4" x14ac:dyDescent="0.2">
      <c r="D924" s="8"/>
    </row>
    <row r="925" spans="4:4" x14ac:dyDescent="0.2">
      <c r="D925" s="8"/>
    </row>
    <row r="926" spans="4:4" x14ac:dyDescent="0.2">
      <c r="D926" s="8"/>
    </row>
    <row r="927" spans="4:4" x14ac:dyDescent="0.2">
      <c r="D927" s="8"/>
    </row>
    <row r="928" spans="4:4" x14ac:dyDescent="0.2">
      <c r="D928" s="8"/>
    </row>
    <row r="929" spans="4:4" x14ac:dyDescent="0.2">
      <c r="D929" s="8"/>
    </row>
    <row r="930" spans="4:4" x14ac:dyDescent="0.2">
      <c r="D930" s="8"/>
    </row>
    <row r="931" spans="4:4" x14ac:dyDescent="0.2">
      <c r="D931" s="8"/>
    </row>
    <row r="932" spans="4:4" x14ac:dyDescent="0.2">
      <c r="D932" s="8"/>
    </row>
    <row r="933" spans="4:4" x14ac:dyDescent="0.2">
      <c r="D933" s="8"/>
    </row>
    <row r="934" spans="4:4" x14ac:dyDescent="0.2">
      <c r="D934" s="8"/>
    </row>
    <row r="935" spans="4:4" x14ac:dyDescent="0.2">
      <c r="D935" s="8"/>
    </row>
    <row r="936" spans="4:4" x14ac:dyDescent="0.2">
      <c r="D936" s="8"/>
    </row>
    <row r="937" spans="4:4" x14ac:dyDescent="0.2">
      <c r="D937" s="8"/>
    </row>
    <row r="938" spans="4:4" x14ac:dyDescent="0.2">
      <c r="D938" s="8"/>
    </row>
    <row r="939" spans="4:4" x14ac:dyDescent="0.2">
      <c r="D939" s="8"/>
    </row>
    <row r="940" spans="4:4" x14ac:dyDescent="0.2">
      <c r="D940" s="8"/>
    </row>
    <row r="941" spans="4:4" x14ac:dyDescent="0.2">
      <c r="D941" s="8"/>
    </row>
    <row r="942" spans="4:4" x14ac:dyDescent="0.2">
      <c r="D942" s="8"/>
    </row>
    <row r="943" spans="4:4" x14ac:dyDescent="0.2">
      <c r="D943" s="8"/>
    </row>
    <row r="944" spans="4:4" x14ac:dyDescent="0.2">
      <c r="D944" s="8"/>
    </row>
    <row r="945" spans="4:4" x14ac:dyDescent="0.2">
      <c r="D945" s="8"/>
    </row>
    <row r="946" spans="4:4" x14ac:dyDescent="0.2">
      <c r="D946" s="8"/>
    </row>
    <row r="947" spans="4:4" x14ac:dyDescent="0.2">
      <c r="D947" s="8"/>
    </row>
    <row r="948" spans="4:4" x14ac:dyDescent="0.2">
      <c r="D948" s="8"/>
    </row>
    <row r="949" spans="4:4" x14ac:dyDescent="0.2">
      <c r="D949" s="8"/>
    </row>
    <row r="950" spans="4:4" x14ac:dyDescent="0.2">
      <c r="D950" s="8"/>
    </row>
    <row r="951" spans="4:4" x14ac:dyDescent="0.2">
      <c r="D951" s="8"/>
    </row>
    <row r="952" spans="4:4" x14ac:dyDescent="0.2">
      <c r="D952" s="8"/>
    </row>
    <row r="953" spans="4:4" x14ac:dyDescent="0.2">
      <c r="D953" s="8"/>
    </row>
    <row r="954" spans="4:4" x14ac:dyDescent="0.2">
      <c r="D954" s="8"/>
    </row>
    <row r="955" spans="4:4" x14ac:dyDescent="0.2">
      <c r="D955" s="8"/>
    </row>
    <row r="956" spans="4:4" x14ac:dyDescent="0.2">
      <c r="D956" s="8"/>
    </row>
    <row r="957" spans="4:4" x14ac:dyDescent="0.2">
      <c r="D957" s="8"/>
    </row>
    <row r="958" spans="4:4" x14ac:dyDescent="0.2">
      <c r="D958" s="8"/>
    </row>
    <row r="959" spans="4:4" x14ac:dyDescent="0.2">
      <c r="D959" s="8"/>
    </row>
    <row r="960" spans="4:4" x14ac:dyDescent="0.2">
      <c r="D960" s="8"/>
    </row>
    <row r="961" spans="4:4" x14ac:dyDescent="0.2">
      <c r="D961" s="8"/>
    </row>
    <row r="962" spans="4:4" x14ac:dyDescent="0.2">
      <c r="D962" s="8"/>
    </row>
    <row r="963" spans="4:4" x14ac:dyDescent="0.2">
      <c r="D963" s="8"/>
    </row>
    <row r="964" spans="4:4" x14ac:dyDescent="0.2">
      <c r="D964" s="8"/>
    </row>
    <row r="965" spans="4:4" x14ac:dyDescent="0.2">
      <c r="D965" s="8"/>
    </row>
    <row r="966" spans="4:4" x14ac:dyDescent="0.2">
      <c r="D966" s="8"/>
    </row>
    <row r="967" spans="4:4" x14ac:dyDescent="0.2">
      <c r="D967" s="8"/>
    </row>
    <row r="968" spans="4:4" x14ac:dyDescent="0.2">
      <c r="D968" s="8"/>
    </row>
    <row r="969" spans="4:4" x14ac:dyDescent="0.2">
      <c r="D969" s="8"/>
    </row>
    <row r="970" spans="4:4" x14ac:dyDescent="0.2">
      <c r="D970" s="8"/>
    </row>
    <row r="971" spans="4:4" x14ac:dyDescent="0.2">
      <c r="D971" s="8"/>
    </row>
    <row r="972" spans="4:4" x14ac:dyDescent="0.2">
      <c r="D972" s="8"/>
    </row>
    <row r="973" spans="4:4" x14ac:dyDescent="0.2">
      <c r="D973" s="8"/>
    </row>
    <row r="974" spans="4:4" x14ac:dyDescent="0.2">
      <c r="D974" s="8"/>
    </row>
    <row r="975" spans="4:4" x14ac:dyDescent="0.2">
      <c r="D975" s="8"/>
    </row>
    <row r="976" spans="4:4" x14ac:dyDescent="0.2">
      <c r="D976" s="8"/>
    </row>
    <row r="977" spans="4:4" x14ac:dyDescent="0.2">
      <c r="D977" s="8"/>
    </row>
    <row r="978" spans="4:4" x14ac:dyDescent="0.2">
      <c r="D978" s="8"/>
    </row>
    <row r="979" spans="4:4" x14ac:dyDescent="0.2">
      <c r="D979" s="8"/>
    </row>
    <row r="980" spans="4:4" x14ac:dyDescent="0.2">
      <c r="D980" s="8"/>
    </row>
    <row r="981" spans="4:4" x14ac:dyDescent="0.2">
      <c r="D981" s="8"/>
    </row>
    <row r="982" spans="4:4" x14ac:dyDescent="0.2">
      <c r="D982" s="8"/>
    </row>
    <row r="983" spans="4:4" x14ac:dyDescent="0.2">
      <c r="D983" s="8"/>
    </row>
    <row r="984" spans="4:4" x14ac:dyDescent="0.2">
      <c r="D984" s="8"/>
    </row>
    <row r="985" spans="4:4" x14ac:dyDescent="0.2">
      <c r="D985" s="8"/>
    </row>
    <row r="986" spans="4:4" x14ac:dyDescent="0.2">
      <c r="D986" s="8"/>
    </row>
    <row r="987" spans="4:4" x14ac:dyDescent="0.2">
      <c r="D987" s="8"/>
    </row>
    <row r="988" spans="4:4" x14ac:dyDescent="0.2">
      <c r="D988" s="8"/>
    </row>
    <row r="989" spans="4:4" x14ac:dyDescent="0.2">
      <c r="D989" s="8"/>
    </row>
    <row r="990" spans="4:4" x14ac:dyDescent="0.2">
      <c r="D990" s="8"/>
    </row>
    <row r="991" spans="4:4" x14ac:dyDescent="0.2">
      <c r="D991" s="8"/>
    </row>
    <row r="992" spans="4:4" x14ac:dyDescent="0.2">
      <c r="D992" s="8"/>
    </row>
    <row r="993" spans="4:4" x14ac:dyDescent="0.2">
      <c r="D993" s="8"/>
    </row>
    <row r="994" spans="4:4" x14ac:dyDescent="0.2">
      <c r="D994" s="8"/>
    </row>
    <row r="995" spans="4:4" x14ac:dyDescent="0.2">
      <c r="D995" s="8"/>
    </row>
    <row r="996" spans="4:4" x14ac:dyDescent="0.2">
      <c r="D996" s="8"/>
    </row>
    <row r="997" spans="4:4" x14ac:dyDescent="0.2">
      <c r="D997" s="8"/>
    </row>
    <row r="998" spans="4:4" x14ac:dyDescent="0.2">
      <c r="D998" s="8"/>
    </row>
    <row r="999" spans="4:4" x14ac:dyDescent="0.2">
      <c r="D999" s="8"/>
    </row>
    <row r="1000" spans="4:4" x14ac:dyDescent="0.2">
      <c r="D1000" s="8"/>
    </row>
    <row r="1001" spans="4:4" x14ac:dyDescent="0.2">
      <c r="D1001" s="8"/>
    </row>
    <row r="1002" spans="4:4" x14ac:dyDescent="0.2">
      <c r="D1002" s="8"/>
    </row>
    <row r="1003" spans="4:4" x14ac:dyDescent="0.2">
      <c r="D1003" s="8"/>
    </row>
    <row r="1004" spans="4:4" x14ac:dyDescent="0.2">
      <c r="D1004" s="8"/>
    </row>
    <row r="1005" spans="4:4" x14ac:dyDescent="0.2">
      <c r="D1005" s="8"/>
    </row>
    <row r="1006" spans="4:4" x14ac:dyDescent="0.2">
      <c r="D1006" s="8"/>
    </row>
    <row r="1007" spans="4:4" x14ac:dyDescent="0.2">
      <c r="D1007" s="8"/>
    </row>
    <row r="1008" spans="4:4" x14ac:dyDescent="0.2">
      <c r="D1008" s="8"/>
    </row>
    <row r="1009" spans="4:4" x14ac:dyDescent="0.2">
      <c r="D1009" s="8"/>
    </row>
    <row r="1010" spans="4:4" x14ac:dyDescent="0.2">
      <c r="D1010" s="8"/>
    </row>
    <row r="1011" spans="4:4" x14ac:dyDescent="0.2">
      <c r="D1011" s="8"/>
    </row>
    <row r="1012" spans="4:4" x14ac:dyDescent="0.2">
      <c r="D1012" s="8"/>
    </row>
    <row r="1013" spans="4:4" x14ac:dyDescent="0.2">
      <c r="D1013" s="8"/>
    </row>
    <row r="1014" spans="4:4" x14ac:dyDescent="0.2">
      <c r="D1014" s="8"/>
    </row>
    <row r="1015" spans="4:4" x14ac:dyDescent="0.2">
      <c r="D1015" s="8"/>
    </row>
    <row r="1016" spans="4:4" x14ac:dyDescent="0.2">
      <c r="D1016" s="8"/>
    </row>
    <row r="1017" spans="4:4" x14ac:dyDescent="0.2">
      <c r="D1017" s="8"/>
    </row>
    <row r="1018" spans="4:4" x14ac:dyDescent="0.2">
      <c r="D1018" s="8"/>
    </row>
    <row r="1019" spans="4:4" x14ac:dyDescent="0.2">
      <c r="D1019" s="8"/>
    </row>
    <row r="1020" spans="4:4" x14ac:dyDescent="0.2">
      <c r="D1020" s="8"/>
    </row>
    <row r="1021" spans="4:4" x14ac:dyDescent="0.2">
      <c r="D1021" s="8"/>
    </row>
    <row r="1022" spans="4:4" x14ac:dyDescent="0.2">
      <c r="D1022" s="8"/>
    </row>
    <row r="1023" spans="4:4" x14ac:dyDescent="0.2">
      <c r="D1023" s="8"/>
    </row>
    <row r="1024" spans="4:4" x14ac:dyDescent="0.2">
      <c r="D1024" s="8"/>
    </row>
    <row r="1025" spans="4:4" x14ac:dyDescent="0.2">
      <c r="D1025" s="8"/>
    </row>
    <row r="1026" spans="4:4" x14ac:dyDescent="0.2">
      <c r="D1026" s="8"/>
    </row>
    <row r="1027" spans="4:4" x14ac:dyDescent="0.2">
      <c r="D1027" s="8"/>
    </row>
    <row r="1028" spans="4:4" x14ac:dyDescent="0.2">
      <c r="D1028" s="8"/>
    </row>
    <row r="1029" spans="4:4" x14ac:dyDescent="0.2">
      <c r="D1029" s="8"/>
    </row>
    <row r="1030" spans="4:4" x14ac:dyDescent="0.2">
      <c r="D1030" s="8"/>
    </row>
    <row r="1031" spans="4:4" x14ac:dyDescent="0.2">
      <c r="D1031" s="8"/>
    </row>
    <row r="1032" spans="4:4" x14ac:dyDescent="0.2">
      <c r="D1032" s="8"/>
    </row>
    <row r="1033" spans="4:4" x14ac:dyDescent="0.2">
      <c r="D1033" s="8"/>
    </row>
    <row r="1034" spans="4:4" x14ac:dyDescent="0.2">
      <c r="D1034" s="8"/>
    </row>
    <row r="1035" spans="4:4" x14ac:dyDescent="0.2">
      <c r="D1035" s="8"/>
    </row>
    <row r="1036" spans="4:4" x14ac:dyDescent="0.2">
      <c r="D1036" s="8"/>
    </row>
    <row r="1037" spans="4:4" x14ac:dyDescent="0.2">
      <c r="D1037" s="8"/>
    </row>
    <row r="1038" spans="4:4" x14ac:dyDescent="0.2">
      <c r="D1038" s="8"/>
    </row>
    <row r="1039" spans="4:4" x14ac:dyDescent="0.2">
      <c r="D1039" s="8"/>
    </row>
    <row r="1040" spans="4:4" x14ac:dyDescent="0.2">
      <c r="D1040" s="8"/>
    </row>
    <row r="1041" spans="4:4" x14ac:dyDescent="0.2">
      <c r="D1041" s="8"/>
    </row>
    <row r="1042" spans="4:4" x14ac:dyDescent="0.2">
      <c r="D1042" s="8"/>
    </row>
    <row r="1043" spans="4:4" x14ac:dyDescent="0.2">
      <c r="D1043" s="8"/>
    </row>
    <row r="1044" spans="4:4" x14ac:dyDescent="0.2">
      <c r="D1044" s="8"/>
    </row>
    <row r="1045" spans="4:4" x14ac:dyDescent="0.2">
      <c r="D1045" s="8"/>
    </row>
    <row r="1046" spans="4:4" x14ac:dyDescent="0.2">
      <c r="D1046" s="8"/>
    </row>
    <row r="1047" spans="4:4" x14ac:dyDescent="0.2">
      <c r="D1047" s="8"/>
    </row>
    <row r="1048" spans="4:4" x14ac:dyDescent="0.2">
      <c r="D1048" s="8"/>
    </row>
    <row r="1049" spans="4:4" x14ac:dyDescent="0.2">
      <c r="D1049" s="8"/>
    </row>
    <row r="1050" spans="4:4" x14ac:dyDescent="0.2">
      <c r="D1050" s="8"/>
    </row>
    <row r="1051" spans="4:4" x14ac:dyDescent="0.2">
      <c r="D1051" s="8"/>
    </row>
    <row r="1052" spans="4:4" x14ac:dyDescent="0.2">
      <c r="D1052" s="8"/>
    </row>
    <row r="1053" spans="4:4" x14ac:dyDescent="0.2">
      <c r="D1053" s="8"/>
    </row>
    <row r="1054" spans="4:4" x14ac:dyDescent="0.2">
      <c r="D1054" s="8"/>
    </row>
    <row r="1055" spans="4:4" x14ac:dyDescent="0.2">
      <c r="D1055" s="8"/>
    </row>
    <row r="1056" spans="4:4" x14ac:dyDescent="0.2">
      <c r="D1056" s="8"/>
    </row>
    <row r="1057" spans="4:4" x14ac:dyDescent="0.2">
      <c r="D1057" s="8"/>
    </row>
    <row r="1058" spans="4:4" x14ac:dyDescent="0.2">
      <c r="D1058" s="8"/>
    </row>
    <row r="1059" spans="4:4" x14ac:dyDescent="0.2">
      <c r="D1059" s="8"/>
    </row>
    <row r="1060" spans="4:4" x14ac:dyDescent="0.2">
      <c r="D1060" s="8"/>
    </row>
    <row r="1061" spans="4:4" x14ac:dyDescent="0.2">
      <c r="D1061" s="8"/>
    </row>
    <row r="1062" spans="4:4" x14ac:dyDescent="0.2">
      <c r="D1062" s="8"/>
    </row>
    <row r="1063" spans="4:4" x14ac:dyDescent="0.2">
      <c r="D1063" s="8"/>
    </row>
    <row r="1064" spans="4:4" x14ac:dyDescent="0.2">
      <c r="D1064" s="8"/>
    </row>
    <row r="1065" spans="4:4" x14ac:dyDescent="0.2">
      <c r="D1065" s="8"/>
    </row>
    <row r="1066" spans="4:4" x14ac:dyDescent="0.2">
      <c r="D1066" s="8"/>
    </row>
    <row r="1067" spans="4:4" x14ac:dyDescent="0.2">
      <c r="D1067" s="8"/>
    </row>
    <row r="1068" spans="4:4" x14ac:dyDescent="0.2">
      <c r="D1068" s="8"/>
    </row>
    <row r="1069" spans="4:4" x14ac:dyDescent="0.2">
      <c r="D1069" s="8"/>
    </row>
    <row r="1070" spans="4:4" x14ac:dyDescent="0.2">
      <c r="D1070" s="8"/>
    </row>
    <row r="1071" spans="4:4" x14ac:dyDescent="0.2">
      <c r="D1071" s="8"/>
    </row>
    <row r="1072" spans="4:4" x14ac:dyDescent="0.2">
      <c r="D1072" s="8"/>
    </row>
    <row r="1073" spans="4:4" x14ac:dyDescent="0.2">
      <c r="D1073" s="8"/>
    </row>
    <row r="1074" spans="4:4" x14ac:dyDescent="0.2">
      <c r="D1074" s="8"/>
    </row>
    <row r="1075" spans="4:4" x14ac:dyDescent="0.2">
      <c r="D1075" s="8"/>
    </row>
    <row r="1076" spans="4:4" x14ac:dyDescent="0.2">
      <c r="D1076" s="8"/>
    </row>
    <row r="1077" spans="4:4" x14ac:dyDescent="0.2">
      <c r="D1077" s="8"/>
    </row>
    <row r="1078" spans="4:4" x14ac:dyDescent="0.2">
      <c r="D1078" s="8"/>
    </row>
    <row r="1079" spans="4:4" x14ac:dyDescent="0.2">
      <c r="D1079" s="8"/>
    </row>
    <row r="1080" spans="4:4" x14ac:dyDescent="0.2">
      <c r="D1080" s="8"/>
    </row>
    <row r="1081" spans="4:4" x14ac:dyDescent="0.2">
      <c r="D1081" s="8"/>
    </row>
    <row r="1082" spans="4:4" x14ac:dyDescent="0.2">
      <c r="D1082" s="8"/>
    </row>
    <row r="1083" spans="4:4" x14ac:dyDescent="0.2">
      <c r="D1083" s="8"/>
    </row>
    <row r="1084" spans="4:4" x14ac:dyDescent="0.2">
      <c r="D1084" s="8"/>
    </row>
    <row r="1085" spans="4:4" x14ac:dyDescent="0.2">
      <c r="D1085" s="8"/>
    </row>
    <row r="1086" spans="4:4" x14ac:dyDescent="0.2">
      <c r="D1086" s="8"/>
    </row>
    <row r="1087" spans="4:4" x14ac:dyDescent="0.2">
      <c r="D1087" s="8"/>
    </row>
    <row r="1088" spans="4:4" x14ac:dyDescent="0.2">
      <c r="D1088" s="8"/>
    </row>
    <row r="1089" spans="4:4" x14ac:dyDescent="0.2">
      <c r="D1089" s="8"/>
    </row>
    <row r="1090" spans="4:4" x14ac:dyDescent="0.2">
      <c r="D1090" s="8"/>
    </row>
    <row r="1091" spans="4:4" x14ac:dyDescent="0.2">
      <c r="D1091" s="8"/>
    </row>
    <row r="1092" spans="4:4" x14ac:dyDescent="0.2">
      <c r="D1092" s="8"/>
    </row>
    <row r="1093" spans="4:4" x14ac:dyDescent="0.2">
      <c r="D1093" s="8"/>
    </row>
    <row r="1094" spans="4:4" x14ac:dyDescent="0.2">
      <c r="D1094" s="8"/>
    </row>
    <row r="1095" spans="4:4" x14ac:dyDescent="0.2">
      <c r="D1095" s="8"/>
    </row>
    <row r="1096" spans="4:4" x14ac:dyDescent="0.2">
      <c r="D1096" s="8"/>
    </row>
    <row r="1097" spans="4:4" x14ac:dyDescent="0.2">
      <c r="D1097" s="8"/>
    </row>
    <row r="1098" spans="4:4" x14ac:dyDescent="0.2">
      <c r="D1098" s="8"/>
    </row>
    <row r="1099" spans="4:4" x14ac:dyDescent="0.2">
      <c r="D1099" s="8"/>
    </row>
    <row r="1100" spans="4:4" x14ac:dyDescent="0.2">
      <c r="D1100" s="8"/>
    </row>
    <row r="1101" spans="4:4" x14ac:dyDescent="0.2">
      <c r="D1101" s="8"/>
    </row>
    <row r="1102" spans="4:4" x14ac:dyDescent="0.2">
      <c r="D1102" s="8"/>
    </row>
    <row r="1103" spans="4:4" x14ac:dyDescent="0.2">
      <c r="D1103" s="8"/>
    </row>
    <row r="1104" spans="4:4" x14ac:dyDescent="0.2">
      <c r="D1104" s="8"/>
    </row>
    <row r="1105" spans="4:4" x14ac:dyDescent="0.2">
      <c r="D1105" s="8"/>
    </row>
    <row r="1106" spans="4:4" x14ac:dyDescent="0.2">
      <c r="D1106" s="8"/>
    </row>
    <row r="1107" spans="4:4" x14ac:dyDescent="0.2">
      <c r="D1107" s="8"/>
    </row>
    <row r="1108" spans="4:4" x14ac:dyDescent="0.2">
      <c r="D1108" s="8"/>
    </row>
    <row r="1109" spans="4:4" x14ac:dyDescent="0.2">
      <c r="D1109" s="8"/>
    </row>
    <row r="1110" spans="4:4" x14ac:dyDescent="0.2">
      <c r="D1110" s="8"/>
    </row>
    <row r="1111" spans="4:4" x14ac:dyDescent="0.2">
      <c r="D1111" s="8"/>
    </row>
    <row r="1112" spans="4:4" x14ac:dyDescent="0.2">
      <c r="D1112" s="8"/>
    </row>
    <row r="1113" spans="4:4" x14ac:dyDescent="0.2">
      <c r="D1113" s="8"/>
    </row>
    <row r="1114" spans="4:4" x14ac:dyDescent="0.2">
      <c r="D1114" s="8"/>
    </row>
    <row r="1115" spans="4:4" x14ac:dyDescent="0.2">
      <c r="D1115" s="8"/>
    </row>
    <row r="1116" spans="4:4" x14ac:dyDescent="0.2">
      <c r="D1116" s="8"/>
    </row>
    <row r="1117" spans="4:4" x14ac:dyDescent="0.2">
      <c r="D1117" s="8"/>
    </row>
    <row r="1118" spans="4:4" x14ac:dyDescent="0.2">
      <c r="D1118" s="8"/>
    </row>
    <row r="1119" spans="4:4" x14ac:dyDescent="0.2">
      <c r="D1119" s="8"/>
    </row>
    <row r="1120" spans="4:4" x14ac:dyDescent="0.2">
      <c r="D1120" s="8"/>
    </row>
    <row r="1121" spans="4:4" x14ac:dyDescent="0.2">
      <c r="D1121" s="8"/>
    </row>
    <row r="1122" spans="4:4" x14ac:dyDescent="0.2">
      <c r="D1122" s="8"/>
    </row>
    <row r="1123" spans="4:4" x14ac:dyDescent="0.2">
      <c r="D1123" s="8"/>
    </row>
    <row r="1124" spans="4:4" x14ac:dyDescent="0.2">
      <c r="D1124" s="8"/>
    </row>
    <row r="1125" spans="4:4" x14ac:dyDescent="0.2">
      <c r="D1125" s="8"/>
    </row>
    <row r="1126" spans="4:4" x14ac:dyDescent="0.2">
      <c r="D1126" s="8"/>
    </row>
    <row r="1127" spans="4:4" x14ac:dyDescent="0.2">
      <c r="D1127" s="8"/>
    </row>
    <row r="1128" spans="4:4" x14ac:dyDescent="0.2">
      <c r="D1128" s="8"/>
    </row>
    <row r="1129" spans="4:4" x14ac:dyDescent="0.2">
      <c r="D1129" s="8"/>
    </row>
    <row r="1130" spans="4:4" x14ac:dyDescent="0.2">
      <c r="D1130" s="8"/>
    </row>
    <row r="1131" spans="4:4" x14ac:dyDescent="0.2">
      <c r="D1131" s="8"/>
    </row>
    <row r="1132" spans="4:4" x14ac:dyDescent="0.2">
      <c r="D1132" s="8"/>
    </row>
    <row r="1133" spans="4:4" x14ac:dyDescent="0.2">
      <c r="D1133" s="8"/>
    </row>
    <row r="1134" spans="4:4" x14ac:dyDescent="0.2">
      <c r="D1134" s="8"/>
    </row>
    <row r="1135" spans="4:4" x14ac:dyDescent="0.2">
      <c r="D1135" s="8"/>
    </row>
    <row r="1136" spans="4:4" x14ac:dyDescent="0.2">
      <c r="D1136" s="8"/>
    </row>
    <row r="1137" spans="4:4" x14ac:dyDescent="0.2">
      <c r="D1137" s="8"/>
    </row>
    <row r="1138" spans="4:4" x14ac:dyDescent="0.2">
      <c r="D1138" s="8"/>
    </row>
    <row r="1139" spans="4:4" x14ac:dyDescent="0.2">
      <c r="D1139" s="8"/>
    </row>
    <row r="1140" spans="4:4" x14ac:dyDescent="0.2">
      <c r="D1140" s="8"/>
    </row>
    <row r="1141" spans="4:4" x14ac:dyDescent="0.2">
      <c r="D1141" s="8"/>
    </row>
    <row r="1142" spans="4:4" x14ac:dyDescent="0.2">
      <c r="D1142" s="8"/>
    </row>
    <row r="1143" spans="4:4" x14ac:dyDescent="0.2">
      <c r="D1143" s="8"/>
    </row>
    <row r="1144" spans="4:4" x14ac:dyDescent="0.2">
      <c r="D1144" s="8"/>
    </row>
    <row r="1145" spans="4:4" x14ac:dyDescent="0.2">
      <c r="D1145" s="8"/>
    </row>
    <row r="1146" spans="4:4" x14ac:dyDescent="0.2">
      <c r="D1146" s="8"/>
    </row>
    <row r="1147" spans="4:4" x14ac:dyDescent="0.2">
      <c r="D1147" s="8"/>
    </row>
    <row r="1148" spans="4:4" x14ac:dyDescent="0.2">
      <c r="D1148" s="8"/>
    </row>
    <row r="1149" spans="4:4" x14ac:dyDescent="0.2">
      <c r="D1149" s="8"/>
    </row>
    <row r="1150" spans="4:4" x14ac:dyDescent="0.2">
      <c r="D1150" s="8"/>
    </row>
    <row r="1151" spans="4:4" x14ac:dyDescent="0.2">
      <c r="D1151" s="8"/>
    </row>
    <row r="1152" spans="4:4" x14ac:dyDescent="0.2">
      <c r="D1152" s="8"/>
    </row>
    <row r="1153" spans="4:4" x14ac:dyDescent="0.2">
      <c r="D1153" s="8"/>
    </row>
    <row r="1154" spans="4:4" x14ac:dyDescent="0.2">
      <c r="D1154" s="8"/>
    </row>
    <row r="1155" spans="4:4" x14ac:dyDescent="0.2">
      <c r="D1155" s="8"/>
    </row>
    <row r="1156" spans="4:4" x14ac:dyDescent="0.2">
      <c r="D1156" s="8"/>
    </row>
    <row r="1157" spans="4:4" x14ac:dyDescent="0.2">
      <c r="D1157" s="8"/>
    </row>
    <row r="1158" spans="4:4" x14ac:dyDescent="0.2">
      <c r="D1158" s="8"/>
    </row>
    <row r="1159" spans="4:4" x14ac:dyDescent="0.2">
      <c r="D1159" s="8"/>
    </row>
    <row r="1160" spans="4:4" x14ac:dyDescent="0.2">
      <c r="D1160" s="8"/>
    </row>
    <row r="1161" spans="4:4" x14ac:dyDescent="0.2">
      <c r="D1161" s="8"/>
    </row>
    <row r="1162" spans="4:4" x14ac:dyDescent="0.2">
      <c r="D1162" s="8"/>
    </row>
    <row r="1163" spans="4:4" x14ac:dyDescent="0.2">
      <c r="D1163" s="8"/>
    </row>
    <row r="1164" spans="4:4" x14ac:dyDescent="0.2">
      <c r="D1164" s="8"/>
    </row>
    <row r="1165" spans="4:4" x14ac:dyDescent="0.2">
      <c r="D1165" s="8"/>
    </row>
    <row r="1166" spans="4:4" x14ac:dyDescent="0.2">
      <c r="D1166" s="8"/>
    </row>
    <row r="1167" spans="4:4" x14ac:dyDescent="0.2">
      <c r="D1167" s="8"/>
    </row>
    <row r="1168" spans="4:4" x14ac:dyDescent="0.2">
      <c r="D1168" s="8"/>
    </row>
    <row r="1169" spans="4:4" x14ac:dyDescent="0.2">
      <c r="D1169" s="8"/>
    </row>
    <row r="1170" spans="4:4" x14ac:dyDescent="0.2">
      <c r="D1170" s="8"/>
    </row>
    <row r="1171" spans="4:4" x14ac:dyDescent="0.2">
      <c r="D1171" s="8"/>
    </row>
    <row r="1172" spans="4:4" x14ac:dyDescent="0.2">
      <c r="D1172" s="8"/>
    </row>
    <row r="1173" spans="4:4" x14ac:dyDescent="0.2">
      <c r="D1173" s="8"/>
    </row>
    <row r="1174" spans="4:4" x14ac:dyDescent="0.2">
      <c r="D1174" s="8"/>
    </row>
    <row r="1175" spans="4:4" x14ac:dyDescent="0.2">
      <c r="D1175" s="8"/>
    </row>
    <row r="1176" spans="4:4" x14ac:dyDescent="0.2">
      <c r="D1176" s="8"/>
    </row>
    <row r="1177" spans="4:4" x14ac:dyDescent="0.2">
      <c r="D1177" s="8"/>
    </row>
    <row r="1178" spans="4:4" x14ac:dyDescent="0.2">
      <c r="D1178" s="8"/>
    </row>
    <row r="1179" spans="4:4" x14ac:dyDescent="0.2">
      <c r="D1179" s="8"/>
    </row>
    <row r="1180" spans="4:4" x14ac:dyDescent="0.2">
      <c r="D1180" s="8"/>
    </row>
    <row r="1181" spans="4:4" x14ac:dyDescent="0.2">
      <c r="D1181" s="8"/>
    </row>
    <row r="1182" spans="4:4" x14ac:dyDescent="0.2">
      <c r="D1182" s="8"/>
    </row>
    <row r="1183" spans="4:4" x14ac:dyDescent="0.2">
      <c r="D1183" s="8"/>
    </row>
    <row r="1184" spans="4:4" x14ac:dyDescent="0.2">
      <c r="D1184" s="8"/>
    </row>
    <row r="1185" spans="4:4" x14ac:dyDescent="0.2">
      <c r="D1185" s="8"/>
    </row>
    <row r="1186" spans="4:4" x14ac:dyDescent="0.2">
      <c r="D1186" s="8"/>
    </row>
    <row r="1187" spans="4:4" x14ac:dyDescent="0.2">
      <c r="D1187" s="8"/>
    </row>
    <row r="1188" spans="4:4" x14ac:dyDescent="0.2">
      <c r="D1188" s="8"/>
    </row>
    <row r="1189" spans="4:4" x14ac:dyDescent="0.2">
      <c r="D1189" s="8"/>
    </row>
    <row r="1190" spans="4:4" x14ac:dyDescent="0.2">
      <c r="D1190" s="8"/>
    </row>
    <row r="1191" spans="4:4" x14ac:dyDescent="0.2">
      <c r="D1191" s="8"/>
    </row>
    <row r="1192" spans="4:4" x14ac:dyDescent="0.2">
      <c r="D1192" s="8"/>
    </row>
    <row r="1193" spans="4:4" x14ac:dyDescent="0.2">
      <c r="D1193" s="8"/>
    </row>
    <row r="1194" spans="4:4" x14ac:dyDescent="0.2">
      <c r="D1194" s="8"/>
    </row>
    <row r="1195" spans="4:4" x14ac:dyDescent="0.2">
      <c r="D1195" s="8"/>
    </row>
    <row r="1196" spans="4:4" x14ac:dyDescent="0.2">
      <c r="D1196" s="8"/>
    </row>
    <row r="1197" spans="4:4" x14ac:dyDescent="0.2">
      <c r="D1197" s="8"/>
    </row>
    <row r="1198" spans="4:4" x14ac:dyDescent="0.2">
      <c r="D1198" s="8"/>
    </row>
    <row r="1199" spans="4:4" x14ac:dyDescent="0.2">
      <c r="D1199" s="8"/>
    </row>
    <row r="1200" spans="4:4" x14ac:dyDescent="0.2">
      <c r="D1200" s="8"/>
    </row>
    <row r="1201" spans="4:4" x14ac:dyDescent="0.2">
      <c r="D1201" s="8"/>
    </row>
    <row r="1202" spans="4:4" x14ac:dyDescent="0.2">
      <c r="D1202" s="8"/>
    </row>
    <row r="1203" spans="4:4" x14ac:dyDescent="0.2">
      <c r="D1203" s="8"/>
    </row>
    <row r="1204" spans="4:4" x14ac:dyDescent="0.2">
      <c r="D1204" s="8"/>
    </row>
    <row r="1205" spans="4:4" x14ac:dyDescent="0.2">
      <c r="D1205" s="8"/>
    </row>
    <row r="1206" spans="4:4" x14ac:dyDescent="0.2">
      <c r="D1206" s="8"/>
    </row>
    <row r="1207" spans="4:4" x14ac:dyDescent="0.2">
      <c r="D1207" s="8"/>
    </row>
    <row r="1208" spans="4:4" x14ac:dyDescent="0.2">
      <c r="D1208" s="8"/>
    </row>
    <row r="1209" spans="4:4" x14ac:dyDescent="0.2">
      <c r="D1209" s="8"/>
    </row>
    <row r="1210" spans="4:4" x14ac:dyDescent="0.2">
      <c r="D1210" s="8"/>
    </row>
    <row r="1211" spans="4:4" x14ac:dyDescent="0.2">
      <c r="D1211" s="8"/>
    </row>
    <row r="1212" spans="4:4" x14ac:dyDescent="0.2">
      <c r="D1212" s="8"/>
    </row>
    <row r="1213" spans="4:4" x14ac:dyDescent="0.2">
      <c r="D1213" s="8"/>
    </row>
    <row r="1214" spans="4:4" x14ac:dyDescent="0.2">
      <c r="D1214" s="8"/>
    </row>
    <row r="1215" spans="4:4" x14ac:dyDescent="0.2">
      <c r="D1215" s="8"/>
    </row>
    <row r="1216" spans="4:4" x14ac:dyDescent="0.2">
      <c r="D1216" s="8"/>
    </row>
    <row r="1217" spans="4:4" x14ac:dyDescent="0.2">
      <c r="D1217" s="8"/>
    </row>
    <row r="1218" spans="4:4" x14ac:dyDescent="0.2">
      <c r="D1218" s="8"/>
    </row>
    <row r="1219" spans="4:4" x14ac:dyDescent="0.2">
      <c r="D1219" s="8"/>
    </row>
    <row r="1220" spans="4:4" x14ac:dyDescent="0.2">
      <c r="D1220" s="8"/>
    </row>
    <row r="1221" spans="4:4" x14ac:dyDescent="0.2">
      <c r="D1221" s="8"/>
    </row>
    <row r="1222" spans="4:4" x14ac:dyDescent="0.2">
      <c r="D1222" s="8"/>
    </row>
    <row r="1223" spans="4:4" x14ac:dyDescent="0.2">
      <c r="D1223" s="8"/>
    </row>
    <row r="1224" spans="4:4" x14ac:dyDescent="0.2">
      <c r="D1224" s="8"/>
    </row>
    <row r="1225" spans="4:4" x14ac:dyDescent="0.2">
      <c r="D1225" s="8"/>
    </row>
    <row r="1226" spans="4:4" x14ac:dyDescent="0.2">
      <c r="D1226" s="8"/>
    </row>
    <row r="1227" spans="4:4" x14ac:dyDescent="0.2">
      <c r="D1227" s="8"/>
    </row>
    <row r="1228" spans="4:4" x14ac:dyDescent="0.2">
      <c r="D1228" s="8"/>
    </row>
    <row r="1229" spans="4:4" x14ac:dyDescent="0.2">
      <c r="D1229" s="8"/>
    </row>
    <row r="1230" spans="4:4" x14ac:dyDescent="0.2">
      <c r="D1230" s="8"/>
    </row>
    <row r="1231" spans="4:4" x14ac:dyDescent="0.2">
      <c r="D1231" s="8"/>
    </row>
    <row r="1232" spans="4:4" x14ac:dyDescent="0.2">
      <c r="D1232" s="8"/>
    </row>
    <row r="1233" spans="4:4" x14ac:dyDescent="0.2">
      <c r="D1233" s="8"/>
    </row>
    <row r="1234" spans="4:4" x14ac:dyDescent="0.2">
      <c r="D1234" s="8"/>
    </row>
    <row r="1235" spans="4:4" x14ac:dyDescent="0.2">
      <c r="D1235" s="8"/>
    </row>
    <row r="1236" spans="4:4" x14ac:dyDescent="0.2">
      <c r="D1236" s="8"/>
    </row>
    <row r="1237" spans="4:4" x14ac:dyDescent="0.2">
      <c r="D1237" s="8"/>
    </row>
    <row r="1238" spans="4:4" x14ac:dyDescent="0.2">
      <c r="D1238" s="8"/>
    </row>
    <row r="1239" spans="4:4" x14ac:dyDescent="0.2">
      <c r="D1239" s="8"/>
    </row>
    <row r="1240" spans="4:4" x14ac:dyDescent="0.2">
      <c r="D1240" s="8"/>
    </row>
    <row r="1241" spans="4:4" x14ac:dyDescent="0.2">
      <c r="D1241" s="8"/>
    </row>
    <row r="1242" spans="4:4" x14ac:dyDescent="0.2">
      <c r="D1242" s="8"/>
    </row>
    <row r="1243" spans="4:4" x14ac:dyDescent="0.2">
      <c r="D1243" s="8"/>
    </row>
    <row r="1244" spans="4:4" x14ac:dyDescent="0.2">
      <c r="D1244" s="8"/>
    </row>
    <row r="1245" spans="4:4" x14ac:dyDescent="0.2">
      <c r="D1245" s="8"/>
    </row>
    <row r="1246" spans="4:4" x14ac:dyDescent="0.2">
      <c r="D1246" s="8"/>
    </row>
    <row r="1247" spans="4:4" x14ac:dyDescent="0.2">
      <c r="D1247" s="8"/>
    </row>
    <row r="1248" spans="4:4" x14ac:dyDescent="0.2">
      <c r="D1248" s="8"/>
    </row>
    <row r="1249" spans="4:4" x14ac:dyDescent="0.2">
      <c r="D1249" s="8"/>
    </row>
    <row r="1250" spans="4:4" x14ac:dyDescent="0.2">
      <c r="D1250" s="8"/>
    </row>
    <row r="1251" spans="4:4" x14ac:dyDescent="0.2">
      <c r="D1251" s="8"/>
    </row>
    <row r="1252" spans="4:4" x14ac:dyDescent="0.2">
      <c r="D1252" s="8"/>
    </row>
    <row r="1253" spans="4:4" x14ac:dyDescent="0.2">
      <c r="D1253" s="8"/>
    </row>
    <row r="1254" spans="4:4" x14ac:dyDescent="0.2">
      <c r="D1254" s="8"/>
    </row>
    <row r="1255" spans="4:4" x14ac:dyDescent="0.2">
      <c r="D1255" s="8"/>
    </row>
    <row r="1256" spans="4:4" x14ac:dyDescent="0.2">
      <c r="D1256" s="8"/>
    </row>
    <row r="1257" spans="4:4" x14ac:dyDescent="0.2">
      <c r="D1257" s="8"/>
    </row>
    <row r="1258" spans="4:4" x14ac:dyDescent="0.2">
      <c r="D1258" s="8"/>
    </row>
    <row r="1259" spans="4:4" x14ac:dyDescent="0.2">
      <c r="D1259" s="8"/>
    </row>
    <row r="1260" spans="4:4" x14ac:dyDescent="0.2">
      <c r="D1260" s="8"/>
    </row>
    <row r="1261" spans="4:4" x14ac:dyDescent="0.2">
      <c r="D1261" s="8"/>
    </row>
    <row r="1262" spans="4:4" x14ac:dyDescent="0.2">
      <c r="D1262" s="8"/>
    </row>
    <row r="1263" spans="4:4" x14ac:dyDescent="0.2">
      <c r="D1263" s="8"/>
    </row>
    <row r="1264" spans="4:4" x14ac:dyDescent="0.2">
      <c r="D1264" s="8"/>
    </row>
    <row r="1265" spans="4:4" x14ac:dyDescent="0.2">
      <c r="D1265" s="8"/>
    </row>
    <row r="1266" spans="4:4" x14ac:dyDescent="0.2">
      <c r="D1266" s="8"/>
    </row>
    <row r="1267" spans="4:4" x14ac:dyDescent="0.2">
      <c r="D1267" s="8"/>
    </row>
    <row r="1268" spans="4:4" x14ac:dyDescent="0.2">
      <c r="D1268" s="8"/>
    </row>
    <row r="1269" spans="4:4" x14ac:dyDescent="0.2">
      <c r="D1269" s="8"/>
    </row>
    <row r="1270" spans="4:4" x14ac:dyDescent="0.2">
      <c r="D1270" s="8"/>
    </row>
    <row r="1271" spans="4:4" x14ac:dyDescent="0.2">
      <c r="D1271" s="8"/>
    </row>
    <row r="1272" spans="4:4" x14ac:dyDescent="0.2">
      <c r="D1272" s="8"/>
    </row>
    <row r="1273" spans="4:4" x14ac:dyDescent="0.2">
      <c r="D1273" s="8"/>
    </row>
    <row r="1274" spans="4:4" x14ac:dyDescent="0.2">
      <c r="D1274" s="8"/>
    </row>
    <row r="1275" spans="4:4" x14ac:dyDescent="0.2">
      <c r="D1275" s="8"/>
    </row>
    <row r="1276" spans="4:4" x14ac:dyDescent="0.2">
      <c r="D1276" s="8"/>
    </row>
    <row r="1277" spans="4:4" x14ac:dyDescent="0.2">
      <c r="D1277" s="8"/>
    </row>
    <row r="1278" spans="4:4" x14ac:dyDescent="0.2">
      <c r="D1278" s="8"/>
    </row>
    <row r="1279" spans="4:4" x14ac:dyDescent="0.2">
      <c r="D1279" s="8"/>
    </row>
    <row r="1280" spans="4:4" x14ac:dyDescent="0.2">
      <c r="D1280" s="8"/>
    </row>
    <row r="1281" spans="4:4" x14ac:dyDescent="0.2">
      <c r="D1281" s="8"/>
    </row>
    <row r="1282" spans="4:4" x14ac:dyDescent="0.2">
      <c r="D1282" s="8"/>
    </row>
    <row r="1283" spans="4:4" x14ac:dyDescent="0.2">
      <c r="D1283" s="8"/>
    </row>
    <row r="1284" spans="4:4" x14ac:dyDescent="0.2">
      <c r="D1284" s="8"/>
    </row>
    <row r="1285" spans="4:4" x14ac:dyDescent="0.2">
      <c r="D1285" s="8"/>
    </row>
    <row r="1286" spans="4:4" x14ac:dyDescent="0.2">
      <c r="D1286" s="8"/>
    </row>
    <row r="1287" spans="4:4" x14ac:dyDescent="0.2">
      <c r="D1287" s="8"/>
    </row>
    <row r="1288" spans="4:4" x14ac:dyDescent="0.2">
      <c r="D1288" s="8"/>
    </row>
    <row r="1289" spans="4:4" x14ac:dyDescent="0.2">
      <c r="D1289" s="8"/>
    </row>
    <row r="1290" spans="4:4" x14ac:dyDescent="0.2">
      <c r="D1290" s="8"/>
    </row>
    <row r="1291" spans="4:4" x14ac:dyDescent="0.2">
      <c r="D1291" s="8"/>
    </row>
    <row r="1292" spans="4:4" x14ac:dyDescent="0.2">
      <c r="D1292" s="8"/>
    </row>
    <row r="1293" spans="4:4" x14ac:dyDescent="0.2">
      <c r="D1293" s="8"/>
    </row>
    <row r="1294" spans="4:4" x14ac:dyDescent="0.2">
      <c r="D1294" s="8"/>
    </row>
    <row r="1295" spans="4:4" x14ac:dyDescent="0.2">
      <c r="D1295" s="8"/>
    </row>
    <row r="1296" spans="4:4" x14ac:dyDescent="0.2">
      <c r="D1296" s="8"/>
    </row>
    <row r="1297" spans="4:4" x14ac:dyDescent="0.2">
      <c r="D1297" s="8"/>
    </row>
    <row r="1298" spans="4:4" x14ac:dyDescent="0.2">
      <c r="D1298" s="8"/>
    </row>
    <row r="1299" spans="4:4" x14ac:dyDescent="0.2">
      <c r="D1299" s="8"/>
    </row>
    <row r="1300" spans="4:4" x14ac:dyDescent="0.2">
      <c r="D1300" s="8"/>
    </row>
    <row r="1301" spans="4:4" x14ac:dyDescent="0.2">
      <c r="D1301" s="8"/>
    </row>
    <row r="1302" spans="4:4" x14ac:dyDescent="0.2">
      <c r="D1302" s="8"/>
    </row>
    <row r="1303" spans="4:4" x14ac:dyDescent="0.2">
      <c r="D1303" s="8"/>
    </row>
    <row r="1304" spans="4:4" x14ac:dyDescent="0.2">
      <c r="D1304" s="8"/>
    </row>
    <row r="1305" spans="4:4" x14ac:dyDescent="0.2">
      <c r="D1305" s="8"/>
    </row>
    <row r="1306" spans="4:4" x14ac:dyDescent="0.2">
      <c r="D1306" s="8"/>
    </row>
    <row r="1307" spans="4:4" x14ac:dyDescent="0.2">
      <c r="D1307" s="8"/>
    </row>
    <row r="1308" spans="4:4" x14ac:dyDescent="0.2">
      <c r="D1308" s="8"/>
    </row>
    <row r="1309" spans="4:4" x14ac:dyDescent="0.2">
      <c r="D1309" s="8"/>
    </row>
    <row r="1310" spans="4:4" x14ac:dyDescent="0.2">
      <c r="D1310" s="8"/>
    </row>
    <row r="1311" spans="4:4" x14ac:dyDescent="0.2">
      <c r="D1311" s="8"/>
    </row>
    <row r="1312" spans="4:4" x14ac:dyDescent="0.2">
      <c r="D1312" s="8"/>
    </row>
    <row r="1313" spans="4:4" x14ac:dyDescent="0.2">
      <c r="D1313" s="8"/>
    </row>
    <row r="1314" spans="4:4" x14ac:dyDescent="0.2">
      <c r="D1314" s="8"/>
    </row>
    <row r="1315" spans="4:4" x14ac:dyDescent="0.2">
      <c r="D1315" s="8"/>
    </row>
    <row r="1316" spans="4:4" x14ac:dyDescent="0.2">
      <c r="D1316" s="8"/>
    </row>
    <row r="1317" spans="4:4" x14ac:dyDescent="0.2">
      <c r="D1317" s="8"/>
    </row>
    <row r="1318" spans="4:4" x14ac:dyDescent="0.2">
      <c r="D1318" s="8"/>
    </row>
    <row r="1319" spans="4:4" x14ac:dyDescent="0.2">
      <c r="D1319" s="8"/>
    </row>
    <row r="1320" spans="4:4" x14ac:dyDescent="0.2">
      <c r="D1320" s="8"/>
    </row>
    <row r="1321" spans="4:4" x14ac:dyDescent="0.2">
      <c r="D1321" s="8"/>
    </row>
    <row r="1322" spans="4:4" x14ac:dyDescent="0.2">
      <c r="D1322" s="8"/>
    </row>
    <row r="1323" spans="4:4" x14ac:dyDescent="0.2">
      <c r="D1323" s="8"/>
    </row>
    <row r="1324" spans="4:4" x14ac:dyDescent="0.2">
      <c r="D1324" s="8"/>
    </row>
    <row r="1325" spans="4:4" x14ac:dyDescent="0.2">
      <c r="D1325" s="8"/>
    </row>
    <row r="1326" spans="4:4" x14ac:dyDescent="0.2">
      <c r="D1326" s="8"/>
    </row>
    <row r="1327" spans="4:4" x14ac:dyDescent="0.2">
      <c r="D1327" s="8"/>
    </row>
    <row r="1328" spans="4:4" x14ac:dyDescent="0.2">
      <c r="D1328" s="8"/>
    </row>
    <row r="1329" spans="4:4" x14ac:dyDescent="0.2">
      <c r="D1329" s="8"/>
    </row>
    <row r="1330" spans="4:4" x14ac:dyDescent="0.2">
      <c r="D1330" s="8"/>
    </row>
    <row r="1331" spans="4:4" x14ac:dyDescent="0.2">
      <c r="D1331" s="8"/>
    </row>
    <row r="1332" spans="4:4" x14ac:dyDescent="0.2">
      <c r="D1332" s="8"/>
    </row>
    <row r="1333" spans="4:4" x14ac:dyDescent="0.2">
      <c r="D1333" s="8"/>
    </row>
    <row r="1334" spans="4:4" x14ac:dyDescent="0.2">
      <c r="D1334" s="8"/>
    </row>
    <row r="1335" spans="4:4" x14ac:dyDescent="0.2">
      <c r="D1335" s="8"/>
    </row>
    <row r="1336" spans="4:4" x14ac:dyDescent="0.2">
      <c r="D1336" s="8"/>
    </row>
    <row r="1337" spans="4:4" x14ac:dyDescent="0.2">
      <c r="D1337" s="8"/>
    </row>
    <row r="1338" spans="4:4" x14ac:dyDescent="0.2">
      <c r="D1338" s="8"/>
    </row>
    <row r="1339" spans="4:4" x14ac:dyDescent="0.2">
      <c r="D1339" s="8"/>
    </row>
    <row r="1340" spans="4:4" x14ac:dyDescent="0.2">
      <c r="D1340" s="8"/>
    </row>
    <row r="1341" spans="4:4" x14ac:dyDescent="0.2">
      <c r="D1341" s="8"/>
    </row>
    <row r="1342" spans="4:4" x14ac:dyDescent="0.2">
      <c r="D1342" s="8"/>
    </row>
    <row r="1343" spans="4:4" x14ac:dyDescent="0.2">
      <c r="D1343" s="8"/>
    </row>
    <row r="1344" spans="4:4" x14ac:dyDescent="0.2">
      <c r="D1344" s="8"/>
    </row>
    <row r="1345" spans="4:4" x14ac:dyDescent="0.2">
      <c r="D1345" s="8"/>
    </row>
    <row r="1346" spans="4:4" x14ac:dyDescent="0.2">
      <c r="D1346" s="8"/>
    </row>
    <row r="1347" spans="4:4" x14ac:dyDescent="0.2">
      <c r="D1347" s="8"/>
    </row>
    <row r="1348" spans="4:4" x14ac:dyDescent="0.2">
      <c r="D1348" s="8"/>
    </row>
    <row r="1349" spans="4:4" x14ac:dyDescent="0.2">
      <c r="D1349" s="8"/>
    </row>
    <row r="1350" spans="4:4" x14ac:dyDescent="0.2">
      <c r="D1350" s="8"/>
    </row>
    <row r="1351" spans="4:4" x14ac:dyDescent="0.2">
      <c r="D1351" s="8"/>
    </row>
    <row r="1352" spans="4:4" x14ac:dyDescent="0.2">
      <c r="D1352" s="8"/>
    </row>
    <row r="1353" spans="4:4" x14ac:dyDescent="0.2">
      <c r="D1353" s="8"/>
    </row>
    <row r="1354" spans="4:4" x14ac:dyDescent="0.2">
      <c r="D1354" s="8"/>
    </row>
    <row r="1355" spans="4:4" x14ac:dyDescent="0.2">
      <c r="D1355" s="8"/>
    </row>
    <row r="1356" spans="4:4" x14ac:dyDescent="0.2">
      <c r="D1356" s="8"/>
    </row>
    <row r="1357" spans="4:4" x14ac:dyDescent="0.2">
      <c r="D1357" s="8"/>
    </row>
    <row r="1358" spans="4:4" x14ac:dyDescent="0.2">
      <c r="D1358" s="8"/>
    </row>
    <row r="1359" spans="4:4" x14ac:dyDescent="0.2">
      <c r="D1359" s="8"/>
    </row>
    <row r="1360" spans="4:4" x14ac:dyDescent="0.2">
      <c r="D1360" s="8"/>
    </row>
    <row r="1361" spans="4:4" x14ac:dyDescent="0.2">
      <c r="D1361" s="8"/>
    </row>
    <row r="1362" spans="4:4" x14ac:dyDescent="0.2">
      <c r="D1362" s="8"/>
    </row>
    <row r="1363" spans="4:4" x14ac:dyDescent="0.2">
      <c r="D1363" s="8"/>
    </row>
    <row r="1364" spans="4:4" x14ac:dyDescent="0.2">
      <c r="D1364" s="8"/>
    </row>
    <row r="1365" spans="4:4" x14ac:dyDescent="0.2">
      <c r="D1365" s="8"/>
    </row>
    <row r="1366" spans="4:4" x14ac:dyDescent="0.2">
      <c r="D1366" s="8"/>
    </row>
    <row r="1367" spans="4:4" x14ac:dyDescent="0.2">
      <c r="D1367" s="8"/>
    </row>
    <row r="1368" spans="4:4" x14ac:dyDescent="0.2">
      <c r="D1368" s="8"/>
    </row>
    <row r="1369" spans="4:4" x14ac:dyDescent="0.2">
      <c r="D1369" s="8"/>
    </row>
    <row r="1370" spans="4:4" x14ac:dyDescent="0.2">
      <c r="D1370" s="8"/>
    </row>
    <row r="1371" spans="4:4" x14ac:dyDescent="0.2">
      <c r="D1371" s="8"/>
    </row>
    <row r="1372" spans="4:4" x14ac:dyDescent="0.2">
      <c r="D1372" s="8"/>
    </row>
    <row r="1373" spans="4:4" x14ac:dyDescent="0.2">
      <c r="D1373" s="8"/>
    </row>
    <row r="1374" spans="4:4" x14ac:dyDescent="0.2">
      <c r="D1374" s="8"/>
    </row>
    <row r="1375" spans="4:4" x14ac:dyDescent="0.2">
      <c r="D1375" s="8"/>
    </row>
    <row r="1376" spans="4:4" x14ac:dyDescent="0.2">
      <c r="D1376" s="8"/>
    </row>
    <row r="1377" spans="4:4" x14ac:dyDescent="0.2">
      <c r="D1377" s="8"/>
    </row>
    <row r="1378" spans="4:4" x14ac:dyDescent="0.2">
      <c r="D1378" s="8"/>
    </row>
    <row r="1379" spans="4:4" x14ac:dyDescent="0.2">
      <c r="D1379" s="8"/>
    </row>
    <row r="1380" spans="4:4" x14ac:dyDescent="0.2">
      <c r="D1380" s="8"/>
    </row>
    <row r="1381" spans="4:4" x14ac:dyDescent="0.2">
      <c r="D1381" s="8"/>
    </row>
    <row r="1382" spans="4:4" x14ac:dyDescent="0.2">
      <c r="D1382" s="8"/>
    </row>
    <row r="1383" spans="4:4" x14ac:dyDescent="0.2">
      <c r="D1383" s="8"/>
    </row>
    <row r="1384" spans="4:4" x14ac:dyDescent="0.2">
      <c r="D1384" s="8"/>
    </row>
    <row r="1385" spans="4:4" x14ac:dyDescent="0.2">
      <c r="D1385" s="8"/>
    </row>
    <row r="1386" spans="4:4" x14ac:dyDescent="0.2">
      <c r="D1386" s="8"/>
    </row>
    <row r="1387" spans="4:4" x14ac:dyDescent="0.2">
      <c r="D1387" s="8"/>
    </row>
    <row r="1388" spans="4:4" x14ac:dyDescent="0.2">
      <c r="D1388" s="8"/>
    </row>
    <row r="1389" spans="4:4" x14ac:dyDescent="0.2">
      <c r="D1389" s="8"/>
    </row>
    <row r="1390" spans="4:4" x14ac:dyDescent="0.2">
      <c r="D1390" s="8"/>
    </row>
    <row r="1391" spans="4:4" x14ac:dyDescent="0.2">
      <c r="D1391" s="8"/>
    </row>
    <row r="1392" spans="4:4" x14ac:dyDescent="0.2">
      <c r="D1392" s="8"/>
    </row>
    <row r="1393" spans="4:4" x14ac:dyDescent="0.2">
      <c r="D1393" s="8"/>
    </row>
    <row r="1394" spans="4:4" x14ac:dyDescent="0.2">
      <c r="D1394" s="8"/>
    </row>
    <row r="1395" spans="4:4" x14ac:dyDescent="0.2">
      <c r="D1395" s="8"/>
    </row>
    <row r="1396" spans="4:4" x14ac:dyDescent="0.2">
      <c r="D1396" s="8"/>
    </row>
    <row r="1397" spans="4:4" x14ac:dyDescent="0.2">
      <c r="D1397" s="8"/>
    </row>
    <row r="1398" spans="4:4" x14ac:dyDescent="0.2">
      <c r="D1398" s="8"/>
    </row>
    <row r="1399" spans="4:4" x14ac:dyDescent="0.2">
      <c r="D1399" s="8"/>
    </row>
    <row r="1400" spans="4:4" x14ac:dyDescent="0.2">
      <c r="D1400" s="8"/>
    </row>
    <row r="1401" spans="4:4" x14ac:dyDescent="0.2">
      <c r="D1401" s="8"/>
    </row>
    <row r="1402" spans="4:4" x14ac:dyDescent="0.2">
      <c r="D1402" s="8"/>
    </row>
    <row r="1403" spans="4:4" x14ac:dyDescent="0.2">
      <c r="D1403" s="8"/>
    </row>
    <row r="1404" spans="4:4" x14ac:dyDescent="0.2">
      <c r="D1404" s="8"/>
    </row>
    <row r="1405" spans="4:4" x14ac:dyDescent="0.2">
      <c r="D1405" s="8"/>
    </row>
    <row r="1406" spans="4:4" x14ac:dyDescent="0.2">
      <c r="D1406" s="8"/>
    </row>
    <row r="1407" spans="4:4" x14ac:dyDescent="0.2">
      <c r="D1407" s="8"/>
    </row>
    <row r="1408" spans="4:4" x14ac:dyDescent="0.2">
      <c r="D1408" s="8"/>
    </row>
    <row r="1409" spans="4:4" x14ac:dyDescent="0.2">
      <c r="D1409" s="8"/>
    </row>
    <row r="1410" spans="4:4" x14ac:dyDescent="0.2">
      <c r="D1410" s="8"/>
    </row>
    <row r="1411" spans="4:4" x14ac:dyDescent="0.2">
      <c r="D1411" s="8"/>
    </row>
    <row r="1412" spans="4:4" x14ac:dyDescent="0.2">
      <c r="D1412" s="8"/>
    </row>
    <row r="1413" spans="4:4" x14ac:dyDescent="0.2">
      <c r="D1413" s="8"/>
    </row>
    <row r="1414" spans="4:4" x14ac:dyDescent="0.2">
      <c r="D1414" s="8"/>
    </row>
    <row r="1415" spans="4:4" x14ac:dyDescent="0.2">
      <c r="D1415" s="8"/>
    </row>
    <row r="1416" spans="4:4" x14ac:dyDescent="0.2">
      <c r="D1416" s="8"/>
    </row>
    <row r="1417" spans="4:4" x14ac:dyDescent="0.2">
      <c r="D1417" s="8"/>
    </row>
    <row r="1418" spans="4:4" x14ac:dyDescent="0.2">
      <c r="D1418" s="8"/>
    </row>
    <row r="1419" spans="4:4" x14ac:dyDescent="0.2">
      <c r="D1419" s="8"/>
    </row>
    <row r="1420" spans="4:4" x14ac:dyDescent="0.2">
      <c r="D1420" s="8"/>
    </row>
    <row r="1421" spans="4:4" x14ac:dyDescent="0.2">
      <c r="D1421" s="8"/>
    </row>
    <row r="1422" spans="4:4" x14ac:dyDescent="0.2">
      <c r="D1422" s="8"/>
    </row>
    <row r="1423" spans="4:4" x14ac:dyDescent="0.2">
      <c r="D1423" s="8"/>
    </row>
    <row r="1424" spans="4:4" x14ac:dyDescent="0.2">
      <c r="D1424" s="8"/>
    </row>
    <row r="1425" spans="4:4" x14ac:dyDescent="0.2">
      <c r="D1425" s="8"/>
    </row>
    <row r="1426" spans="4:4" x14ac:dyDescent="0.2">
      <c r="D1426" s="8"/>
    </row>
    <row r="1427" spans="4:4" x14ac:dyDescent="0.2">
      <c r="D1427" s="8"/>
    </row>
    <row r="1428" spans="4:4" x14ac:dyDescent="0.2">
      <c r="D1428" s="8"/>
    </row>
    <row r="1429" spans="4:4" x14ac:dyDescent="0.2">
      <c r="D1429" s="8"/>
    </row>
    <row r="1430" spans="4:4" x14ac:dyDescent="0.2">
      <c r="D1430" s="8"/>
    </row>
    <row r="1431" spans="4:4" x14ac:dyDescent="0.2">
      <c r="D1431" s="8"/>
    </row>
    <row r="1432" spans="4:4" x14ac:dyDescent="0.2">
      <c r="D1432" s="8"/>
    </row>
    <row r="1433" spans="4:4" x14ac:dyDescent="0.2">
      <c r="D1433" s="8"/>
    </row>
    <row r="1434" spans="4:4" x14ac:dyDescent="0.2">
      <c r="D1434" s="8"/>
    </row>
    <row r="1435" spans="4:4" x14ac:dyDescent="0.2">
      <c r="D1435" s="8"/>
    </row>
    <row r="1436" spans="4:4" x14ac:dyDescent="0.2">
      <c r="D1436" s="8"/>
    </row>
    <row r="1437" spans="4:4" x14ac:dyDescent="0.2">
      <c r="D1437" s="8"/>
    </row>
    <row r="1438" spans="4:4" x14ac:dyDescent="0.2">
      <c r="D1438" s="8"/>
    </row>
    <row r="1439" spans="4:4" x14ac:dyDescent="0.2">
      <c r="D1439" s="8"/>
    </row>
    <row r="1440" spans="4:4" x14ac:dyDescent="0.2">
      <c r="D1440" s="8"/>
    </row>
    <row r="1441" spans="4:4" x14ac:dyDescent="0.2">
      <c r="D1441" s="8"/>
    </row>
    <row r="1442" spans="4:4" x14ac:dyDescent="0.2">
      <c r="D1442" s="8"/>
    </row>
    <row r="1443" spans="4:4" x14ac:dyDescent="0.2">
      <c r="D1443" s="8"/>
    </row>
    <row r="1444" spans="4:4" x14ac:dyDescent="0.2">
      <c r="D1444" s="8"/>
    </row>
    <row r="1445" spans="4:4" x14ac:dyDescent="0.2">
      <c r="D1445" s="8"/>
    </row>
    <row r="1446" spans="4:4" x14ac:dyDescent="0.2">
      <c r="D1446" s="8"/>
    </row>
    <row r="1447" spans="4:4" x14ac:dyDescent="0.2">
      <c r="D1447" s="8"/>
    </row>
    <row r="1448" spans="4:4" x14ac:dyDescent="0.2">
      <c r="D1448" s="8"/>
    </row>
    <row r="1449" spans="4:4" x14ac:dyDescent="0.2">
      <c r="D1449" s="8"/>
    </row>
    <row r="1450" spans="4:4" x14ac:dyDescent="0.2">
      <c r="D1450" s="8"/>
    </row>
    <row r="1451" spans="4:4" x14ac:dyDescent="0.2">
      <c r="D1451" s="8"/>
    </row>
    <row r="1452" spans="4:4" x14ac:dyDescent="0.2">
      <c r="D1452" s="8"/>
    </row>
    <row r="1453" spans="4:4" x14ac:dyDescent="0.2">
      <c r="D1453" s="8"/>
    </row>
    <row r="1454" spans="4:4" x14ac:dyDescent="0.2">
      <c r="D1454" s="8"/>
    </row>
    <row r="1455" spans="4:4" x14ac:dyDescent="0.2">
      <c r="D1455" s="8"/>
    </row>
    <row r="1456" spans="4:4" x14ac:dyDescent="0.2">
      <c r="D1456" s="8"/>
    </row>
    <row r="1457" spans="4:4" x14ac:dyDescent="0.2">
      <c r="D1457" s="8"/>
    </row>
    <row r="1458" spans="4:4" x14ac:dyDescent="0.2">
      <c r="D1458" s="8"/>
    </row>
    <row r="1459" spans="4:4" x14ac:dyDescent="0.2">
      <c r="D1459" s="8"/>
    </row>
    <row r="1460" spans="4:4" x14ac:dyDescent="0.2">
      <c r="D1460" s="8"/>
    </row>
    <row r="1461" spans="4:4" x14ac:dyDescent="0.2">
      <c r="D1461" s="8"/>
    </row>
    <row r="1462" spans="4:4" x14ac:dyDescent="0.2">
      <c r="D1462" s="8"/>
    </row>
    <row r="1463" spans="4:4" x14ac:dyDescent="0.2">
      <c r="D1463" s="8"/>
    </row>
    <row r="1464" spans="4:4" x14ac:dyDescent="0.2">
      <c r="D1464" s="8"/>
    </row>
    <row r="1465" spans="4:4" x14ac:dyDescent="0.2">
      <c r="D1465" s="8"/>
    </row>
    <row r="1466" spans="4:4" x14ac:dyDescent="0.2">
      <c r="D1466" s="8"/>
    </row>
    <row r="1467" spans="4:4" x14ac:dyDescent="0.2">
      <c r="D1467" s="8"/>
    </row>
    <row r="1468" spans="4:4" x14ac:dyDescent="0.2">
      <c r="D1468" s="8"/>
    </row>
    <row r="1469" spans="4:4" x14ac:dyDescent="0.2">
      <c r="D1469" s="8"/>
    </row>
    <row r="1470" spans="4:4" x14ac:dyDescent="0.2">
      <c r="D1470" s="8"/>
    </row>
    <row r="1471" spans="4:4" x14ac:dyDescent="0.2">
      <c r="D1471" s="8"/>
    </row>
    <row r="1472" spans="4:4" x14ac:dyDescent="0.2">
      <c r="D1472" s="8"/>
    </row>
    <row r="1473" spans="4:4" x14ac:dyDescent="0.2">
      <c r="D1473" s="8"/>
    </row>
    <row r="1474" spans="4:4" x14ac:dyDescent="0.2">
      <c r="D1474" s="8"/>
    </row>
    <row r="1475" spans="4:4" x14ac:dyDescent="0.2">
      <c r="D1475" s="8"/>
    </row>
    <row r="1476" spans="4:4" x14ac:dyDescent="0.2">
      <c r="D1476" s="8"/>
    </row>
    <row r="1477" spans="4:4" x14ac:dyDescent="0.2">
      <c r="D1477" s="8"/>
    </row>
    <row r="1478" spans="4:4" x14ac:dyDescent="0.2">
      <c r="D1478" s="8"/>
    </row>
    <row r="1479" spans="4:4" x14ac:dyDescent="0.2">
      <c r="D1479" s="8"/>
    </row>
    <row r="1480" spans="4:4" x14ac:dyDescent="0.2">
      <c r="D1480" s="8"/>
    </row>
    <row r="1481" spans="4:4" x14ac:dyDescent="0.2">
      <c r="D1481" s="8"/>
    </row>
    <row r="1482" spans="4:4" x14ac:dyDescent="0.2">
      <c r="D1482" s="8"/>
    </row>
    <row r="1483" spans="4:4" x14ac:dyDescent="0.2">
      <c r="D1483" s="8"/>
    </row>
    <row r="1484" spans="4:4" x14ac:dyDescent="0.2">
      <c r="D1484" s="8"/>
    </row>
    <row r="1485" spans="4:4" x14ac:dyDescent="0.2">
      <c r="D1485" s="8"/>
    </row>
    <row r="1486" spans="4:4" x14ac:dyDescent="0.2">
      <c r="D1486" s="8"/>
    </row>
    <row r="1487" spans="4:4" x14ac:dyDescent="0.2">
      <c r="D1487" s="8"/>
    </row>
    <row r="1488" spans="4:4" x14ac:dyDescent="0.2">
      <c r="D1488" s="8"/>
    </row>
    <row r="1489" spans="4:4" x14ac:dyDescent="0.2">
      <c r="D1489" s="8"/>
    </row>
    <row r="1490" spans="4:4" x14ac:dyDescent="0.2">
      <c r="D1490" s="8"/>
    </row>
    <row r="1491" spans="4:4" x14ac:dyDescent="0.2">
      <c r="D1491" s="8"/>
    </row>
    <row r="1492" spans="4:4" x14ac:dyDescent="0.2">
      <c r="D1492" s="8"/>
    </row>
    <row r="1493" spans="4:4" x14ac:dyDescent="0.2">
      <c r="D1493" s="8"/>
    </row>
    <row r="1494" spans="4:4" x14ac:dyDescent="0.2">
      <c r="D1494" s="8"/>
    </row>
    <row r="1495" spans="4:4" x14ac:dyDescent="0.2">
      <c r="D1495" s="8"/>
    </row>
    <row r="1496" spans="4:4" x14ac:dyDescent="0.2">
      <c r="D1496" s="8"/>
    </row>
    <row r="1497" spans="4:4" x14ac:dyDescent="0.2">
      <c r="D1497" s="8"/>
    </row>
    <row r="1498" spans="4:4" x14ac:dyDescent="0.2">
      <c r="D1498" s="8"/>
    </row>
    <row r="1499" spans="4:4" x14ac:dyDescent="0.2">
      <c r="D1499" s="8"/>
    </row>
    <row r="1500" spans="4:4" x14ac:dyDescent="0.2">
      <c r="D1500" s="8"/>
    </row>
    <row r="1501" spans="4:4" x14ac:dyDescent="0.2">
      <c r="D1501" s="8"/>
    </row>
    <row r="1502" spans="4:4" x14ac:dyDescent="0.2">
      <c r="D1502" s="8"/>
    </row>
    <row r="1503" spans="4:4" x14ac:dyDescent="0.2">
      <c r="D1503" s="8"/>
    </row>
    <row r="1504" spans="4:4" x14ac:dyDescent="0.2">
      <c r="D1504" s="8"/>
    </row>
    <row r="1505" spans="4:4" x14ac:dyDescent="0.2">
      <c r="D1505" s="8"/>
    </row>
    <row r="1506" spans="4:4" x14ac:dyDescent="0.2">
      <c r="D1506" s="8"/>
    </row>
    <row r="1507" spans="4:4" x14ac:dyDescent="0.2">
      <c r="D1507" s="8"/>
    </row>
    <row r="1508" spans="4:4" x14ac:dyDescent="0.2">
      <c r="D1508" s="8"/>
    </row>
    <row r="1509" spans="4:4" x14ac:dyDescent="0.2">
      <c r="D1509" s="8"/>
    </row>
    <row r="1510" spans="4:4" x14ac:dyDescent="0.2">
      <c r="D1510" s="8"/>
    </row>
    <row r="1511" spans="4:4" x14ac:dyDescent="0.2">
      <c r="D1511" s="8"/>
    </row>
    <row r="1512" spans="4:4" x14ac:dyDescent="0.2">
      <c r="D1512" s="8"/>
    </row>
    <row r="1513" spans="4:4" x14ac:dyDescent="0.2">
      <c r="D1513" s="8"/>
    </row>
    <row r="1514" spans="4:4" x14ac:dyDescent="0.2">
      <c r="D1514" s="8"/>
    </row>
    <row r="1515" spans="4:4" x14ac:dyDescent="0.2">
      <c r="D1515" s="8"/>
    </row>
    <row r="1516" spans="4:4" x14ac:dyDescent="0.2">
      <c r="D1516" s="8"/>
    </row>
    <row r="1517" spans="4:4" x14ac:dyDescent="0.2">
      <c r="D1517" s="8"/>
    </row>
    <row r="1518" spans="4:4" x14ac:dyDescent="0.2">
      <c r="D1518" s="8"/>
    </row>
    <row r="1519" spans="4:4" x14ac:dyDescent="0.2">
      <c r="D1519" s="8"/>
    </row>
    <row r="1520" spans="4:4" x14ac:dyDescent="0.2">
      <c r="D1520" s="8"/>
    </row>
    <row r="1521" spans="4:4" x14ac:dyDescent="0.2">
      <c r="D1521" s="8"/>
    </row>
    <row r="1522" spans="4:4" x14ac:dyDescent="0.2">
      <c r="D1522" s="8"/>
    </row>
    <row r="1523" spans="4:4" x14ac:dyDescent="0.2">
      <c r="D1523" s="8"/>
    </row>
    <row r="1524" spans="4:4" x14ac:dyDescent="0.2">
      <c r="D1524" s="8"/>
    </row>
    <row r="1525" spans="4:4" x14ac:dyDescent="0.2">
      <c r="D1525" s="8"/>
    </row>
    <row r="1526" spans="4:4" x14ac:dyDescent="0.2">
      <c r="D1526" s="8"/>
    </row>
    <row r="1527" spans="4:4" x14ac:dyDescent="0.2">
      <c r="D1527" s="8"/>
    </row>
    <row r="1528" spans="4:4" x14ac:dyDescent="0.2">
      <c r="D1528" s="8"/>
    </row>
    <row r="1529" spans="4:4" x14ac:dyDescent="0.2">
      <c r="D1529" s="8"/>
    </row>
    <row r="1530" spans="4:4" x14ac:dyDescent="0.2">
      <c r="D1530" s="8"/>
    </row>
    <row r="1531" spans="4:4" x14ac:dyDescent="0.2">
      <c r="D1531" s="8"/>
    </row>
    <row r="1532" spans="4:4" x14ac:dyDescent="0.2">
      <c r="D1532" s="8"/>
    </row>
    <row r="1533" spans="4:4" x14ac:dyDescent="0.2">
      <c r="D1533" s="8"/>
    </row>
    <row r="1534" spans="4:4" x14ac:dyDescent="0.2">
      <c r="D1534" s="8"/>
    </row>
    <row r="1535" spans="4:4" x14ac:dyDescent="0.2">
      <c r="D1535" s="8"/>
    </row>
    <row r="1536" spans="4:4" x14ac:dyDescent="0.2">
      <c r="D1536" s="8"/>
    </row>
    <row r="1537" spans="4:4" x14ac:dyDescent="0.2">
      <c r="D1537" s="8"/>
    </row>
    <row r="1538" spans="4:4" x14ac:dyDescent="0.2">
      <c r="D1538" s="8"/>
    </row>
    <row r="1539" spans="4:4" x14ac:dyDescent="0.2">
      <c r="D1539" s="8"/>
    </row>
    <row r="1540" spans="4:4" x14ac:dyDescent="0.2">
      <c r="D1540" s="8"/>
    </row>
    <row r="1541" spans="4:4" x14ac:dyDescent="0.2">
      <c r="D1541" s="8"/>
    </row>
    <row r="1542" spans="4:4" x14ac:dyDescent="0.2">
      <c r="D1542" s="8"/>
    </row>
    <row r="1543" spans="4:4" x14ac:dyDescent="0.2">
      <c r="D1543" s="8"/>
    </row>
    <row r="1544" spans="4:4" x14ac:dyDescent="0.2">
      <c r="D1544" s="8"/>
    </row>
    <row r="1545" spans="4:4" x14ac:dyDescent="0.2">
      <c r="D1545" s="8"/>
    </row>
    <row r="1546" spans="4:4" x14ac:dyDescent="0.2">
      <c r="D1546" s="8"/>
    </row>
    <row r="1547" spans="4:4" x14ac:dyDescent="0.2">
      <c r="D1547" s="8"/>
    </row>
    <row r="1548" spans="4:4" x14ac:dyDescent="0.2">
      <c r="D1548" s="8"/>
    </row>
    <row r="1549" spans="4:4" x14ac:dyDescent="0.2">
      <c r="D1549" s="8"/>
    </row>
    <row r="1550" spans="4:4" x14ac:dyDescent="0.2">
      <c r="D1550" s="8"/>
    </row>
    <row r="1551" spans="4:4" x14ac:dyDescent="0.2">
      <c r="D1551" s="8"/>
    </row>
    <row r="1552" spans="4:4" x14ac:dyDescent="0.2">
      <c r="D1552" s="8"/>
    </row>
    <row r="1553" spans="4:4" x14ac:dyDescent="0.2">
      <c r="D1553" s="8"/>
    </row>
    <row r="1554" spans="4:4" x14ac:dyDescent="0.2">
      <c r="D1554" s="8"/>
    </row>
    <row r="1555" spans="4:4" x14ac:dyDescent="0.2">
      <c r="D1555" s="8"/>
    </row>
    <row r="1556" spans="4:4" x14ac:dyDescent="0.2">
      <c r="D1556" s="8"/>
    </row>
    <row r="1557" spans="4:4" x14ac:dyDescent="0.2">
      <c r="D1557" s="8"/>
    </row>
    <row r="1558" spans="4:4" x14ac:dyDescent="0.2">
      <c r="D1558" s="8"/>
    </row>
    <row r="1559" spans="4:4" x14ac:dyDescent="0.2">
      <c r="D1559" s="8"/>
    </row>
    <row r="1560" spans="4:4" x14ac:dyDescent="0.2">
      <c r="D1560" s="8"/>
    </row>
    <row r="1561" spans="4:4" x14ac:dyDescent="0.2">
      <c r="D1561" s="8"/>
    </row>
    <row r="1562" spans="4:4" x14ac:dyDescent="0.2">
      <c r="D1562" s="8"/>
    </row>
    <row r="1563" spans="4:4" x14ac:dyDescent="0.2">
      <c r="D1563" s="8"/>
    </row>
    <row r="1564" spans="4:4" x14ac:dyDescent="0.2">
      <c r="D1564" s="8"/>
    </row>
    <row r="1565" spans="4:4" x14ac:dyDescent="0.2">
      <c r="D1565" s="8"/>
    </row>
    <row r="1566" spans="4:4" x14ac:dyDescent="0.2">
      <c r="D1566" s="8"/>
    </row>
    <row r="1567" spans="4:4" x14ac:dyDescent="0.2">
      <c r="D1567" s="8"/>
    </row>
    <row r="1568" spans="4:4" x14ac:dyDescent="0.2">
      <c r="D1568" s="8"/>
    </row>
    <row r="1569" spans="4:4" x14ac:dyDescent="0.2">
      <c r="D1569" s="8"/>
    </row>
    <row r="1570" spans="4:4" x14ac:dyDescent="0.2">
      <c r="D1570" s="8"/>
    </row>
    <row r="1571" spans="4:4" x14ac:dyDescent="0.2">
      <c r="D1571" s="8"/>
    </row>
    <row r="1572" spans="4:4" x14ac:dyDescent="0.2">
      <c r="D1572" s="8"/>
    </row>
    <row r="1573" spans="4:4" x14ac:dyDescent="0.2">
      <c r="D1573" s="8"/>
    </row>
    <row r="1574" spans="4:4" x14ac:dyDescent="0.2">
      <c r="D1574" s="8"/>
    </row>
    <row r="1575" spans="4:4" x14ac:dyDescent="0.2">
      <c r="D1575" s="8"/>
    </row>
    <row r="1576" spans="4:4" x14ac:dyDescent="0.2">
      <c r="D1576" s="8"/>
    </row>
    <row r="1577" spans="4:4" x14ac:dyDescent="0.2">
      <c r="D1577" s="8"/>
    </row>
    <row r="1578" spans="4:4" x14ac:dyDescent="0.2">
      <c r="D1578" s="8"/>
    </row>
    <row r="1579" spans="4:4" x14ac:dyDescent="0.2">
      <c r="D1579" s="8"/>
    </row>
    <row r="1580" spans="4:4" x14ac:dyDescent="0.2">
      <c r="D1580" s="8"/>
    </row>
    <row r="1581" spans="4:4" x14ac:dyDescent="0.2">
      <c r="D1581" s="8"/>
    </row>
    <row r="1582" spans="4:4" x14ac:dyDescent="0.2">
      <c r="D1582" s="8"/>
    </row>
    <row r="1583" spans="4:4" x14ac:dyDescent="0.2">
      <c r="D1583" s="8"/>
    </row>
    <row r="1584" spans="4:4" x14ac:dyDescent="0.2">
      <c r="D1584" s="8"/>
    </row>
    <row r="1585" spans="4:4" x14ac:dyDescent="0.2">
      <c r="D1585" s="8"/>
    </row>
    <row r="1586" spans="4:4" x14ac:dyDescent="0.2">
      <c r="D1586" s="8"/>
    </row>
    <row r="1587" spans="4:4" x14ac:dyDescent="0.2">
      <c r="D1587" s="8"/>
    </row>
    <row r="1588" spans="4:4" x14ac:dyDescent="0.2">
      <c r="D1588" s="8"/>
    </row>
    <row r="1589" spans="4:4" x14ac:dyDescent="0.2">
      <c r="D1589" s="8"/>
    </row>
    <row r="1590" spans="4:4" x14ac:dyDescent="0.2">
      <c r="D1590" s="8"/>
    </row>
    <row r="1591" spans="4:4" x14ac:dyDescent="0.2">
      <c r="D1591" s="8"/>
    </row>
    <row r="1592" spans="4:4" x14ac:dyDescent="0.2">
      <c r="D1592" s="8"/>
    </row>
    <row r="1593" spans="4:4" x14ac:dyDescent="0.2">
      <c r="D1593" s="8"/>
    </row>
    <row r="1594" spans="4:4" x14ac:dyDescent="0.2">
      <c r="D1594" s="8"/>
    </row>
    <row r="1595" spans="4:4" x14ac:dyDescent="0.2">
      <c r="D1595" s="8"/>
    </row>
    <row r="1596" spans="4:4" x14ac:dyDescent="0.2">
      <c r="D1596" s="8"/>
    </row>
    <row r="1597" spans="4:4" x14ac:dyDescent="0.2">
      <c r="D1597" s="8"/>
    </row>
    <row r="1598" spans="4:4" x14ac:dyDescent="0.2">
      <c r="D1598" s="8"/>
    </row>
    <row r="1599" spans="4:4" x14ac:dyDescent="0.2">
      <c r="D1599" s="8"/>
    </row>
    <row r="1600" spans="4:4" x14ac:dyDescent="0.2">
      <c r="D1600" s="8"/>
    </row>
    <row r="1601" spans="4:4" x14ac:dyDescent="0.2">
      <c r="D1601" s="8"/>
    </row>
    <row r="1602" spans="4:4" x14ac:dyDescent="0.2">
      <c r="D1602" s="8"/>
    </row>
    <row r="1603" spans="4:4" x14ac:dyDescent="0.2">
      <c r="D1603" s="8"/>
    </row>
    <row r="1604" spans="4:4" x14ac:dyDescent="0.2">
      <c r="D1604" s="8"/>
    </row>
    <row r="1605" spans="4:4" x14ac:dyDescent="0.2">
      <c r="D1605" s="8"/>
    </row>
    <row r="1606" spans="4:4" x14ac:dyDescent="0.2">
      <c r="D1606" s="8"/>
    </row>
    <row r="1607" spans="4:4" x14ac:dyDescent="0.2">
      <c r="D1607" s="8"/>
    </row>
    <row r="1608" spans="4:4" x14ac:dyDescent="0.2">
      <c r="D1608" s="8"/>
    </row>
    <row r="1609" spans="4:4" x14ac:dyDescent="0.2">
      <c r="D1609" s="8"/>
    </row>
    <row r="1610" spans="4:4" x14ac:dyDescent="0.2">
      <c r="D1610" s="8"/>
    </row>
    <row r="1611" spans="4:4" x14ac:dyDescent="0.2">
      <c r="D1611" s="8"/>
    </row>
    <row r="1612" spans="4:4" x14ac:dyDescent="0.2">
      <c r="D1612" s="8"/>
    </row>
    <row r="1613" spans="4:4" x14ac:dyDescent="0.2">
      <c r="D1613" s="8"/>
    </row>
    <row r="1614" spans="4:4" x14ac:dyDescent="0.2">
      <c r="D1614" s="8"/>
    </row>
    <row r="1615" spans="4:4" x14ac:dyDescent="0.2">
      <c r="D1615" s="8"/>
    </row>
    <row r="1616" spans="4:4" x14ac:dyDescent="0.2">
      <c r="D1616" s="8"/>
    </row>
    <row r="1617" spans="4:4" x14ac:dyDescent="0.2">
      <c r="D1617" s="8"/>
    </row>
    <row r="1618" spans="4:4" x14ac:dyDescent="0.2">
      <c r="D1618" s="8"/>
    </row>
    <row r="1619" spans="4:4" x14ac:dyDescent="0.2">
      <c r="D1619" s="8"/>
    </row>
    <row r="1620" spans="4:4" x14ac:dyDescent="0.2">
      <c r="D1620" s="8"/>
    </row>
    <row r="1621" spans="4:4" x14ac:dyDescent="0.2">
      <c r="D1621" s="8"/>
    </row>
    <row r="1622" spans="4:4" x14ac:dyDescent="0.2">
      <c r="D1622" s="8"/>
    </row>
    <row r="1623" spans="4:4" x14ac:dyDescent="0.2">
      <c r="D1623" s="8"/>
    </row>
    <row r="1624" spans="4:4" x14ac:dyDescent="0.2">
      <c r="D1624" s="8"/>
    </row>
    <row r="1625" spans="4:4" x14ac:dyDescent="0.2">
      <c r="D1625" s="8"/>
    </row>
    <row r="1626" spans="4:4" x14ac:dyDescent="0.2">
      <c r="D1626" s="8"/>
    </row>
    <row r="1627" spans="4:4" x14ac:dyDescent="0.2">
      <c r="D1627" s="8"/>
    </row>
    <row r="1628" spans="4:4" x14ac:dyDescent="0.2">
      <c r="D1628" s="8"/>
    </row>
    <row r="1629" spans="4:4" x14ac:dyDescent="0.2">
      <c r="D1629" s="8"/>
    </row>
    <row r="1630" spans="4:4" x14ac:dyDescent="0.2">
      <c r="D1630" s="8"/>
    </row>
    <row r="1631" spans="4:4" x14ac:dyDescent="0.2">
      <c r="D1631" s="8"/>
    </row>
    <row r="1632" spans="4:4" x14ac:dyDescent="0.2">
      <c r="D1632" s="8"/>
    </row>
    <row r="1633" spans="4:4" x14ac:dyDescent="0.2">
      <c r="D1633" s="8"/>
    </row>
    <row r="1634" spans="4:4" x14ac:dyDescent="0.2">
      <c r="D1634" s="8"/>
    </row>
    <row r="1635" spans="4:4" x14ac:dyDescent="0.2">
      <c r="D1635" s="8"/>
    </row>
    <row r="1636" spans="4:4" x14ac:dyDescent="0.2">
      <c r="D1636" s="8"/>
    </row>
    <row r="1637" spans="4:4" x14ac:dyDescent="0.2">
      <c r="D1637" s="8"/>
    </row>
    <row r="1638" spans="4:4" x14ac:dyDescent="0.2">
      <c r="D1638" s="8"/>
    </row>
    <row r="1639" spans="4:4" x14ac:dyDescent="0.2">
      <c r="D1639" s="8"/>
    </row>
    <row r="1640" spans="4:4" x14ac:dyDescent="0.2">
      <c r="D1640" s="8"/>
    </row>
    <row r="1641" spans="4:4" x14ac:dyDescent="0.2">
      <c r="D1641" s="8"/>
    </row>
    <row r="1642" spans="4:4" x14ac:dyDescent="0.2">
      <c r="D1642" s="8"/>
    </row>
    <row r="1643" spans="4:4" x14ac:dyDescent="0.2">
      <c r="D1643" s="8"/>
    </row>
    <row r="1644" spans="4:4" x14ac:dyDescent="0.2">
      <c r="D1644" s="8"/>
    </row>
    <row r="1645" spans="4:4" x14ac:dyDescent="0.2">
      <c r="D1645" s="8"/>
    </row>
    <row r="1646" spans="4:4" x14ac:dyDescent="0.2">
      <c r="D1646" s="8"/>
    </row>
    <row r="1647" spans="4:4" x14ac:dyDescent="0.2">
      <c r="D1647" s="8"/>
    </row>
    <row r="1648" spans="4:4" x14ac:dyDescent="0.2">
      <c r="D1648" s="8"/>
    </row>
    <row r="1649" spans="4:4" x14ac:dyDescent="0.2">
      <c r="D1649" s="8"/>
    </row>
    <row r="1650" spans="4:4" x14ac:dyDescent="0.2">
      <c r="D1650" s="8"/>
    </row>
    <row r="1651" spans="4:4" x14ac:dyDescent="0.2">
      <c r="D1651" s="8"/>
    </row>
    <row r="1652" spans="4:4" x14ac:dyDescent="0.2">
      <c r="D1652" s="8"/>
    </row>
    <row r="1653" spans="4:4" x14ac:dyDescent="0.2">
      <c r="D1653" s="8"/>
    </row>
    <row r="1654" spans="4:4" x14ac:dyDescent="0.2">
      <c r="D1654" s="8"/>
    </row>
    <row r="1655" spans="4:4" x14ac:dyDescent="0.2">
      <c r="D1655" s="8"/>
    </row>
    <row r="1656" spans="4:4" x14ac:dyDescent="0.2">
      <c r="D1656" s="8"/>
    </row>
    <row r="1657" spans="4:4" x14ac:dyDescent="0.2">
      <c r="D1657" s="8"/>
    </row>
    <row r="1658" spans="4:4" x14ac:dyDescent="0.2">
      <c r="D1658" s="8"/>
    </row>
    <row r="1659" spans="4:4" x14ac:dyDescent="0.2">
      <c r="D1659" s="8"/>
    </row>
    <row r="1660" spans="4:4" x14ac:dyDescent="0.2">
      <c r="D1660" s="8"/>
    </row>
    <row r="1661" spans="4:4" x14ac:dyDescent="0.2">
      <c r="D1661" s="8"/>
    </row>
    <row r="1662" spans="4:4" x14ac:dyDescent="0.2">
      <c r="D1662" s="8"/>
    </row>
    <row r="1663" spans="4:4" x14ac:dyDescent="0.2">
      <c r="D1663" s="8"/>
    </row>
    <row r="1664" spans="4:4" x14ac:dyDescent="0.2">
      <c r="D1664" s="8"/>
    </row>
    <row r="1665" spans="4:4" x14ac:dyDescent="0.2">
      <c r="D1665" s="8"/>
    </row>
    <row r="1666" spans="4:4" x14ac:dyDescent="0.2">
      <c r="D1666" s="8"/>
    </row>
    <row r="1667" spans="4:4" x14ac:dyDescent="0.2">
      <c r="D1667" s="8"/>
    </row>
    <row r="1668" spans="4:4" x14ac:dyDescent="0.2">
      <c r="D1668" s="8"/>
    </row>
    <row r="1669" spans="4:4" x14ac:dyDescent="0.2">
      <c r="D1669" s="8"/>
    </row>
    <row r="1670" spans="4:4" x14ac:dyDescent="0.2">
      <c r="D1670" s="8"/>
    </row>
    <row r="1671" spans="4:4" x14ac:dyDescent="0.2">
      <c r="D1671" s="8"/>
    </row>
    <row r="1672" spans="4:4" x14ac:dyDescent="0.2">
      <c r="D1672" s="8"/>
    </row>
    <row r="1673" spans="4:4" x14ac:dyDescent="0.2">
      <c r="D1673" s="8"/>
    </row>
    <row r="1674" spans="4:4" x14ac:dyDescent="0.2">
      <c r="D1674" s="8"/>
    </row>
    <row r="1675" spans="4:4" x14ac:dyDescent="0.2">
      <c r="D1675" s="8"/>
    </row>
    <row r="1676" spans="4:4" x14ac:dyDescent="0.2">
      <c r="D1676" s="8"/>
    </row>
    <row r="1677" spans="4:4" x14ac:dyDescent="0.2">
      <c r="D1677" s="8"/>
    </row>
    <row r="1678" spans="4:4" x14ac:dyDescent="0.2">
      <c r="D1678" s="8"/>
    </row>
    <row r="1679" spans="4:4" x14ac:dyDescent="0.2">
      <c r="D1679" s="8"/>
    </row>
    <row r="1680" spans="4:4" x14ac:dyDescent="0.2">
      <c r="D1680" s="8"/>
    </row>
    <row r="1681" spans="4:4" x14ac:dyDescent="0.2">
      <c r="D1681" s="8"/>
    </row>
    <row r="1682" spans="4:4" x14ac:dyDescent="0.2">
      <c r="D1682" s="8"/>
    </row>
    <row r="1683" spans="4:4" x14ac:dyDescent="0.2">
      <c r="D1683" s="8"/>
    </row>
    <row r="1684" spans="4:4" x14ac:dyDescent="0.2">
      <c r="D1684" s="8"/>
    </row>
    <row r="1685" spans="4:4" x14ac:dyDescent="0.2">
      <c r="D1685" s="8"/>
    </row>
    <row r="1686" spans="4:4" x14ac:dyDescent="0.2">
      <c r="D1686" s="8"/>
    </row>
    <row r="1687" spans="4:4" x14ac:dyDescent="0.2">
      <c r="D1687" s="8"/>
    </row>
    <row r="1688" spans="4:4" x14ac:dyDescent="0.2">
      <c r="D1688" s="8"/>
    </row>
    <row r="1689" spans="4:4" x14ac:dyDescent="0.2">
      <c r="D1689" s="8"/>
    </row>
    <row r="1690" spans="4:4" x14ac:dyDescent="0.2">
      <c r="D1690" s="8"/>
    </row>
    <row r="1691" spans="4:4" x14ac:dyDescent="0.2">
      <c r="D1691" s="8"/>
    </row>
    <row r="1692" spans="4:4" x14ac:dyDescent="0.2">
      <c r="D1692" s="8"/>
    </row>
    <row r="1693" spans="4:4" x14ac:dyDescent="0.2">
      <c r="D1693" s="8"/>
    </row>
    <row r="1694" spans="4:4" x14ac:dyDescent="0.2">
      <c r="D1694" s="8"/>
    </row>
    <row r="1695" spans="4:4" x14ac:dyDescent="0.2">
      <c r="D1695" s="8"/>
    </row>
    <row r="1696" spans="4:4" x14ac:dyDescent="0.2">
      <c r="D1696" s="8"/>
    </row>
    <row r="1697" spans="4:4" x14ac:dyDescent="0.2">
      <c r="D1697" s="8"/>
    </row>
    <row r="1698" spans="4:4" x14ac:dyDescent="0.2">
      <c r="D1698" s="8"/>
    </row>
    <row r="1699" spans="4:4" x14ac:dyDescent="0.2">
      <c r="D1699" s="8"/>
    </row>
    <row r="1700" spans="4:4" x14ac:dyDescent="0.2">
      <c r="D1700" s="8"/>
    </row>
    <row r="1701" spans="4:4" x14ac:dyDescent="0.2">
      <c r="D1701" s="8"/>
    </row>
    <row r="1702" spans="4:4" x14ac:dyDescent="0.2">
      <c r="D1702" s="8"/>
    </row>
    <row r="1703" spans="4:4" x14ac:dyDescent="0.2">
      <c r="D1703" s="8"/>
    </row>
    <row r="1704" spans="4:4" x14ac:dyDescent="0.2">
      <c r="D1704" s="8"/>
    </row>
    <row r="1705" spans="4:4" x14ac:dyDescent="0.2">
      <c r="D1705" s="8"/>
    </row>
    <row r="1706" spans="4:4" x14ac:dyDescent="0.2">
      <c r="D1706" s="8"/>
    </row>
    <row r="1707" spans="4:4" x14ac:dyDescent="0.2">
      <c r="D1707" s="8"/>
    </row>
    <row r="1708" spans="4:4" x14ac:dyDescent="0.2">
      <c r="D1708" s="8"/>
    </row>
    <row r="1709" spans="4:4" x14ac:dyDescent="0.2">
      <c r="D1709" s="8"/>
    </row>
    <row r="1710" spans="4:4" x14ac:dyDescent="0.2">
      <c r="D1710" s="8"/>
    </row>
    <row r="1711" spans="4:4" x14ac:dyDescent="0.2">
      <c r="D1711" s="8"/>
    </row>
    <row r="1712" spans="4:4" x14ac:dyDescent="0.2">
      <c r="D1712" s="8"/>
    </row>
    <row r="1713" spans="4:4" x14ac:dyDescent="0.2">
      <c r="D1713" s="8"/>
    </row>
    <row r="1714" spans="4:4" x14ac:dyDescent="0.2">
      <c r="D1714" s="8"/>
    </row>
    <row r="1715" spans="4:4" x14ac:dyDescent="0.2">
      <c r="D1715" s="8"/>
    </row>
    <row r="1716" spans="4:4" x14ac:dyDescent="0.2">
      <c r="D1716" s="8"/>
    </row>
    <row r="1717" spans="4:4" x14ac:dyDescent="0.2">
      <c r="D1717" s="8"/>
    </row>
    <row r="1718" spans="4:4" x14ac:dyDescent="0.2">
      <c r="D1718" s="8"/>
    </row>
    <row r="1719" spans="4:4" x14ac:dyDescent="0.2">
      <c r="D1719" s="8"/>
    </row>
    <row r="1720" spans="4:4" x14ac:dyDescent="0.2">
      <c r="D1720" s="8"/>
    </row>
    <row r="1721" spans="4:4" x14ac:dyDescent="0.2">
      <c r="D1721" s="8"/>
    </row>
    <row r="1722" spans="4:4" x14ac:dyDescent="0.2">
      <c r="D1722" s="8"/>
    </row>
    <row r="1723" spans="4:4" x14ac:dyDescent="0.2">
      <c r="D1723" s="8"/>
    </row>
    <row r="1724" spans="4:4" x14ac:dyDescent="0.2">
      <c r="D1724" s="8"/>
    </row>
    <row r="1725" spans="4:4" x14ac:dyDescent="0.2">
      <c r="D1725" s="8"/>
    </row>
    <row r="1726" spans="4:4" x14ac:dyDescent="0.2">
      <c r="D1726" s="8"/>
    </row>
    <row r="1727" spans="4:4" x14ac:dyDescent="0.2">
      <c r="D1727" s="8"/>
    </row>
    <row r="1728" spans="4:4" x14ac:dyDescent="0.2">
      <c r="D1728" s="8"/>
    </row>
    <row r="1729" spans="4:4" x14ac:dyDescent="0.2">
      <c r="D1729" s="8"/>
    </row>
    <row r="1730" spans="4:4" x14ac:dyDescent="0.2">
      <c r="D1730" s="8"/>
    </row>
    <row r="1731" spans="4:4" x14ac:dyDescent="0.2">
      <c r="D1731" s="8"/>
    </row>
    <row r="1732" spans="4:4" x14ac:dyDescent="0.2">
      <c r="D1732" s="8"/>
    </row>
    <row r="1733" spans="4:4" x14ac:dyDescent="0.2">
      <c r="D1733" s="8"/>
    </row>
    <row r="1734" spans="4:4" x14ac:dyDescent="0.2">
      <c r="D1734" s="8"/>
    </row>
    <row r="1735" spans="4:4" x14ac:dyDescent="0.2">
      <c r="D1735" s="8"/>
    </row>
    <row r="1736" spans="4:4" x14ac:dyDescent="0.2">
      <c r="D1736" s="8"/>
    </row>
    <row r="1737" spans="4:4" x14ac:dyDescent="0.2">
      <c r="D1737" s="8"/>
    </row>
    <row r="1738" spans="4:4" x14ac:dyDescent="0.2">
      <c r="D1738" s="8"/>
    </row>
    <row r="1739" spans="4:4" x14ac:dyDescent="0.2">
      <c r="D1739" s="8"/>
    </row>
    <row r="1740" spans="4:4" x14ac:dyDescent="0.2">
      <c r="D1740" s="8"/>
    </row>
    <row r="1741" spans="4:4" x14ac:dyDescent="0.2">
      <c r="D1741" s="8"/>
    </row>
    <row r="1742" spans="4:4" x14ac:dyDescent="0.2">
      <c r="D1742" s="8"/>
    </row>
    <row r="1743" spans="4:4" x14ac:dyDescent="0.2">
      <c r="D1743" s="8"/>
    </row>
    <row r="1744" spans="4:4" x14ac:dyDescent="0.2">
      <c r="D1744" s="8"/>
    </row>
    <row r="1745" spans="4:4" x14ac:dyDescent="0.2">
      <c r="D1745" s="8"/>
    </row>
    <row r="1746" spans="4:4" x14ac:dyDescent="0.2">
      <c r="D1746" s="8"/>
    </row>
    <row r="1747" spans="4:4" x14ac:dyDescent="0.2">
      <c r="D1747" s="8"/>
    </row>
    <row r="1748" spans="4:4" x14ac:dyDescent="0.2">
      <c r="D1748" s="8"/>
    </row>
    <row r="1749" spans="4:4" x14ac:dyDescent="0.2">
      <c r="D1749" s="8"/>
    </row>
    <row r="1750" spans="4:4" x14ac:dyDescent="0.2">
      <c r="D1750" s="8"/>
    </row>
    <row r="1751" spans="4:4" x14ac:dyDescent="0.2">
      <c r="D1751" s="8"/>
    </row>
    <row r="1752" spans="4:4" x14ac:dyDescent="0.2">
      <c r="D1752" s="8"/>
    </row>
    <row r="1753" spans="4:4" x14ac:dyDescent="0.2">
      <c r="D1753" s="8"/>
    </row>
    <row r="1754" spans="4:4" x14ac:dyDescent="0.2">
      <c r="D1754" s="8"/>
    </row>
    <row r="1755" spans="4:4" x14ac:dyDescent="0.2">
      <c r="D1755" s="8"/>
    </row>
    <row r="1756" spans="4:4" x14ac:dyDescent="0.2">
      <c r="D1756" s="8"/>
    </row>
    <row r="1757" spans="4:4" x14ac:dyDescent="0.2">
      <c r="D1757" s="8"/>
    </row>
    <row r="1758" spans="4:4" x14ac:dyDescent="0.2">
      <c r="D1758" s="8"/>
    </row>
    <row r="1759" spans="4:4" x14ac:dyDescent="0.2">
      <c r="D1759" s="8"/>
    </row>
    <row r="1760" spans="4:4" x14ac:dyDescent="0.2">
      <c r="D1760" s="8"/>
    </row>
    <row r="1761" spans="4:4" x14ac:dyDescent="0.2">
      <c r="D1761" s="8"/>
    </row>
    <row r="1762" spans="4:4" x14ac:dyDescent="0.2">
      <c r="D1762" s="8"/>
    </row>
    <row r="1763" spans="4:4" x14ac:dyDescent="0.2">
      <c r="D1763" s="8"/>
    </row>
    <row r="1764" spans="4:4" x14ac:dyDescent="0.2">
      <c r="D1764" s="8"/>
    </row>
    <row r="1765" spans="4:4" x14ac:dyDescent="0.2">
      <c r="D1765" s="8"/>
    </row>
    <row r="1766" spans="4:4" x14ac:dyDescent="0.2">
      <c r="D1766" s="8"/>
    </row>
    <row r="1767" spans="4:4" x14ac:dyDescent="0.2">
      <c r="D1767" s="8"/>
    </row>
    <row r="1768" spans="4:4" x14ac:dyDescent="0.2">
      <c r="D1768" s="8"/>
    </row>
    <row r="1769" spans="4:4" x14ac:dyDescent="0.2">
      <c r="D1769" s="8"/>
    </row>
    <row r="1770" spans="4:4" x14ac:dyDescent="0.2">
      <c r="D1770" s="8"/>
    </row>
    <row r="1771" spans="4:4" x14ac:dyDescent="0.2">
      <c r="D1771" s="8"/>
    </row>
    <row r="1772" spans="4:4" x14ac:dyDescent="0.2">
      <c r="D1772" s="8"/>
    </row>
    <row r="1773" spans="4:4" x14ac:dyDescent="0.2">
      <c r="D1773" s="8"/>
    </row>
    <row r="1774" spans="4:4" x14ac:dyDescent="0.2">
      <c r="D1774" s="8"/>
    </row>
    <row r="1775" spans="4:4" x14ac:dyDescent="0.2">
      <c r="D1775" s="8"/>
    </row>
    <row r="1776" spans="4:4" x14ac:dyDescent="0.2">
      <c r="D1776" s="8"/>
    </row>
    <row r="1777" spans="4:4" x14ac:dyDescent="0.2">
      <c r="D1777" s="8"/>
    </row>
    <row r="1778" spans="4:4" x14ac:dyDescent="0.2">
      <c r="D1778" s="8"/>
    </row>
    <row r="1779" spans="4:4" x14ac:dyDescent="0.2">
      <c r="D1779" s="8"/>
    </row>
    <row r="1780" spans="4:4" x14ac:dyDescent="0.2">
      <c r="D1780" s="8"/>
    </row>
    <row r="1781" spans="4:4" x14ac:dyDescent="0.2">
      <c r="D1781" s="8"/>
    </row>
    <row r="1782" spans="4:4" x14ac:dyDescent="0.2">
      <c r="D1782" s="8"/>
    </row>
    <row r="1783" spans="4:4" x14ac:dyDescent="0.2">
      <c r="D1783" s="8"/>
    </row>
    <row r="1784" spans="4:4" x14ac:dyDescent="0.2">
      <c r="D1784" s="8"/>
    </row>
    <row r="1785" spans="4:4" x14ac:dyDescent="0.2">
      <c r="D1785" s="8"/>
    </row>
    <row r="1786" spans="4:4" x14ac:dyDescent="0.2">
      <c r="D1786" s="8"/>
    </row>
    <row r="1787" spans="4:4" x14ac:dyDescent="0.2">
      <c r="D1787" s="8"/>
    </row>
    <row r="1788" spans="4:4" x14ac:dyDescent="0.2">
      <c r="D1788" s="8"/>
    </row>
    <row r="1789" spans="4:4" x14ac:dyDescent="0.2">
      <c r="D1789" s="8"/>
    </row>
    <row r="1790" spans="4:4" x14ac:dyDescent="0.2">
      <c r="D1790" s="8"/>
    </row>
    <row r="1791" spans="4:4" x14ac:dyDescent="0.2">
      <c r="D1791" s="8"/>
    </row>
    <row r="1792" spans="4:4" x14ac:dyDescent="0.2">
      <c r="D1792" s="8"/>
    </row>
    <row r="1793" spans="4:4" x14ac:dyDescent="0.2">
      <c r="D1793" s="8"/>
    </row>
    <row r="1794" spans="4:4" x14ac:dyDescent="0.2">
      <c r="D1794" s="8"/>
    </row>
    <row r="1795" spans="4:4" x14ac:dyDescent="0.2">
      <c r="D1795" s="8"/>
    </row>
    <row r="1796" spans="4:4" x14ac:dyDescent="0.2">
      <c r="D1796" s="8"/>
    </row>
    <row r="1797" spans="4:4" x14ac:dyDescent="0.2">
      <c r="D1797" s="8"/>
    </row>
    <row r="1798" spans="4:4" x14ac:dyDescent="0.2">
      <c r="D1798" s="8"/>
    </row>
    <row r="1799" spans="4:4" x14ac:dyDescent="0.2">
      <c r="D1799" s="8"/>
    </row>
    <row r="1800" spans="4:4" x14ac:dyDescent="0.2">
      <c r="D1800" s="8"/>
    </row>
    <row r="1801" spans="4:4" x14ac:dyDescent="0.2">
      <c r="D1801" s="8"/>
    </row>
    <row r="1802" spans="4:4" x14ac:dyDescent="0.2">
      <c r="D1802" s="8"/>
    </row>
    <row r="1803" spans="4:4" x14ac:dyDescent="0.2">
      <c r="D1803" s="8"/>
    </row>
    <row r="1804" spans="4:4" x14ac:dyDescent="0.2">
      <c r="D1804" s="8"/>
    </row>
    <row r="1805" spans="4:4" x14ac:dyDescent="0.2">
      <c r="D1805" s="8"/>
    </row>
    <row r="1806" spans="4:4" x14ac:dyDescent="0.2">
      <c r="D1806" s="8"/>
    </row>
    <row r="1807" spans="4:4" x14ac:dyDescent="0.2">
      <c r="D1807" s="8"/>
    </row>
    <row r="1808" spans="4:4" x14ac:dyDescent="0.2">
      <c r="D1808" s="8"/>
    </row>
    <row r="1809" spans="4:4" x14ac:dyDescent="0.2">
      <c r="D1809" s="8"/>
    </row>
    <row r="1810" spans="4:4" x14ac:dyDescent="0.2">
      <c r="D1810" s="8"/>
    </row>
    <row r="1811" spans="4:4" x14ac:dyDescent="0.2">
      <c r="D1811" s="8"/>
    </row>
    <row r="1812" spans="4:4" x14ac:dyDescent="0.2">
      <c r="D1812" s="8"/>
    </row>
    <row r="1813" spans="4:4" x14ac:dyDescent="0.2">
      <c r="D1813" s="8"/>
    </row>
    <row r="1814" spans="4:4" x14ac:dyDescent="0.2">
      <c r="D1814" s="8"/>
    </row>
    <row r="1815" spans="4:4" x14ac:dyDescent="0.2">
      <c r="D1815" s="8"/>
    </row>
    <row r="1816" spans="4:4" x14ac:dyDescent="0.2">
      <c r="D1816" s="8"/>
    </row>
    <row r="1817" spans="4:4" x14ac:dyDescent="0.2">
      <c r="D1817" s="8"/>
    </row>
    <row r="1818" spans="4:4" x14ac:dyDescent="0.2">
      <c r="D1818" s="8"/>
    </row>
    <row r="1819" spans="4:4" x14ac:dyDescent="0.2">
      <c r="D1819" s="8"/>
    </row>
    <row r="1820" spans="4:4" x14ac:dyDescent="0.2">
      <c r="D1820" s="8"/>
    </row>
    <row r="1821" spans="4:4" x14ac:dyDescent="0.2">
      <c r="D1821" s="8"/>
    </row>
    <row r="1822" spans="4:4" x14ac:dyDescent="0.2">
      <c r="D1822" s="8"/>
    </row>
    <row r="1823" spans="4:4" x14ac:dyDescent="0.2">
      <c r="D1823" s="8"/>
    </row>
    <row r="1824" spans="4:4" x14ac:dyDescent="0.2">
      <c r="D1824" s="8"/>
    </row>
    <row r="1825" spans="4:4" x14ac:dyDescent="0.2">
      <c r="D1825" s="8"/>
    </row>
    <row r="1826" spans="4:4" x14ac:dyDescent="0.2">
      <c r="D1826" s="8"/>
    </row>
    <row r="1827" spans="4:4" x14ac:dyDescent="0.2">
      <c r="D1827" s="8"/>
    </row>
    <row r="1828" spans="4:4" x14ac:dyDescent="0.2">
      <c r="D1828" s="8"/>
    </row>
    <row r="1829" spans="4:4" x14ac:dyDescent="0.2">
      <c r="D1829" s="8"/>
    </row>
    <row r="1830" spans="4:4" x14ac:dyDescent="0.2">
      <c r="D1830" s="8"/>
    </row>
    <row r="1831" spans="4:4" x14ac:dyDescent="0.2">
      <c r="D1831" s="8"/>
    </row>
    <row r="1832" spans="4:4" x14ac:dyDescent="0.2">
      <c r="D1832" s="8"/>
    </row>
    <row r="1833" spans="4:4" x14ac:dyDescent="0.2">
      <c r="D1833" s="8"/>
    </row>
    <row r="1834" spans="4:4" x14ac:dyDescent="0.2">
      <c r="D1834" s="8"/>
    </row>
    <row r="1835" spans="4:4" x14ac:dyDescent="0.2">
      <c r="D1835" s="8"/>
    </row>
    <row r="1836" spans="4:4" x14ac:dyDescent="0.2">
      <c r="D1836" s="8"/>
    </row>
    <row r="1837" spans="4:4" x14ac:dyDescent="0.2">
      <c r="D1837" s="8"/>
    </row>
    <row r="1838" spans="4:4" x14ac:dyDescent="0.2">
      <c r="D1838" s="8"/>
    </row>
    <row r="1839" spans="4:4" x14ac:dyDescent="0.2">
      <c r="D1839" s="8"/>
    </row>
    <row r="1840" spans="4:4" x14ac:dyDescent="0.2">
      <c r="D1840" s="8"/>
    </row>
    <row r="1841" spans="4:4" x14ac:dyDescent="0.2">
      <c r="D1841" s="8"/>
    </row>
    <row r="1842" spans="4:4" x14ac:dyDescent="0.2">
      <c r="D1842" s="8"/>
    </row>
    <row r="1843" spans="4:4" x14ac:dyDescent="0.2">
      <c r="D1843" s="8"/>
    </row>
    <row r="1844" spans="4:4" x14ac:dyDescent="0.2">
      <c r="D1844" s="8"/>
    </row>
    <row r="1845" spans="4:4" x14ac:dyDescent="0.2">
      <c r="D1845" s="8"/>
    </row>
    <row r="1846" spans="4:4" x14ac:dyDescent="0.2">
      <c r="D1846" s="8"/>
    </row>
    <row r="1847" spans="4:4" x14ac:dyDescent="0.2">
      <c r="D1847" s="8"/>
    </row>
    <row r="1848" spans="4:4" x14ac:dyDescent="0.2">
      <c r="D1848" s="8"/>
    </row>
    <row r="1849" spans="4:4" x14ac:dyDescent="0.2">
      <c r="D1849" s="8"/>
    </row>
    <row r="1850" spans="4:4" x14ac:dyDescent="0.2">
      <c r="D1850" s="8"/>
    </row>
    <row r="1851" spans="4:4" x14ac:dyDescent="0.2">
      <c r="D1851" s="8"/>
    </row>
    <row r="1852" spans="4:4" x14ac:dyDescent="0.2">
      <c r="D1852" s="8"/>
    </row>
    <row r="1853" spans="4:4" x14ac:dyDescent="0.2">
      <c r="D1853" s="8"/>
    </row>
    <row r="1854" spans="4:4" x14ac:dyDescent="0.2">
      <c r="D1854" s="8"/>
    </row>
    <row r="1855" spans="4:4" x14ac:dyDescent="0.2">
      <c r="D1855" s="8"/>
    </row>
    <row r="1856" spans="4:4" x14ac:dyDescent="0.2">
      <c r="D1856" s="8"/>
    </row>
    <row r="1857" spans="4:4" x14ac:dyDescent="0.2">
      <c r="D1857" s="8"/>
    </row>
    <row r="1858" spans="4:4" x14ac:dyDescent="0.2">
      <c r="D1858" s="8"/>
    </row>
    <row r="1859" spans="4:4" x14ac:dyDescent="0.2">
      <c r="D1859" s="8"/>
    </row>
    <row r="1860" spans="4:4" x14ac:dyDescent="0.2">
      <c r="D1860" s="8"/>
    </row>
    <row r="1861" spans="4:4" x14ac:dyDescent="0.2">
      <c r="D1861" s="8"/>
    </row>
    <row r="1862" spans="4:4" x14ac:dyDescent="0.2">
      <c r="D1862" s="8"/>
    </row>
    <row r="1863" spans="4:4" x14ac:dyDescent="0.2">
      <c r="D1863" s="8"/>
    </row>
    <row r="1864" spans="4:4" x14ac:dyDescent="0.2">
      <c r="D1864" s="8"/>
    </row>
    <row r="1865" spans="4:4" x14ac:dyDescent="0.2">
      <c r="D1865" s="8"/>
    </row>
    <row r="1866" spans="4:4" x14ac:dyDescent="0.2">
      <c r="D1866" s="8"/>
    </row>
    <row r="1867" spans="4:4" x14ac:dyDescent="0.2">
      <c r="D1867" s="8"/>
    </row>
    <row r="1868" spans="4:4" x14ac:dyDescent="0.2">
      <c r="D1868" s="8"/>
    </row>
    <row r="1869" spans="4:4" x14ac:dyDescent="0.2">
      <c r="D1869" s="8"/>
    </row>
    <row r="1870" spans="4:4" x14ac:dyDescent="0.2">
      <c r="D1870" s="8"/>
    </row>
    <row r="1871" spans="4:4" x14ac:dyDescent="0.2">
      <c r="D1871" s="8"/>
    </row>
    <row r="1872" spans="4:4" x14ac:dyDescent="0.2">
      <c r="D1872" s="8"/>
    </row>
    <row r="1873" spans="4:4" x14ac:dyDescent="0.2">
      <c r="D1873" s="8"/>
    </row>
    <row r="1874" spans="4:4" x14ac:dyDescent="0.2">
      <c r="D1874" s="8"/>
    </row>
    <row r="1875" spans="4:4" x14ac:dyDescent="0.2">
      <c r="D1875" s="8"/>
    </row>
    <row r="1876" spans="4:4" x14ac:dyDescent="0.2">
      <c r="D1876" s="8"/>
    </row>
    <row r="1877" spans="4:4" x14ac:dyDescent="0.2">
      <c r="D1877" s="8"/>
    </row>
    <row r="1878" spans="4:4" x14ac:dyDescent="0.2">
      <c r="D1878" s="8"/>
    </row>
    <row r="1879" spans="4:4" x14ac:dyDescent="0.2">
      <c r="D1879" s="8"/>
    </row>
    <row r="1880" spans="4:4" x14ac:dyDescent="0.2">
      <c r="D1880" s="8"/>
    </row>
    <row r="1881" spans="4:4" x14ac:dyDescent="0.2">
      <c r="D1881" s="8"/>
    </row>
    <row r="1882" spans="4:4" x14ac:dyDescent="0.2">
      <c r="D1882" s="8"/>
    </row>
    <row r="1883" spans="4:4" x14ac:dyDescent="0.2">
      <c r="D1883" s="8"/>
    </row>
    <row r="1884" spans="4:4" x14ac:dyDescent="0.2">
      <c r="D1884" s="8"/>
    </row>
    <row r="1885" spans="4:4" x14ac:dyDescent="0.2">
      <c r="D1885" s="8"/>
    </row>
    <row r="1886" spans="4:4" x14ac:dyDescent="0.2">
      <c r="D1886" s="8"/>
    </row>
    <row r="1887" spans="4:4" x14ac:dyDescent="0.2">
      <c r="D1887" s="8"/>
    </row>
    <row r="1888" spans="4:4" x14ac:dyDescent="0.2">
      <c r="D1888" s="8"/>
    </row>
    <row r="1889" spans="4:4" x14ac:dyDescent="0.2">
      <c r="D1889" s="8"/>
    </row>
    <row r="1890" spans="4:4" x14ac:dyDescent="0.2">
      <c r="D1890" s="8"/>
    </row>
    <row r="1891" spans="4:4" x14ac:dyDescent="0.2">
      <c r="D1891" s="8"/>
    </row>
    <row r="1892" spans="4:4" x14ac:dyDescent="0.2">
      <c r="D1892" s="8"/>
    </row>
    <row r="1893" spans="4:4" x14ac:dyDescent="0.2">
      <c r="D1893" s="8"/>
    </row>
    <row r="1894" spans="4:4" x14ac:dyDescent="0.2">
      <c r="D1894" s="8"/>
    </row>
    <row r="1895" spans="4:4" x14ac:dyDescent="0.2">
      <c r="D1895" s="8"/>
    </row>
    <row r="1896" spans="4:4" x14ac:dyDescent="0.2">
      <c r="D1896" s="8"/>
    </row>
    <row r="1897" spans="4:4" x14ac:dyDescent="0.2">
      <c r="D1897" s="8"/>
    </row>
    <row r="1898" spans="4:4" x14ac:dyDescent="0.2">
      <c r="D1898" s="8"/>
    </row>
    <row r="1899" spans="4:4" x14ac:dyDescent="0.2">
      <c r="D1899" s="8"/>
    </row>
    <row r="1900" spans="4:4" x14ac:dyDescent="0.2">
      <c r="D1900" s="8"/>
    </row>
    <row r="1901" spans="4:4" x14ac:dyDescent="0.2">
      <c r="D1901" s="8"/>
    </row>
    <row r="1902" spans="4:4" x14ac:dyDescent="0.2">
      <c r="D1902" s="8"/>
    </row>
    <row r="1903" spans="4:4" x14ac:dyDescent="0.2">
      <c r="D1903" s="8"/>
    </row>
    <row r="1904" spans="4:4" x14ac:dyDescent="0.2">
      <c r="D1904" s="8"/>
    </row>
    <row r="1905" spans="4:4" x14ac:dyDescent="0.2">
      <c r="D1905" s="8"/>
    </row>
    <row r="1906" spans="4:4" x14ac:dyDescent="0.2">
      <c r="D1906" s="8"/>
    </row>
    <row r="1907" spans="4:4" x14ac:dyDescent="0.2">
      <c r="D1907" s="8"/>
    </row>
    <row r="1908" spans="4:4" x14ac:dyDescent="0.2">
      <c r="D1908" s="8"/>
    </row>
    <row r="1909" spans="4:4" x14ac:dyDescent="0.2">
      <c r="D1909" s="8"/>
    </row>
    <row r="1910" spans="4:4" x14ac:dyDescent="0.2">
      <c r="D1910" s="8"/>
    </row>
    <row r="1911" spans="4:4" x14ac:dyDescent="0.2">
      <c r="D1911" s="8"/>
    </row>
    <row r="1912" spans="4:4" x14ac:dyDescent="0.2">
      <c r="D1912" s="8"/>
    </row>
    <row r="1913" spans="4:4" x14ac:dyDescent="0.2">
      <c r="D1913" s="8"/>
    </row>
    <row r="1914" spans="4:4" x14ac:dyDescent="0.2">
      <c r="D1914" s="8"/>
    </row>
    <row r="1915" spans="4:4" x14ac:dyDescent="0.2">
      <c r="D1915" s="8"/>
    </row>
    <row r="1916" spans="4:4" x14ac:dyDescent="0.2">
      <c r="D1916" s="8"/>
    </row>
    <row r="1917" spans="4:4" x14ac:dyDescent="0.2">
      <c r="D1917" s="8"/>
    </row>
    <row r="1918" spans="4:4" x14ac:dyDescent="0.2">
      <c r="D1918" s="8"/>
    </row>
    <row r="1919" spans="4:4" x14ac:dyDescent="0.2">
      <c r="D1919" s="8"/>
    </row>
    <row r="1920" spans="4:4" x14ac:dyDescent="0.2">
      <c r="D1920" s="8"/>
    </row>
    <row r="1921" spans="4:4" x14ac:dyDescent="0.2">
      <c r="D1921" s="8"/>
    </row>
    <row r="1922" spans="4:4" x14ac:dyDescent="0.2">
      <c r="D1922" s="8"/>
    </row>
    <row r="1923" spans="4:4" x14ac:dyDescent="0.2">
      <c r="D1923" s="8"/>
    </row>
    <row r="1924" spans="4:4" x14ac:dyDescent="0.2">
      <c r="D1924" s="8"/>
    </row>
    <row r="1925" spans="4:4" x14ac:dyDescent="0.2">
      <c r="D1925" s="8"/>
    </row>
    <row r="1926" spans="4:4" x14ac:dyDescent="0.2">
      <c r="D1926" s="8"/>
    </row>
    <row r="1927" spans="4:4" x14ac:dyDescent="0.2">
      <c r="D1927" s="8"/>
    </row>
    <row r="1928" spans="4:4" x14ac:dyDescent="0.2">
      <c r="D1928" s="8"/>
    </row>
    <row r="1929" spans="4:4" x14ac:dyDescent="0.2">
      <c r="D1929" s="8"/>
    </row>
    <row r="1930" spans="4:4" x14ac:dyDescent="0.2">
      <c r="D1930" s="8"/>
    </row>
    <row r="1931" spans="4:4" x14ac:dyDescent="0.2">
      <c r="D1931" s="8"/>
    </row>
    <row r="1932" spans="4:4" x14ac:dyDescent="0.2">
      <c r="D1932" s="8"/>
    </row>
    <row r="1933" spans="4:4" x14ac:dyDescent="0.2">
      <c r="D1933" s="8"/>
    </row>
    <row r="1934" spans="4:4" x14ac:dyDescent="0.2">
      <c r="D1934" s="8"/>
    </row>
    <row r="1935" spans="4:4" x14ac:dyDescent="0.2">
      <c r="D1935" s="8"/>
    </row>
    <row r="1936" spans="4:4" x14ac:dyDescent="0.2">
      <c r="D1936" s="8"/>
    </row>
    <row r="1937" spans="4:4" x14ac:dyDescent="0.2">
      <c r="D1937" s="8"/>
    </row>
    <row r="1938" spans="4:4" x14ac:dyDescent="0.2">
      <c r="D1938" s="8"/>
    </row>
    <row r="1939" spans="4:4" x14ac:dyDescent="0.2">
      <c r="D1939" s="8"/>
    </row>
    <row r="1940" spans="4:4" x14ac:dyDescent="0.2">
      <c r="D1940" s="8"/>
    </row>
    <row r="1941" spans="4:4" x14ac:dyDescent="0.2">
      <c r="D1941" s="8"/>
    </row>
    <row r="1942" spans="4:4" x14ac:dyDescent="0.2">
      <c r="D1942" s="8"/>
    </row>
    <row r="1943" spans="4:4" x14ac:dyDescent="0.2">
      <c r="D1943" s="8"/>
    </row>
    <row r="1944" spans="4:4" x14ac:dyDescent="0.2">
      <c r="D1944" s="8"/>
    </row>
    <row r="1945" spans="4:4" x14ac:dyDescent="0.2">
      <c r="D1945" s="8"/>
    </row>
    <row r="1946" spans="4:4" x14ac:dyDescent="0.2">
      <c r="D1946" s="8"/>
    </row>
    <row r="1947" spans="4:4" x14ac:dyDescent="0.2">
      <c r="D1947" s="8"/>
    </row>
    <row r="1948" spans="4:4" x14ac:dyDescent="0.2">
      <c r="D1948" s="8"/>
    </row>
    <row r="1949" spans="4:4" x14ac:dyDescent="0.2">
      <c r="D1949" s="8"/>
    </row>
    <row r="1950" spans="4:4" x14ac:dyDescent="0.2">
      <c r="D1950" s="8"/>
    </row>
    <row r="1951" spans="4:4" x14ac:dyDescent="0.2">
      <c r="D1951" s="8"/>
    </row>
    <row r="1952" spans="4:4" x14ac:dyDescent="0.2">
      <c r="D1952" s="8"/>
    </row>
    <row r="1953" spans="4:4" x14ac:dyDescent="0.2">
      <c r="D1953" s="8"/>
    </row>
    <row r="1954" spans="4:4" x14ac:dyDescent="0.2">
      <c r="D1954" s="8"/>
    </row>
    <row r="1955" spans="4:4" x14ac:dyDescent="0.2">
      <c r="D1955" s="8"/>
    </row>
    <row r="1956" spans="4:4" x14ac:dyDescent="0.2">
      <c r="D1956" s="8"/>
    </row>
    <row r="1957" spans="4:4" x14ac:dyDescent="0.2">
      <c r="D1957" s="8"/>
    </row>
    <row r="1958" spans="4:4" x14ac:dyDescent="0.2">
      <c r="D1958" s="8"/>
    </row>
    <row r="1959" spans="4:4" x14ac:dyDescent="0.2">
      <c r="D1959" s="8"/>
    </row>
    <row r="1960" spans="4:4" x14ac:dyDescent="0.2">
      <c r="D1960" s="8"/>
    </row>
    <row r="1961" spans="4:4" x14ac:dyDescent="0.2">
      <c r="D1961" s="8"/>
    </row>
    <row r="1962" spans="4:4" x14ac:dyDescent="0.2">
      <c r="D1962" s="8"/>
    </row>
    <row r="1963" spans="4:4" x14ac:dyDescent="0.2">
      <c r="D1963" s="8"/>
    </row>
    <row r="1964" spans="4:4" x14ac:dyDescent="0.2">
      <c r="D1964" s="8"/>
    </row>
    <row r="1965" spans="4:4" x14ac:dyDescent="0.2">
      <c r="D1965" s="8"/>
    </row>
    <row r="1966" spans="4:4" x14ac:dyDescent="0.2">
      <c r="D1966" s="8"/>
    </row>
    <row r="1967" spans="4:4" x14ac:dyDescent="0.2">
      <c r="D1967" s="8"/>
    </row>
    <row r="1968" spans="4:4" x14ac:dyDescent="0.2">
      <c r="D1968" s="8"/>
    </row>
    <row r="1969" spans="4:4" x14ac:dyDescent="0.2">
      <c r="D1969" s="8"/>
    </row>
    <row r="1970" spans="4:4" x14ac:dyDescent="0.2">
      <c r="D1970" s="8"/>
    </row>
    <row r="1971" spans="4:4" x14ac:dyDescent="0.2">
      <c r="D1971" s="8"/>
    </row>
    <row r="1972" spans="4:4" x14ac:dyDescent="0.2">
      <c r="D1972" s="8"/>
    </row>
    <row r="1973" spans="4:4" x14ac:dyDescent="0.2">
      <c r="D1973" s="8"/>
    </row>
    <row r="1974" spans="4:4" x14ac:dyDescent="0.2">
      <c r="D1974" s="8"/>
    </row>
    <row r="1975" spans="4:4" x14ac:dyDescent="0.2">
      <c r="D1975" s="8"/>
    </row>
    <row r="1976" spans="4:4" x14ac:dyDescent="0.2">
      <c r="D1976" s="8"/>
    </row>
    <row r="1977" spans="4:4" x14ac:dyDescent="0.2">
      <c r="D1977" s="8"/>
    </row>
    <row r="1978" spans="4:4" x14ac:dyDescent="0.2">
      <c r="D1978" s="8"/>
    </row>
    <row r="1979" spans="4:4" x14ac:dyDescent="0.2">
      <c r="D1979" s="8"/>
    </row>
    <row r="1980" spans="4:4" x14ac:dyDescent="0.2">
      <c r="D1980" s="8"/>
    </row>
    <row r="1981" spans="4:4" x14ac:dyDescent="0.2">
      <c r="D1981" s="8"/>
    </row>
    <row r="1982" spans="4:4" x14ac:dyDescent="0.2">
      <c r="D1982" s="8"/>
    </row>
    <row r="1983" spans="4:4" x14ac:dyDescent="0.2">
      <c r="D1983" s="8"/>
    </row>
    <row r="1984" spans="4:4" x14ac:dyDescent="0.2">
      <c r="D1984" s="8"/>
    </row>
    <row r="1985" spans="4:4" x14ac:dyDescent="0.2">
      <c r="D1985" s="8"/>
    </row>
    <row r="1986" spans="4:4" x14ac:dyDescent="0.2">
      <c r="D1986" s="8"/>
    </row>
    <row r="1987" spans="4:4" x14ac:dyDescent="0.2">
      <c r="D1987" s="8"/>
    </row>
    <row r="1988" spans="4:4" x14ac:dyDescent="0.2">
      <c r="D1988" s="8"/>
    </row>
    <row r="1989" spans="4:4" x14ac:dyDescent="0.2">
      <c r="D1989" s="8"/>
    </row>
    <row r="1990" spans="4:4" x14ac:dyDescent="0.2">
      <c r="D1990" s="8"/>
    </row>
    <row r="1991" spans="4:4" x14ac:dyDescent="0.2">
      <c r="D1991" s="8"/>
    </row>
    <row r="1992" spans="4:4" x14ac:dyDescent="0.2">
      <c r="D1992" s="8"/>
    </row>
    <row r="1993" spans="4:4" x14ac:dyDescent="0.2">
      <c r="D1993" s="8"/>
    </row>
    <row r="1994" spans="4:4" x14ac:dyDescent="0.2">
      <c r="D1994" s="8"/>
    </row>
    <row r="1995" spans="4:4" x14ac:dyDescent="0.2">
      <c r="D1995" s="8"/>
    </row>
    <row r="1996" spans="4:4" x14ac:dyDescent="0.2">
      <c r="D1996" s="8"/>
    </row>
    <row r="1997" spans="4:4" x14ac:dyDescent="0.2">
      <c r="D1997" s="8"/>
    </row>
    <row r="1998" spans="4:4" x14ac:dyDescent="0.2">
      <c r="D1998" s="8"/>
    </row>
    <row r="1999" spans="4:4" x14ac:dyDescent="0.2">
      <c r="D1999" s="8"/>
    </row>
    <row r="2000" spans="4:4" x14ac:dyDescent="0.2">
      <c r="D2000" s="8"/>
    </row>
    <row r="2001" spans="4:4" x14ac:dyDescent="0.2">
      <c r="D2001" s="8"/>
    </row>
    <row r="2002" spans="4:4" x14ac:dyDescent="0.2">
      <c r="D2002" s="8"/>
    </row>
    <row r="2003" spans="4:4" x14ac:dyDescent="0.2">
      <c r="D2003" s="8"/>
    </row>
    <row r="2004" spans="4:4" x14ac:dyDescent="0.2">
      <c r="D2004" s="8"/>
    </row>
    <row r="2005" spans="4:4" x14ac:dyDescent="0.2">
      <c r="D2005" s="8"/>
    </row>
    <row r="2006" spans="4:4" x14ac:dyDescent="0.2">
      <c r="D2006" s="8"/>
    </row>
    <row r="2007" spans="4:4" x14ac:dyDescent="0.2">
      <c r="D2007" s="8"/>
    </row>
    <row r="2008" spans="4:4" x14ac:dyDescent="0.2">
      <c r="D2008" s="8"/>
    </row>
    <row r="2009" spans="4:4" x14ac:dyDescent="0.2">
      <c r="D2009" s="8"/>
    </row>
    <row r="2010" spans="4:4" x14ac:dyDescent="0.2">
      <c r="D2010" s="8"/>
    </row>
    <row r="2011" spans="4:4" x14ac:dyDescent="0.2">
      <c r="D2011" s="8"/>
    </row>
    <row r="2012" spans="4:4" x14ac:dyDescent="0.2">
      <c r="D2012" s="8"/>
    </row>
    <row r="2013" spans="4:4" x14ac:dyDescent="0.2">
      <c r="D2013" s="8"/>
    </row>
    <row r="2014" spans="4:4" x14ac:dyDescent="0.2">
      <c r="D2014" s="8"/>
    </row>
    <row r="2015" spans="4:4" x14ac:dyDescent="0.2">
      <c r="D2015" s="8"/>
    </row>
    <row r="2016" spans="4:4" x14ac:dyDescent="0.2">
      <c r="D2016" s="8"/>
    </row>
    <row r="2017" spans="4:4" x14ac:dyDescent="0.2">
      <c r="D2017" s="8"/>
    </row>
    <row r="2018" spans="4:4" x14ac:dyDescent="0.2">
      <c r="D2018" s="8"/>
    </row>
    <row r="2019" spans="4:4" x14ac:dyDescent="0.2">
      <c r="D2019" s="8"/>
    </row>
    <row r="2020" spans="4:4" x14ac:dyDescent="0.2">
      <c r="D2020" s="8"/>
    </row>
    <row r="2021" spans="4:4" x14ac:dyDescent="0.2">
      <c r="D2021" s="8"/>
    </row>
    <row r="2022" spans="4:4" x14ac:dyDescent="0.2">
      <c r="D2022" s="8"/>
    </row>
    <row r="2023" spans="4:4" x14ac:dyDescent="0.2">
      <c r="D2023" s="8"/>
    </row>
    <row r="2024" spans="4:4" x14ac:dyDescent="0.2">
      <c r="D2024" s="8"/>
    </row>
    <row r="2025" spans="4:4" x14ac:dyDescent="0.2">
      <c r="D2025" s="8"/>
    </row>
    <row r="2026" spans="4:4" x14ac:dyDescent="0.2">
      <c r="D2026" s="8"/>
    </row>
    <row r="2027" spans="4:4" x14ac:dyDescent="0.2">
      <c r="D2027" s="8"/>
    </row>
    <row r="2028" spans="4:4" x14ac:dyDescent="0.2">
      <c r="D2028" s="8"/>
    </row>
    <row r="2029" spans="4:4" x14ac:dyDescent="0.2">
      <c r="D2029" s="8"/>
    </row>
    <row r="2030" spans="4:4" x14ac:dyDescent="0.2">
      <c r="D2030" s="8"/>
    </row>
    <row r="2031" spans="4:4" x14ac:dyDescent="0.2">
      <c r="D2031" s="8"/>
    </row>
    <row r="2032" spans="4:4" x14ac:dyDescent="0.2">
      <c r="D2032" s="8"/>
    </row>
    <row r="2033" spans="4:4" x14ac:dyDescent="0.2">
      <c r="D2033" s="8"/>
    </row>
    <row r="2034" spans="4:4" x14ac:dyDescent="0.2">
      <c r="D2034" s="8"/>
    </row>
    <row r="2035" spans="4:4" x14ac:dyDescent="0.2">
      <c r="D2035" s="8"/>
    </row>
    <row r="2036" spans="4:4" x14ac:dyDescent="0.2">
      <c r="D2036" s="8"/>
    </row>
    <row r="2037" spans="4:4" x14ac:dyDescent="0.2">
      <c r="D2037" s="8"/>
    </row>
    <row r="2038" spans="4:4" x14ac:dyDescent="0.2">
      <c r="D2038" s="8"/>
    </row>
    <row r="2039" spans="4:4" x14ac:dyDescent="0.2">
      <c r="D2039" s="8"/>
    </row>
    <row r="2040" spans="4:4" x14ac:dyDescent="0.2">
      <c r="D2040" s="8"/>
    </row>
    <row r="2041" spans="4:4" x14ac:dyDescent="0.2">
      <c r="D2041" s="8"/>
    </row>
    <row r="2042" spans="4:4" x14ac:dyDescent="0.2">
      <c r="D2042" s="8"/>
    </row>
    <row r="2043" spans="4:4" x14ac:dyDescent="0.2">
      <c r="D2043" s="8"/>
    </row>
    <row r="2044" spans="4:4" x14ac:dyDescent="0.2">
      <c r="D2044" s="8"/>
    </row>
    <row r="2045" spans="4:4" x14ac:dyDescent="0.2">
      <c r="D2045" s="8"/>
    </row>
    <row r="2046" spans="4:4" x14ac:dyDescent="0.2">
      <c r="D2046" s="8"/>
    </row>
    <row r="2047" spans="4:4" x14ac:dyDescent="0.2">
      <c r="D2047" s="8"/>
    </row>
    <row r="2048" spans="4:4" x14ac:dyDescent="0.2">
      <c r="D2048" s="8"/>
    </row>
    <row r="2049" spans="4:4" x14ac:dyDescent="0.2">
      <c r="D2049" s="8"/>
    </row>
    <row r="2050" spans="4:4" x14ac:dyDescent="0.2">
      <c r="D2050" s="8"/>
    </row>
    <row r="2051" spans="4:4" x14ac:dyDescent="0.2">
      <c r="D2051" s="8"/>
    </row>
    <row r="2052" spans="4:4" x14ac:dyDescent="0.2">
      <c r="D2052" s="8"/>
    </row>
    <row r="2053" spans="4:4" x14ac:dyDescent="0.2">
      <c r="D2053" s="8"/>
    </row>
    <row r="2054" spans="4:4" x14ac:dyDescent="0.2">
      <c r="D2054" s="8"/>
    </row>
    <row r="2055" spans="4:4" x14ac:dyDescent="0.2">
      <c r="D2055" s="8"/>
    </row>
    <row r="2056" spans="4:4" x14ac:dyDescent="0.2">
      <c r="D2056" s="8"/>
    </row>
    <row r="2057" spans="4:4" x14ac:dyDescent="0.2">
      <c r="D2057" s="8"/>
    </row>
    <row r="2058" spans="4:4" x14ac:dyDescent="0.2">
      <c r="D2058" s="8"/>
    </row>
    <row r="2059" spans="4:4" x14ac:dyDescent="0.2">
      <c r="D2059" s="8"/>
    </row>
    <row r="2060" spans="4:4" x14ac:dyDescent="0.2">
      <c r="D2060" s="8"/>
    </row>
    <row r="2061" spans="4:4" x14ac:dyDescent="0.2">
      <c r="D2061" s="8"/>
    </row>
    <row r="2062" spans="4:4" x14ac:dyDescent="0.2">
      <c r="D2062" s="8"/>
    </row>
    <row r="2063" spans="4:4" x14ac:dyDescent="0.2">
      <c r="D2063" s="8"/>
    </row>
    <row r="2064" spans="4:4" x14ac:dyDescent="0.2">
      <c r="D2064" s="8"/>
    </row>
    <row r="2065" spans="4:4" x14ac:dyDescent="0.2">
      <c r="D2065" s="8"/>
    </row>
    <row r="2066" spans="4:4" x14ac:dyDescent="0.2">
      <c r="D2066" s="8"/>
    </row>
    <row r="2067" spans="4:4" x14ac:dyDescent="0.2">
      <c r="D2067" s="8"/>
    </row>
    <row r="2068" spans="4:4" x14ac:dyDescent="0.2">
      <c r="D2068" s="8"/>
    </row>
    <row r="2069" spans="4:4" x14ac:dyDescent="0.2">
      <c r="D2069" s="8"/>
    </row>
    <row r="2070" spans="4:4" x14ac:dyDescent="0.2">
      <c r="D2070" s="8"/>
    </row>
    <row r="2071" spans="4:4" x14ac:dyDescent="0.2">
      <c r="D2071" s="8"/>
    </row>
    <row r="2072" spans="4:4" x14ac:dyDescent="0.2">
      <c r="D2072" s="8"/>
    </row>
    <row r="2073" spans="4:4" x14ac:dyDescent="0.2">
      <c r="D2073" s="8"/>
    </row>
    <row r="2074" spans="4:4" x14ac:dyDescent="0.2">
      <c r="D2074" s="8"/>
    </row>
    <row r="2075" spans="4:4" x14ac:dyDescent="0.2">
      <c r="D2075" s="8"/>
    </row>
    <row r="2076" spans="4:4" x14ac:dyDescent="0.2">
      <c r="D2076" s="8"/>
    </row>
    <row r="2077" spans="4:4" x14ac:dyDescent="0.2">
      <c r="D2077" s="8"/>
    </row>
    <row r="2078" spans="4:4" x14ac:dyDescent="0.2">
      <c r="D2078" s="8"/>
    </row>
    <row r="2079" spans="4:4" x14ac:dyDescent="0.2">
      <c r="D2079" s="8"/>
    </row>
    <row r="2080" spans="4:4" x14ac:dyDescent="0.2">
      <c r="D2080" s="8"/>
    </row>
    <row r="2081" spans="4:4" x14ac:dyDescent="0.2">
      <c r="D2081" s="8"/>
    </row>
    <row r="2082" spans="4:4" x14ac:dyDescent="0.2">
      <c r="D2082" s="8"/>
    </row>
    <row r="2083" spans="4:4" x14ac:dyDescent="0.2">
      <c r="D2083" s="8"/>
    </row>
    <row r="2084" spans="4:4" x14ac:dyDescent="0.2">
      <c r="D2084" s="8"/>
    </row>
    <row r="2085" spans="4:4" x14ac:dyDescent="0.2">
      <c r="D2085" s="8"/>
    </row>
    <row r="2086" spans="4:4" x14ac:dyDescent="0.2">
      <c r="D2086" s="8"/>
    </row>
    <row r="2087" spans="4:4" x14ac:dyDescent="0.2">
      <c r="D2087" s="8"/>
    </row>
    <row r="2088" spans="4:4" x14ac:dyDescent="0.2">
      <c r="D2088" s="8"/>
    </row>
    <row r="2089" spans="4:4" x14ac:dyDescent="0.2">
      <c r="D2089" s="8"/>
    </row>
    <row r="2090" spans="4:4" x14ac:dyDescent="0.2">
      <c r="D2090" s="8"/>
    </row>
    <row r="2091" spans="4:4" x14ac:dyDescent="0.2">
      <c r="D2091" s="8"/>
    </row>
    <row r="2092" spans="4:4" x14ac:dyDescent="0.2">
      <c r="D2092" s="8"/>
    </row>
    <row r="2093" spans="4:4" x14ac:dyDescent="0.2">
      <c r="D2093" s="8"/>
    </row>
    <row r="2094" spans="4:4" x14ac:dyDescent="0.2">
      <c r="D2094" s="8"/>
    </row>
    <row r="2095" spans="4:4" x14ac:dyDescent="0.2">
      <c r="D2095" s="8"/>
    </row>
    <row r="2096" spans="4:4" x14ac:dyDescent="0.2">
      <c r="D2096" s="8"/>
    </row>
    <row r="2097" spans="4:4" x14ac:dyDescent="0.2">
      <c r="D2097" s="8"/>
    </row>
    <row r="2098" spans="4:4" x14ac:dyDescent="0.2">
      <c r="D2098" s="8"/>
    </row>
    <row r="2099" spans="4:4" x14ac:dyDescent="0.2">
      <c r="D2099" s="8"/>
    </row>
    <row r="2100" spans="4:4" x14ac:dyDescent="0.2">
      <c r="D2100" s="8"/>
    </row>
    <row r="2101" spans="4:4" x14ac:dyDescent="0.2">
      <c r="D2101" s="8"/>
    </row>
    <row r="2102" spans="4:4" x14ac:dyDescent="0.2">
      <c r="D2102" s="8"/>
    </row>
    <row r="2103" spans="4:4" x14ac:dyDescent="0.2">
      <c r="D2103" s="8"/>
    </row>
    <row r="2104" spans="4:4" x14ac:dyDescent="0.2">
      <c r="D2104" s="8"/>
    </row>
    <row r="2105" spans="4:4" x14ac:dyDescent="0.2">
      <c r="D2105" s="8"/>
    </row>
    <row r="2106" spans="4:4" x14ac:dyDescent="0.2">
      <c r="D2106" s="8"/>
    </row>
    <row r="2107" spans="4:4" x14ac:dyDescent="0.2">
      <c r="D2107" s="8"/>
    </row>
    <row r="2108" spans="4:4" x14ac:dyDescent="0.2">
      <c r="D2108" s="8"/>
    </row>
    <row r="2109" spans="4:4" x14ac:dyDescent="0.2">
      <c r="D2109" s="8"/>
    </row>
    <row r="2110" spans="4:4" x14ac:dyDescent="0.2">
      <c r="D2110" s="8"/>
    </row>
    <row r="2111" spans="4:4" x14ac:dyDescent="0.2">
      <c r="D2111" s="8"/>
    </row>
    <row r="2112" spans="4:4" x14ac:dyDescent="0.2">
      <c r="D2112" s="8"/>
    </row>
    <row r="2113" spans="4:4" x14ac:dyDescent="0.2">
      <c r="D2113" s="8"/>
    </row>
    <row r="2114" spans="4:4" x14ac:dyDescent="0.2">
      <c r="D2114" s="8"/>
    </row>
    <row r="2115" spans="4:4" x14ac:dyDescent="0.2">
      <c r="D2115" s="8"/>
    </row>
    <row r="2116" spans="4:4" x14ac:dyDescent="0.2">
      <c r="D2116" s="8"/>
    </row>
    <row r="2117" spans="4:4" x14ac:dyDescent="0.2">
      <c r="D2117" s="8"/>
    </row>
    <row r="2118" spans="4:4" x14ac:dyDescent="0.2">
      <c r="D2118" s="8"/>
    </row>
    <row r="2119" spans="4:4" x14ac:dyDescent="0.2">
      <c r="D2119" s="8"/>
    </row>
    <row r="2120" spans="4:4" x14ac:dyDescent="0.2">
      <c r="D2120" s="8"/>
    </row>
    <row r="2121" spans="4:4" x14ac:dyDescent="0.2">
      <c r="D2121" s="8"/>
    </row>
    <row r="2122" spans="4:4" x14ac:dyDescent="0.2">
      <c r="D2122" s="8"/>
    </row>
    <row r="2123" spans="4:4" x14ac:dyDescent="0.2">
      <c r="D2123" s="8"/>
    </row>
    <row r="2124" spans="4:4" x14ac:dyDescent="0.2">
      <c r="D2124" s="8"/>
    </row>
    <row r="2125" spans="4:4" x14ac:dyDescent="0.2">
      <c r="D2125" s="8"/>
    </row>
    <row r="2126" spans="4:4" x14ac:dyDescent="0.2">
      <c r="D2126" s="8"/>
    </row>
    <row r="2127" spans="4:4" x14ac:dyDescent="0.2">
      <c r="D2127" s="8"/>
    </row>
    <row r="2128" spans="4:4" x14ac:dyDescent="0.2">
      <c r="D2128" s="8"/>
    </row>
    <row r="2129" spans="4:4" x14ac:dyDescent="0.2">
      <c r="D2129" s="8"/>
    </row>
    <row r="2130" spans="4:4" x14ac:dyDescent="0.2">
      <c r="D2130" s="8"/>
    </row>
    <row r="2131" spans="4:4" x14ac:dyDescent="0.2">
      <c r="D2131" s="8"/>
    </row>
    <row r="2132" spans="4:4" x14ac:dyDescent="0.2">
      <c r="D2132" s="8"/>
    </row>
    <row r="2133" spans="4:4" x14ac:dyDescent="0.2">
      <c r="D2133" s="8"/>
    </row>
    <row r="2134" spans="4:4" x14ac:dyDescent="0.2">
      <c r="D2134" s="8"/>
    </row>
    <row r="2135" spans="4:4" x14ac:dyDescent="0.2">
      <c r="D2135" s="8"/>
    </row>
    <row r="2136" spans="4:4" x14ac:dyDescent="0.2">
      <c r="D2136" s="8"/>
    </row>
    <row r="2137" spans="4:4" x14ac:dyDescent="0.2">
      <c r="D2137" s="8"/>
    </row>
    <row r="2138" spans="4:4" x14ac:dyDescent="0.2">
      <c r="D2138" s="8"/>
    </row>
    <row r="2139" spans="4:4" x14ac:dyDescent="0.2">
      <c r="D2139" s="8"/>
    </row>
    <row r="2140" spans="4:4" x14ac:dyDescent="0.2">
      <c r="D2140" s="8"/>
    </row>
    <row r="2141" spans="4:4" x14ac:dyDescent="0.2">
      <c r="D2141" s="8"/>
    </row>
    <row r="2142" spans="4:4" x14ac:dyDescent="0.2">
      <c r="D2142" s="8"/>
    </row>
    <row r="2143" spans="4:4" x14ac:dyDescent="0.2">
      <c r="D2143" s="8"/>
    </row>
    <row r="2144" spans="4:4" x14ac:dyDescent="0.2">
      <c r="D2144" s="8"/>
    </row>
    <row r="2145" spans="4:4" x14ac:dyDescent="0.2">
      <c r="D2145" s="8"/>
    </row>
    <row r="2146" spans="4:4" x14ac:dyDescent="0.2">
      <c r="D2146" s="8"/>
    </row>
    <row r="2147" spans="4:4" x14ac:dyDescent="0.2">
      <c r="D2147" s="8"/>
    </row>
    <row r="2148" spans="4:4" x14ac:dyDescent="0.2">
      <c r="D2148" s="8"/>
    </row>
    <row r="2149" spans="4:4" x14ac:dyDescent="0.2">
      <c r="D2149" s="8"/>
    </row>
    <row r="2150" spans="4:4" x14ac:dyDescent="0.2">
      <c r="D2150" s="8"/>
    </row>
    <row r="2151" spans="4:4" x14ac:dyDescent="0.2">
      <c r="D2151" s="8"/>
    </row>
    <row r="2152" spans="4:4" x14ac:dyDescent="0.2">
      <c r="D2152" s="8"/>
    </row>
    <row r="2153" spans="4:4" x14ac:dyDescent="0.2">
      <c r="D2153" s="8"/>
    </row>
    <row r="2154" spans="4:4" x14ac:dyDescent="0.2">
      <c r="D2154" s="8"/>
    </row>
    <row r="2155" spans="4:4" x14ac:dyDescent="0.2">
      <c r="D2155" s="8"/>
    </row>
    <row r="2156" spans="4:4" x14ac:dyDescent="0.2">
      <c r="D2156" s="8"/>
    </row>
    <row r="2157" spans="4:4" x14ac:dyDescent="0.2">
      <c r="D2157" s="8"/>
    </row>
    <row r="2158" spans="4:4" x14ac:dyDescent="0.2">
      <c r="D2158" s="8"/>
    </row>
    <row r="2159" spans="4:4" x14ac:dyDescent="0.2">
      <c r="D2159" s="8"/>
    </row>
    <row r="2160" spans="4:4" x14ac:dyDescent="0.2">
      <c r="D2160" s="8"/>
    </row>
    <row r="2161" spans="4:4" x14ac:dyDescent="0.2">
      <c r="D2161" s="8"/>
    </row>
    <row r="2162" spans="4:4" x14ac:dyDescent="0.2">
      <c r="D2162" s="8"/>
    </row>
    <row r="2163" spans="4:4" x14ac:dyDescent="0.2">
      <c r="D2163" s="8"/>
    </row>
    <row r="2164" spans="4:4" x14ac:dyDescent="0.2">
      <c r="D2164" s="8"/>
    </row>
    <row r="2165" spans="4:4" x14ac:dyDescent="0.2">
      <c r="D2165" s="8"/>
    </row>
    <row r="2166" spans="4:4" x14ac:dyDescent="0.2">
      <c r="D2166" s="8"/>
    </row>
    <row r="2167" spans="4:4" x14ac:dyDescent="0.2">
      <c r="D2167" s="8"/>
    </row>
    <row r="2168" spans="4:4" x14ac:dyDescent="0.2">
      <c r="D2168" s="8"/>
    </row>
    <row r="2169" spans="4:4" x14ac:dyDescent="0.2">
      <c r="D2169" s="8"/>
    </row>
    <row r="2170" spans="4:4" x14ac:dyDescent="0.2">
      <c r="D2170" s="8"/>
    </row>
    <row r="2171" spans="4:4" x14ac:dyDescent="0.2">
      <c r="D2171" s="8"/>
    </row>
    <row r="2172" spans="4:4" x14ac:dyDescent="0.2">
      <c r="D2172" s="8"/>
    </row>
    <row r="2173" spans="4:4" x14ac:dyDescent="0.2">
      <c r="D2173" s="8"/>
    </row>
    <row r="2174" spans="4:4" x14ac:dyDescent="0.2">
      <c r="D2174" s="8"/>
    </row>
    <row r="2175" spans="4:4" x14ac:dyDescent="0.2">
      <c r="D2175" s="8"/>
    </row>
    <row r="2176" spans="4:4" x14ac:dyDescent="0.2">
      <c r="D2176" s="8"/>
    </row>
    <row r="2177" spans="4:4" x14ac:dyDescent="0.2">
      <c r="D2177" s="8"/>
    </row>
    <row r="2178" spans="4:4" x14ac:dyDescent="0.2">
      <c r="D2178" s="8"/>
    </row>
    <row r="2179" spans="4:4" x14ac:dyDescent="0.2">
      <c r="D2179" s="8"/>
    </row>
    <row r="2180" spans="4:4" x14ac:dyDescent="0.2">
      <c r="D2180" s="8"/>
    </row>
    <row r="2181" spans="4:4" x14ac:dyDescent="0.2">
      <c r="D2181" s="8"/>
    </row>
    <row r="2182" spans="4:4" x14ac:dyDescent="0.2">
      <c r="D2182" s="8"/>
    </row>
    <row r="2183" spans="4:4" x14ac:dyDescent="0.2">
      <c r="D2183" s="8"/>
    </row>
    <row r="2184" spans="4:4" x14ac:dyDescent="0.2">
      <c r="D2184" s="8"/>
    </row>
    <row r="2185" spans="4:4" x14ac:dyDescent="0.2">
      <c r="D2185" s="8"/>
    </row>
    <row r="2186" spans="4:4" x14ac:dyDescent="0.2">
      <c r="D2186" s="8"/>
    </row>
    <row r="2187" spans="4:4" x14ac:dyDescent="0.2">
      <c r="D2187" s="8"/>
    </row>
    <row r="2188" spans="4:4" x14ac:dyDescent="0.2">
      <c r="D2188" s="8"/>
    </row>
    <row r="2189" spans="4:4" x14ac:dyDescent="0.2">
      <c r="D2189" s="8"/>
    </row>
    <row r="2190" spans="4:4" x14ac:dyDescent="0.2">
      <c r="D2190" s="8"/>
    </row>
    <row r="2191" spans="4:4" x14ac:dyDescent="0.2">
      <c r="D2191" s="8"/>
    </row>
    <row r="2192" spans="4:4" x14ac:dyDescent="0.2">
      <c r="D2192" s="8"/>
    </row>
    <row r="2193" spans="4:4" x14ac:dyDescent="0.2">
      <c r="D2193" s="8"/>
    </row>
    <row r="2194" spans="4:4" x14ac:dyDescent="0.2">
      <c r="D2194" s="8"/>
    </row>
    <row r="2195" spans="4:4" x14ac:dyDescent="0.2">
      <c r="D2195" s="8"/>
    </row>
    <row r="2196" spans="4:4" x14ac:dyDescent="0.2">
      <c r="D2196" s="8"/>
    </row>
    <row r="2197" spans="4:4" x14ac:dyDescent="0.2">
      <c r="D2197" s="8"/>
    </row>
    <row r="2198" spans="4:4" x14ac:dyDescent="0.2">
      <c r="D2198" s="8"/>
    </row>
    <row r="2199" spans="4:4" x14ac:dyDescent="0.2">
      <c r="D2199" s="8"/>
    </row>
    <row r="2200" spans="4:4" x14ac:dyDescent="0.2">
      <c r="D2200" s="8"/>
    </row>
    <row r="2201" spans="4:4" x14ac:dyDescent="0.2">
      <c r="D2201" s="8"/>
    </row>
    <row r="2202" spans="4:4" x14ac:dyDescent="0.2">
      <c r="D2202" s="8"/>
    </row>
    <row r="2203" spans="4:4" x14ac:dyDescent="0.2">
      <c r="D2203" s="8"/>
    </row>
    <row r="2204" spans="4:4" x14ac:dyDescent="0.2">
      <c r="D2204" s="8"/>
    </row>
    <row r="2205" spans="4:4" x14ac:dyDescent="0.2">
      <c r="D2205" s="8"/>
    </row>
    <row r="2206" spans="4:4" x14ac:dyDescent="0.2">
      <c r="D2206" s="8"/>
    </row>
    <row r="2207" spans="4:4" x14ac:dyDescent="0.2">
      <c r="D2207" s="8"/>
    </row>
    <row r="2208" spans="4:4" x14ac:dyDescent="0.2">
      <c r="D2208" s="8"/>
    </row>
    <row r="2209" spans="4:4" x14ac:dyDescent="0.2">
      <c r="D2209" s="8"/>
    </row>
    <row r="2210" spans="4:4" x14ac:dyDescent="0.2">
      <c r="D2210" s="8"/>
    </row>
    <row r="2211" spans="4:4" x14ac:dyDescent="0.2">
      <c r="D2211" s="8"/>
    </row>
    <row r="2212" spans="4:4" x14ac:dyDescent="0.2">
      <c r="D2212" s="8"/>
    </row>
    <row r="2213" spans="4:4" x14ac:dyDescent="0.2">
      <c r="D2213" s="8"/>
    </row>
    <row r="2214" spans="4:4" x14ac:dyDescent="0.2">
      <c r="D2214" s="8"/>
    </row>
    <row r="2215" spans="4:4" x14ac:dyDescent="0.2">
      <c r="D2215" s="8"/>
    </row>
    <row r="2216" spans="4:4" x14ac:dyDescent="0.2">
      <c r="D2216" s="8"/>
    </row>
    <row r="2217" spans="4:4" x14ac:dyDescent="0.2">
      <c r="D2217" s="8"/>
    </row>
    <row r="2218" spans="4:4" x14ac:dyDescent="0.2">
      <c r="D2218" s="8"/>
    </row>
    <row r="2219" spans="4:4" x14ac:dyDescent="0.2">
      <c r="D2219" s="8"/>
    </row>
    <row r="2220" spans="4:4" x14ac:dyDescent="0.2">
      <c r="D2220" s="8"/>
    </row>
    <row r="2221" spans="4:4" x14ac:dyDescent="0.2">
      <c r="D2221" s="8"/>
    </row>
    <row r="2222" spans="4:4" x14ac:dyDescent="0.2">
      <c r="D2222" s="8"/>
    </row>
    <row r="2223" spans="4:4" x14ac:dyDescent="0.2">
      <c r="D2223" s="8"/>
    </row>
    <row r="2224" spans="4:4" x14ac:dyDescent="0.2">
      <c r="D2224" s="8"/>
    </row>
    <row r="2225" spans="4:4" x14ac:dyDescent="0.2">
      <c r="D2225" s="8"/>
    </row>
    <row r="2226" spans="4:4" x14ac:dyDescent="0.2">
      <c r="D2226" s="8"/>
    </row>
    <row r="2227" spans="4:4" x14ac:dyDescent="0.2">
      <c r="D2227" s="8"/>
    </row>
    <row r="2228" spans="4:4" x14ac:dyDescent="0.2">
      <c r="D2228" s="8"/>
    </row>
    <row r="2229" spans="4:4" x14ac:dyDescent="0.2">
      <c r="D2229" s="8"/>
    </row>
    <row r="2230" spans="4:4" x14ac:dyDescent="0.2">
      <c r="D2230" s="8"/>
    </row>
    <row r="2231" spans="4:4" x14ac:dyDescent="0.2">
      <c r="D2231" s="8"/>
    </row>
    <row r="2232" spans="4:4" x14ac:dyDescent="0.2">
      <c r="D2232" s="8"/>
    </row>
    <row r="2233" spans="4:4" x14ac:dyDescent="0.2">
      <c r="D2233" s="8"/>
    </row>
    <row r="2234" spans="4:4" x14ac:dyDescent="0.2">
      <c r="D2234" s="8"/>
    </row>
    <row r="2235" spans="4:4" x14ac:dyDescent="0.2">
      <c r="D2235" s="8"/>
    </row>
    <row r="2236" spans="4:4" x14ac:dyDescent="0.2">
      <c r="D2236" s="8"/>
    </row>
    <row r="2237" spans="4:4" x14ac:dyDescent="0.2">
      <c r="D2237" s="8"/>
    </row>
    <row r="2238" spans="4:4" x14ac:dyDescent="0.2">
      <c r="D2238" s="8"/>
    </row>
    <row r="2239" spans="4:4" x14ac:dyDescent="0.2">
      <c r="D2239" s="8"/>
    </row>
    <row r="2240" spans="4:4" x14ac:dyDescent="0.2">
      <c r="D2240" s="8"/>
    </row>
    <row r="2241" spans="4:4" x14ac:dyDescent="0.2">
      <c r="D2241" s="8"/>
    </row>
    <row r="2242" spans="4:4" x14ac:dyDescent="0.2">
      <c r="D2242" s="8"/>
    </row>
    <row r="2243" spans="4:4" x14ac:dyDescent="0.2">
      <c r="D2243" s="8"/>
    </row>
    <row r="2244" spans="4:4" x14ac:dyDescent="0.2">
      <c r="D2244" s="8"/>
    </row>
    <row r="2245" spans="4:4" x14ac:dyDescent="0.2">
      <c r="D2245" s="8"/>
    </row>
    <row r="2246" spans="4:4" x14ac:dyDescent="0.2">
      <c r="D2246" s="8"/>
    </row>
    <row r="2247" spans="4:4" x14ac:dyDescent="0.2">
      <c r="D2247" s="8"/>
    </row>
    <row r="2248" spans="4:4" x14ac:dyDescent="0.2">
      <c r="D2248" s="8"/>
    </row>
    <row r="2249" spans="4:4" x14ac:dyDescent="0.2">
      <c r="D2249" s="8"/>
    </row>
    <row r="2250" spans="4:4" x14ac:dyDescent="0.2">
      <c r="D2250" s="8"/>
    </row>
    <row r="2251" spans="4:4" x14ac:dyDescent="0.2">
      <c r="D2251" s="8"/>
    </row>
    <row r="2252" spans="4:4" x14ac:dyDescent="0.2">
      <c r="D2252" s="8"/>
    </row>
    <row r="2253" spans="4:4" x14ac:dyDescent="0.2">
      <c r="D2253" s="8"/>
    </row>
    <row r="2254" spans="4:4" x14ac:dyDescent="0.2">
      <c r="D2254" s="8"/>
    </row>
    <row r="2255" spans="4:4" x14ac:dyDescent="0.2">
      <c r="D2255" s="8"/>
    </row>
    <row r="2256" spans="4:4" x14ac:dyDescent="0.2">
      <c r="D2256" s="8"/>
    </row>
    <row r="2257" spans="4:4" x14ac:dyDescent="0.2">
      <c r="D2257" s="8"/>
    </row>
    <row r="2258" spans="4:4" x14ac:dyDescent="0.2">
      <c r="D2258" s="8"/>
    </row>
    <row r="2259" spans="4:4" x14ac:dyDescent="0.2">
      <c r="D2259" s="8"/>
    </row>
    <row r="2260" spans="4:4" x14ac:dyDescent="0.2">
      <c r="D2260" s="8"/>
    </row>
    <row r="2261" spans="4:4" x14ac:dyDescent="0.2">
      <c r="D2261" s="8"/>
    </row>
    <row r="2262" spans="4:4" x14ac:dyDescent="0.2">
      <c r="D2262" s="8"/>
    </row>
    <row r="2263" spans="4:4" x14ac:dyDescent="0.2">
      <c r="D2263" s="8"/>
    </row>
    <row r="2264" spans="4:4" x14ac:dyDescent="0.2">
      <c r="D2264" s="8"/>
    </row>
    <row r="2265" spans="4:4" x14ac:dyDescent="0.2">
      <c r="D2265" s="8"/>
    </row>
    <row r="2266" spans="4:4" x14ac:dyDescent="0.2">
      <c r="D2266" s="8"/>
    </row>
    <row r="2267" spans="4:4" x14ac:dyDescent="0.2">
      <c r="D2267" s="8"/>
    </row>
    <row r="2268" spans="4:4" x14ac:dyDescent="0.2">
      <c r="D2268" s="8"/>
    </row>
    <row r="2269" spans="4:4" x14ac:dyDescent="0.2">
      <c r="D2269" s="8"/>
    </row>
    <row r="2270" spans="4:4" x14ac:dyDescent="0.2">
      <c r="D2270" s="8"/>
    </row>
    <row r="2271" spans="4:4" x14ac:dyDescent="0.2">
      <c r="D2271" s="8"/>
    </row>
    <row r="2272" spans="4:4" x14ac:dyDescent="0.2">
      <c r="D2272" s="8"/>
    </row>
    <row r="2273" spans="4:4" x14ac:dyDescent="0.2">
      <c r="D2273" s="8"/>
    </row>
    <row r="2274" spans="4:4" x14ac:dyDescent="0.2">
      <c r="D2274" s="8"/>
    </row>
    <row r="2275" spans="4:4" x14ac:dyDescent="0.2">
      <c r="D2275" s="8"/>
    </row>
    <row r="2276" spans="4:4" x14ac:dyDescent="0.2">
      <c r="D2276" s="8"/>
    </row>
    <row r="2277" spans="4:4" x14ac:dyDescent="0.2">
      <c r="D2277" s="8"/>
    </row>
    <row r="2278" spans="4:4" x14ac:dyDescent="0.2">
      <c r="D2278" s="8"/>
    </row>
    <row r="2279" spans="4:4" x14ac:dyDescent="0.2">
      <c r="D2279" s="8"/>
    </row>
    <row r="2280" spans="4:4" x14ac:dyDescent="0.2">
      <c r="D2280" s="8"/>
    </row>
    <row r="2281" spans="4:4" x14ac:dyDescent="0.2">
      <c r="D2281" s="8"/>
    </row>
    <row r="2282" spans="4:4" x14ac:dyDescent="0.2">
      <c r="D2282" s="8"/>
    </row>
    <row r="2283" spans="4:4" x14ac:dyDescent="0.2">
      <c r="D2283" s="8"/>
    </row>
    <row r="2284" spans="4:4" x14ac:dyDescent="0.2">
      <c r="D2284" s="8"/>
    </row>
    <row r="2285" spans="4:4" x14ac:dyDescent="0.2">
      <c r="D2285" s="8"/>
    </row>
    <row r="2286" spans="4:4" x14ac:dyDescent="0.2">
      <c r="D2286" s="8"/>
    </row>
    <row r="2287" spans="4:4" x14ac:dyDescent="0.2">
      <c r="D2287" s="8"/>
    </row>
    <row r="2288" spans="4:4" x14ac:dyDescent="0.2">
      <c r="D2288" s="8"/>
    </row>
    <row r="2289" spans="4:4" x14ac:dyDescent="0.2">
      <c r="D2289" s="8"/>
    </row>
    <row r="2290" spans="4:4" x14ac:dyDescent="0.2">
      <c r="D2290" s="8"/>
    </row>
    <row r="2291" spans="4:4" x14ac:dyDescent="0.2">
      <c r="D2291" s="8"/>
    </row>
    <row r="2292" spans="4:4" x14ac:dyDescent="0.2">
      <c r="D2292" s="8"/>
    </row>
    <row r="2293" spans="4:4" x14ac:dyDescent="0.2">
      <c r="D2293" s="8"/>
    </row>
    <row r="2294" spans="4:4" x14ac:dyDescent="0.2">
      <c r="D2294" s="8"/>
    </row>
    <row r="2295" spans="4:4" x14ac:dyDescent="0.2">
      <c r="D2295" s="8"/>
    </row>
    <row r="2296" spans="4:4" x14ac:dyDescent="0.2">
      <c r="D2296" s="8"/>
    </row>
    <row r="2297" spans="4:4" x14ac:dyDescent="0.2">
      <c r="D2297" s="8"/>
    </row>
    <row r="2298" spans="4:4" x14ac:dyDescent="0.2">
      <c r="D2298" s="8"/>
    </row>
    <row r="2299" spans="4:4" x14ac:dyDescent="0.2">
      <c r="D2299" s="8"/>
    </row>
    <row r="2300" spans="4:4" x14ac:dyDescent="0.2">
      <c r="D2300" s="8"/>
    </row>
    <row r="2301" spans="4:4" x14ac:dyDescent="0.2">
      <c r="D2301" s="8"/>
    </row>
    <row r="2302" spans="4:4" x14ac:dyDescent="0.2">
      <c r="D2302" s="8"/>
    </row>
    <row r="2303" spans="4:4" x14ac:dyDescent="0.2">
      <c r="D2303" s="8"/>
    </row>
    <row r="2304" spans="4:4" x14ac:dyDescent="0.2">
      <c r="D2304" s="8"/>
    </row>
    <row r="2305" spans="4:4" x14ac:dyDescent="0.2">
      <c r="D2305" s="8"/>
    </row>
    <row r="2306" spans="4:4" x14ac:dyDescent="0.2">
      <c r="D2306" s="8"/>
    </row>
    <row r="2307" spans="4:4" x14ac:dyDescent="0.2">
      <c r="D2307" s="8"/>
    </row>
    <row r="2308" spans="4:4" x14ac:dyDescent="0.2">
      <c r="D2308" s="8"/>
    </row>
    <row r="2309" spans="4:4" x14ac:dyDescent="0.2">
      <c r="D2309" s="8"/>
    </row>
    <row r="2310" spans="4:4" x14ac:dyDescent="0.2">
      <c r="D2310" s="8"/>
    </row>
    <row r="2311" spans="4:4" x14ac:dyDescent="0.2">
      <c r="D2311" s="8"/>
    </row>
    <row r="2312" spans="4:4" x14ac:dyDescent="0.2">
      <c r="D2312" s="8"/>
    </row>
    <row r="2313" spans="4:4" x14ac:dyDescent="0.2">
      <c r="D2313" s="8"/>
    </row>
    <row r="2314" spans="4:4" x14ac:dyDescent="0.2">
      <c r="D2314" s="8"/>
    </row>
    <row r="2315" spans="4:4" x14ac:dyDescent="0.2">
      <c r="D2315" s="8"/>
    </row>
    <row r="2316" spans="4:4" x14ac:dyDescent="0.2">
      <c r="D2316" s="8"/>
    </row>
    <row r="2317" spans="4:4" x14ac:dyDescent="0.2">
      <c r="D2317" s="8"/>
    </row>
    <row r="2318" spans="4:4" x14ac:dyDescent="0.2">
      <c r="D2318" s="8"/>
    </row>
    <row r="2319" spans="4:4" x14ac:dyDescent="0.2">
      <c r="D2319" s="8"/>
    </row>
    <row r="2320" spans="4:4" x14ac:dyDescent="0.2">
      <c r="D2320" s="8"/>
    </row>
    <row r="2321" spans="4:4" x14ac:dyDescent="0.2">
      <c r="D2321" s="8"/>
    </row>
    <row r="2322" spans="4:4" x14ac:dyDescent="0.2">
      <c r="D2322" s="8"/>
    </row>
    <row r="2323" spans="4:4" x14ac:dyDescent="0.2">
      <c r="D2323" s="8"/>
    </row>
    <row r="2324" spans="4:4" x14ac:dyDescent="0.2">
      <c r="D2324" s="8"/>
    </row>
    <row r="2325" spans="4:4" x14ac:dyDescent="0.2">
      <c r="D2325" s="8"/>
    </row>
    <row r="2326" spans="4:4" x14ac:dyDescent="0.2">
      <c r="D2326" s="8"/>
    </row>
    <row r="2327" spans="4:4" x14ac:dyDescent="0.2">
      <c r="D2327" s="8"/>
    </row>
    <row r="2328" spans="4:4" x14ac:dyDescent="0.2">
      <c r="D2328" s="8"/>
    </row>
    <row r="2329" spans="4:4" x14ac:dyDescent="0.2">
      <c r="D2329" s="8"/>
    </row>
    <row r="2330" spans="4:4" x14ac:dyDescent="0.2">
      <c r="D2330" s="8"/>
    </row>
    <row r="2331" spans="4:4" x14ac:dyDescent="0.2">
      <c r="D2331" s="8"/>
    </row>
    <row r="2332" spans="4:4" x14ac:dyDescent="0.2">
      <c r="D2332" s="8"/>
    </row>
    <row r="2333" spans="4:4" x14ac:dyDescent="0.2">
      <c r="D2333" s="8"/>
    </row>
    <row r="2334" spans="4:4" x14ac:dyDescent="0.2">
      <c r="D2334" s="8"/>
    </row>
    <row r="2335" spans="4:4" x14ac:dyDescent="0.2">
      <c r="D2335" s="8"/>
    </row>
    <row r="2336" spans="4:4" x14ac:dyDescent="0.2">
      <c r="D2336" s="8"/>
    </row>
    <row r="2337" spans="4:4" x14ac:dyDescent="0.2">
      <c r="D2337" s="8"/>
    </row>
    <row r="2338" spans="4:4" x14ac:dyDescent="0.2">
      <c r="D2338" s="8"/>
    </row>
    <row r="2339" spans="4:4" x14ac:dyDescent="0.2">
      <c r="D2339" s="8"/>
    </row>
    <row r="2340" spans="4:4" x14ac:dyDescent="0.2">
      <c r="D2340" s="8"/>
    </row>
    <row r="2341" spans="4:4" x14ac:dyDescent="0.2">
      <c r="D2341" s="8"/>
    </row>
    <row r="2342" spans="4:4" x14ac:dyDescent="0.2">
      <c r="D2342" s="8"/>
    </row>
    <row r="2343" spans="4:4" x14ac:dyDescent="0.2">
      <c r="D2343" s="8"/>
    </row>
    <row r="2344" spans="4:4" x14ac:dyDescent="0.2">
      <c r="D2344" s="8"/>
    </row>
    <row r="2345" spans="4:4" x14ac:dyDescent="0.2">
      <c r="D2345" s="8"/>
    </row>
    <row r="2346" spans="4:4" x14ac:dyDescent="0.2">
      <c r="D2346" s="8"/>
    </row>
    <row r="2347" spans="4:4" x14ac:dyDescent="0.2">
      <c r="D2347" s="8"/>
    </row>
    <row r="2348" spans="4:4" x14ac:dyDescent="0.2">
      <c r="D2348" s="8"/>
    </row>
    <row r="2349" spans="4:4" x14ac:dyDescent="0.2">
      <c r="D2349" s="8"/>
    </row>
    <row r="2350" spans="4:4" x14ac:dyDescent="0.2">
      <c r="D2350" s="8"/>
    </row>
    <row r="2351" spans="4:4" x14ac:dyDescent="0.2">
      <c r="D2351" s="8"/>
    </row>
    <row r="2352" spans="4:4" x14ac:dyDescent="0.2">
      <c r="D2352" s="8"/>
    </row>
    <row r="2353" spans="4:4" x14ac:dyDescent="0.2">
      <c r="D2353" s="8"/>
    </row>
    <row r="2354" spans="4:4" x14ac:dyDescent="0.2">
      <c r="D2354" s="8"/>
    </row>
    <row r="2355" spans="4:4" x14ac:dyDescent="0.2">
      <c r="D2355" s="8"/>
    </row>
    <row r="2356" spans="4:4" x14ac:dyDescent="0.2">
      <c r="D2356" s="8"/>
    </row>
    <row r="2357" spans="4:4" x14ac:dyDescent="0.2">
      <c r="D2357" s="8"/>
    </row>
    <row r="2358" spans="4:4" x14ac:dyDescent="0.2">
      <c r="D2358" s="8"/>
    </row>
    <row r="2359" spans="4:4" x14ac:dyDescent="0.2">
      <c r="D2359" s="8"/>
    </row>
    <row r="2360" spans="4:4" x14ac:dyDescent="0.2">
      <c r="D2360" s="8"/>
    </row>
    <row r="2361" spans="4:4" x14ac:dyDescent="0.2">
      <c r="D2361" s="8"/>
    </row>
    <row r="2362" spans="4:4" x14ac:dyDescent="0.2">
      <c r="D2362" s="8"/>
    </row>
    <row r="2363" spans="4:4" x14ac:dyDescent="0.2">
      <c r="D2363" s="8"/>
    </row>
    <row r="2364" spans="4:4" x14ac:dyDescent="0.2">
      <c r="D2364" s="8"/>
    </row>
    <row r="2365" spans="4:4" x14ac:dyDescent="0.2">
      <c r="D2365" s="8"/>
    </row>
    <row r="2366" spans="4:4" x14ac:dyDescent="0.2">
      <c r="D2366" s="8"/>
    </row>
    <row r="2367" spans="4:4" x14ac:dyDescent="0.2">
      <c r="D2367" s="8"/>
    </row>
    <row r="2368" spans="4:4" x14ac:dyDescent="0.2">
      <c r="D2368" s="8"/>
    </row>
    <row r="2369" spans="4:4" x14ac:dyDescent="0.2">
      <c r="D2369" s="8"/>
    </row>
    <row r="2370" spans="4:4" x14ac:dyDescent="0.2">
      <c r="D2370" s="8"/>
    </row>
    <row r="2371" spans="4:4" x14ac:dyDescent="0.2">
      <c r="D2371" s="8"/>
    </row>
    <row r="2372" spans="4:4" x14ac:dyDescent="0.2">
      <c r="D2372" s="8"/>
    </row>
    <row r="2373" spans="4:4" x14ac:dyDescent="0.2">
      <c r="D2373" s="8"/>
    </row>
    <row r="2374" spans="4:4" x14ac:dyDescent="0.2">
      <c r="D2374" s="8"/>
    </row>
    <row r="2375" spans="4:4" x14ac:dyDescent="0.2">
      <c r="D2375" s="8"/>
    </row>
    <row r="2376" spans="4:4" x14ac:dyDescent="0.2">
      <c r="D2376" s="8"/>
    </row>
    <row r="2377" spans="4:4" x14ac:dyDescent="0.2">
      <c r="D2377" s="8"/>
    </row>
    <row r="2378" spans="4:4" x14ac:dyDescent="0.2">
      <c r="D2378" s="8"/>
    </row>
    <row r="2379" spans="4:4" x14ac:dyDescent="0.2">
      <c r="D2379" s="8"/>
    </row>
    <row r="2380" spans="4:4" x14ac:dyDescent="0.2">
      <c r="D2380" s="8"/>
    </row>
    <row r="2381" spans="4:4" x14ac:dyDescent="0.2">
      <c r="D2381" s="8"/>
    </row>
    <row r="2382" spans="4:4" x14ac:dyDescent="0.2">
      <c r="D2382" s="8"/>
    </row>
    <row r="2383" spans="4:4" x14ac:dyDescent="0.2">
      <c r="D2383" s="8"/>
    </row>
    <row r="2384" spans="4:4" x14ac:dyDescent="0.2">
      <c r="D2384" s="8"/>
    </row>
    <row r="2385" spans="4:4" x14ac:dyDescent="0.2">
      <c r="D2385" s="8"/>
    </row>
    <row r="2386" spans="4:4" x14ac:dyDescent="0.2">
      <c r="D2386" s="8"/>
    </row>
    <row r="2387" spans="4:4" x14ac:dyDescent="0.2">
      <c r="D2387" s="8"/>
    </row>
    <row r="2388" spans="4:4" x14ac:dyDescent="0.2">
      <c r="D2388" s="8"/>
    </row>
    <row r="2389" spans="4:4" x14ac:dyDescent="0.2">
      <c r="D2389" s="8"/>
    </row>
    <row r="2390" spans="4:4" x14ac:dyDescent="0.2">
      <c r="D2390" s="8"/>
    </row>
    <row r="2391" spans="4:4" x14ac:dyDescent="0.2">
      <c r="D2391" s="8"/>
    </row>
    <row r="2392" spans="4:4" x14ac:dyDescent="0.2">
      <c r="D2392" s="8"/>
    </row>
    <row r="2393" spans="4:4" x14ac:dyDescent="0.2">
      <c r="D2393" s="8"/>
    </row>
    <row r="2394" spans="4:4" x14ac:dyDescent="0.2">
      <c r="D2394" s="8"/>
    </row>
    <row r="2395" spans="4:4" x14ac:dyDescent="0.2">
      <c r="D2395" s="8"/>
    </row>
    <row r="2396" spans="4:4" x14ac:dyDescent="0.2">
      <c r="D2396" s="8"/>
    </row>
    <row r="2397" spans="4:4" x14ac:dyDescent="0.2">
      <c r="D2397" s="8"/>
    </row>
    <row r="2398" spans="4:4" x14ac:dyDescent="0.2">
      <c r="D2398" s="8"/>
    </row>
    <row r="2399" spans="4:4" x14ac:dyDescent="0.2">
      <c r="D2399" s="8"/>
    </row>
    <row r="2400" spans="4:4" x14ac:dyDescent="0.2">
      <c r="D2400" s="8"/>
    </row>
    <row r="2401" spans="4:4" x14ac:dyDescent="0.2">
      <c r="D2401" s="8"/>
    </row>
    <row r="2402" spans="4:4" x14ac:dyDescent="0.2">
      <c r="D2402" s="8"/>
    </row>
    <row r="2403" spans="4:4" x14ac:dyDescent="0.2">
      <c r="D2403" s="8"/>
    </row>
    <row r="2404" spans="4:4" x14ac:dyDescent="0.2">
      <c r="D2404" s="8"/>
    </row>
    <row r="2405" spans="4:4" x14ac:dyDescent="0.2">
      <c r="D2405" s="8"/>
    </row>
    <row r="2406" spans="4:4" x14ac:dyDescent="0.2">
      <c r="D2406" s="8"/>
    </row>
    <row r="2407" spans="4:4" x14ac:dyDescent="0.2">
      <c r="D2407" s="8"/>
    </row>
    <row r="2408" spans="4:4" x14ac:dyDescent="0.2">
      <c r="D2408" s="8"/>
    </row>
    <row r="2409" spans="4:4" x14ac:dyDescent="0.2">
      <c r="D2409" s="8"/>
    </row>
    <row r="2410" spans="4:4" x14ac:dyDescent="0.2">
      <c r="D2410" s="8"/>
    </row>
    <row r="2411" spans="4:4" x14ac:dyDescent="0.2">
      <c r="D2411" s="8"/>
    </row>
    <row r="2412" spans="4:4" x14ac:dyDescent="0.2">
      <c r="D2412" s="8"/>
    </row>
    <row r="2413" spans="4:4" x14ac:dyDescent="0.2">
      <c r="D2413" s="8"/>
    </row>
    <row r="2414" spans="4:4" x14ac:dyDescent="0.2">
      <c r="D2414" s="8"/>
    </row>
    <row r="2415" spans="4:4" x14ac:dyDescent="0.2">
      <c r="D2415" s="8"/>
    </row>
    <row r="2416" spans="4:4" x14ac:dyDescent="0.2">
      <c r="D2416" s="8"/>
    </row>
    <row r="2417" spans="4:4" x14ac:dyDescent="0.2">
      <c r="D2417" s="8"/>
    </row>
    <row r="2418" spans="4:4" x14ac:dyDescent="0.2">
      <c r="D2418" s="8"/>
    </row>
    <row r="2419" spans="4:4" x14ac:dyDescent="0.2">
      <c r="D2419" s="8"/>
    </row>
    <row r="2420" spans="4:4" x14ac:dyDescent="0.2">
      <c r="D2420" s="8"/>
    </row>
    <row r="2421" spans="4:4" x14ac:dyDescent="0.2">
      <c r="D2421" s="8"/>
    </row>
    <row r="2422" spans="4:4" x14ac:dyDescent="0.2">
      <c r="D2422" s="8"/>
    </row>
    <row r="2423" spans="4:4" x14ac:dyDescent="0.2">
      <c r="D2423" s="8"/>
    </row>
    <row r="2424" spans="4:4" x14ac:dyDescent="0.2">
      <c r="D2424" s="8"/>
    </row>
    <row r="2425" spans="4:4" x14ac:dyDescent="0.2">
      <c r="D2425" s="8"/>
    </row>
    <row r="2426" spans="4:4" x14ac:dyDescent="0.2">
      <c r="D2426" s="8"/>
    </row>
    <row r="2427" spans="4:4" x14ac:dyDescent="0.2">
      <c r="D2427" s="8"/>
    </row>
    <row r="2428" spans="4:4" x14ac:dyDescent="0.2">
      <c r="D2428" s="8"/>
    </row>
    <row r="2429" spans="4:4" x14ac:dyDescent="0.2">
      <c r="D2429" s="8"/>
    </row>
    <row r="2430" spans="4:4" x14ac:dyDescent="0.2">
      <c r="D2430" s="8"/>
    </row>
    <row r="2431" spans="4:4" x14ac:dyDescent="0.2">
      <c r="D2431" s="8"/>
    </row>
    <row r="2432" spans="4:4" x14ac:dyDescent="0.2">
      <c r="D2432" s="8"/>
    </row>
    <row r="2433" spans="4:4" x14ac:dyDescent="0.2">
      <c r="D2433" s="8"/>
    </row>
    <row r="2434" spans="4:4" x14ac:dyDescent="0.2">
      <c r="D2434" s="8"/>
    </row>
    <row r="2435" spans="4:4" x14ac:dyDescent="0.2">
      <c r="D2435" s="8"/>
    </row>
    <row r="2436" spans="4:4" x14ac:dyDescent="0.2">
      <c r="D2436" s="8"/>
    </row>
    <row r="2437" spans="4:4" x14ac:dyDescent="0.2">
      <c r="D2437" s="8"/>
    </row>
    <row r="2438" spans="4:4" x14ac:dyDescent="0.2">
      <c r="D2438" s="8"/>
    </row>
    <row r="2439" spans="4:4" x14ac:dyDescent="0.2">
      <c r="D2439" s="8"/>
    </row>
    <row r="2440" spans="4:4" x14ac:dyDescent="0.2">
      <c r="D2440" s="8"/>
    </row>
    <row r="2441" spans="4:4" x14ac:dyDescent="0.2">
      <c r="D2441" s="8"/>
    </row>
    <row r="2442" spans="4:4" x14ac:dyDescent="0.2">
      <c r="D2442" s="8"/>
    </row>
    <row r="2443" spans="4:4" x14ac:dyDescent="0.2">
      <c r="D2443" s="8"/>
    </row>
    <row r="2444" spans="4:4" x14ac:dyDescent="0.2">
      <c r="D2444" s="8"/>
    </row>
    <row r="2445" spans="4:4" x14ac:dyDescent="0.2">
      <c r="D2445" s="8"/>
    </row>
    <row r="2446" spans="4:4" x14ac:dyDescent="0.2">
      <c r="D2446" s="8"/>
    </row>
    <row r="2447" spans="4:4" x14ac:dyDescent="0.2">
      <c r="D2447" s="8"/>
    </row>
    <row r="2448" spans="4:4" x14ac:dyDescent="0.2">
      <c r="D2448" s="8"/>
    </row>
    <row r="2449" spans="4:4" x14ac:dyDescent="0.2">
      <c r="D2449" s="8"/>
    </row>
    <row r="2450" spans="4:4" x14ac:dyDescent="0.2">
      <c r="D2450" s="8"/>
    </row>
    <row r="2451" spans="4:4" x14ac:dyDescent="0.2">
      <c r="D2451" s="8"/>
    </row>
    <row r="2452" spans="4:4" x14ac:dyDescent="0.2">
      <c r="D2452" s="8"/>
    </row>
    <row r="2453" spans="4:4" x14ac:dyDescent="0.2">
      <c r="D2453" s="8"/>
    </row>
    <row r="2454" spans="4:4" x14ac:dyDescent="0.2">
      <c r="D2454" s="8"/>
    </row>
    <row r="2455" spans="4:4" x14ac:dyDescent="0.2">
      <c r="D2455" s="8"/>
    </row>
    <row r="2456" spans="4:4" x14ac:dyDescent="0.2">
      <c r="D2456" s="8"/>
    </row>
    <row r="2457" spans="4:4" x14ac:dyDescent="0.2">
      <c r="D2457" s="8"/>
    </row>
    <row r="2458" spans="4:4" x14ac:dyDescent="0.2">
      <c r="D2458" s="8"/>
    </row>
    <row r="2459" spans="4:4" x14ac:dyDescent="0.2">
      <c r="D2459" s="8"/>
    </row>
    <row r="2460" spans="4:4" x14ac:dyDescent="0.2">
      <c r="D2460" s="8"/>
    </row>
    <row r="2461" spans="4:4" x14ac:dyDescent="0.2">
      <c r="D2461" s="8"/>
    </row>
    <row r="2462" spans="4:4" x14ac:dyDescent="0.2">
      <c r="D2462" s="8"/>
    </row>
    <row r="2463" spans="4:4" x14ac:dyDescent="0.2">
      <c r="D2463" s="8"/>
    </row>
    <row r="2464" spans="4:4" x14ac:dyDescent="0.2">
      <c r="D2464" s="8"/>
    </row>
    <row r="2465" spans="4:4" x14ac:dyDescent="0.2">
      <c r="D2465" s="8"/>
    </row>
    <row r="2466" spans="4:4" x14ac:dyDescent="0.2">
      <c r="D2466" s="8"/>
    </row>
    <row r="2467" spans="4:4" x14ac:dyDescent="0.2">
      <c r="D2467" s="8"/>
    </row>
    <row r="2468" spans="4:4" x14ac:dyDescent="0.2">
      <c r="D2468" s="8"/>
    </row>
    <row r="2469" spans="4:4" x14ac:dyDescent="0.2">
      <c r="D2469" s="8"/>
    </row>
    <row r="2470" spans="4:4" x14ac:dyDescent="0.2">
      <c r="D2470" s="8"/>
    </row>
    <row r="2471" spans="4:4" x14ac:dyDescent="0.2">
      <c r="D2471" s="8"/>
    </row>
    <row r="2472" spans="4:4" x14ac:dyDescent="0.2">
      <c r="D2472" s="8"/>
    </row>
    <row r="2473" spans="4:4" x14ac:dyDescent="0.2">
      <c r="D2473" s="8"/>
    </row>
    <row r="2474" spans="4:4" x14ac:dyDescent="0.2">
      <c r="D2474" s="8"/>
    </row>
    <row r="2475" spans="4:4" x14ac:dyDescent="0.2">
      <c r="D2475" s="8"/>
    </row>
    <row r="2476" spans="4:4" x14ac:dyDescent="0.2">
      <c r="D2476" s="8"/>
    </row>
    <row r="2477" spans="4:4" x14ac:dyDescent="0.2">
      <c r="D2477" s="8"/>
    </row>
    <row r="2478" spans="4:4" x14ac:dyDescent="0.2">
      <c r="D2478" s="8"/>
    </row>
    <row r="2479" spans="4:4" x14ac:dyDescent="0.2">
      <c r="D2479" s="8"/>
    </row>
    <row r="2480" spans="4:4" x14ac:dyDescent="0.2">
      <c r="D2480" s="8"/>
    </row>
    <row r="2481" spans="4:4" x14ac:dyDescent="0.2">
      <c r="D2481" s="8"/>
    </row>
    <row r="2482" spans="4:4" x14ac:dyDescent="0.2">
      <c r="D2482" s="8"/>
    </row>
    <row r="2483" spans="4:4" x14ac:dyDescent="0.2">
      <c r="D2483" s="8"/>
    </row>
    <row r="2484" spans="4:4" x14ac:dyDescent="0.2">
      <c r="D2484" s="8"/>
    </row>
    <row r="2485" spans="4:4" x14ac:dyDescent="0.2">
      <c r="D2485" s="8"/>
    </row>
    <row r="2486" spans="4:4" x14ac:dyDescent="0.2">
      <c r="D2486" s="8"/>
    </row>
    <row r="2487" spans="4:4" x14ac:dyDescent="0.2">
      <c r="D2487" s="8"/>
    </row>
    <row r="2488" spans="4:4" x14ac:dyDescent="0.2">
      <c r="D2488" s="8"/>
    </row>
    <row r="2489" spans="4:4" x14ac:dyDescent="0.2">
      <c r="D2489" s="8"/>
    </row>
    <row r="2490" spans="4:4" x14ac:dyDescent="0.2">
      <c r="D2490" s="8"/>
    </row>
    <row r="2491" spans="4:4" x14ac:dyDescent="0.2">
      <c r="D2491" s="8"/>
    </row>
    <row r="2492" spans="4:4" x14ac:dyDescent="0.2">
      <c r="D2492" s="8"/>
    </row>
    <row r="2493" spans="4:4" x14ac:dyDescent="0.2">
      <c r="D2493" s="8"/>
    </row>
    <row r="2494" spans="4:4" x14ac:dyDescent="0.2">
      <c r="D2494" s="8"/>
    </row>
    <row r="2495" spans="4:4" x14ac:dyDescent="0.2">
      <c r="D2495" s="8"/>
    </row>
    <row r="2496" spans="4:4" x14ac:dyDescent="0.2">
      <c r="D2496" s="8"/>
    </row>
    <row r="2497" spans="4:4" x14ac:dyDescent="0.2">
      <c r="D2497" s="8"/>
    </row>
    <row r="2498" spans="4:4" x14ac:dyDescent="0.2">
      <c r="D2498" s="8"/>
    </row>
    <row r="2499" spans="4:4" x14ac:dyDescent="0.2">
      <c r="D2499" s="8"/>
    </row>
    <row r="2500" spans="4:4" x14ac:dyDescent="0.2">
      <c r="D2500" s="8"/>
    </row>
    <row r="2501" spans="4:4" x14ac:dyDescent="0.2">
      <c r="D2501" s="8"/>
    </row>
    <row r="2502" spans="4:4" x14ac:dyDescent="0.2">
      <c r="D2502" s="8"/>
    </row>
    <row r="2503" spans="4:4" x14ac:dyDescent="0.2">
      <c r="D2503" s="8"/>
    </row>
    <row r="2504" spans="4:4" x14ac:dyDescent="0.2">
      <c r="D2504" s="8"/>
    </row>
    <row r="2505" spans="4:4" x14ac:dyDescent="0.2">
      <c r="D2505" s="8"/>
    </row>
    <row r="2506" spans="4:4" x14ac:dyDescent="0.2">
      <c r="D2506" s="8"/>
    </row>
    <row r="2507" spans="4:4" x14ac:dyDescent="0.2">
      <c r="D2507" s="8"/>
    </row>
    <row r="2508" spans="4:4" x14ac:dyDescent="0.2">
      <c r="D2508" s="8"/>
    </row>
    <row r="2509" spans="4:4" x14ac:dyDescent="0.2">
      <c r="D2509" s="8"/>
    </row>
    <row r="2510" spans="4:4" x14ac:dyDescent="0.2">
      <c r="D2510" s="8"/>
    </row>
    <row r="2511" spans="4:4" x14ac:dyDescent="0.2">
      <c r="D2511" s="8"/>
    </row>
    <row r="2512" spans="4:4" x14ac:dyDescent="0.2">
      <c r="D2512" s="8"/>
    </row>
    <row r="2513" spans="4:4" x14ac:dyDescent="0.2">
      <c r="D2513" s="8"/>
    </row>
    <row r="2514" spans="4:4" x14ac:dyDescent="0.2">
      <c r="D2514" s="8"/>
    </row>
    <row r="2515" spans="4:4" x14ac:dyDescent="0.2">
      <c r="D2515" s="8"/>
    </row>
    <row r="2516" spans="4:4" x14ac:dyDescent="0.2">
      <c r="D2516" s="8"/>
    </row>
    <row r="2517" spans="4:4" x14ac:dyDescent="0.2">
      <c r="D2517" s="8"/>
    </row>
    <row r="2518" spans="4:4" x14ac:dyDescent="0.2">
      <c r="D2518" s="8"/>
    </row>
    <row r="2519" spans="4:4" x14ac:dyDescent="0.2">
      <c r="D2519" s="8"/>
    </row>
    <row r="2520" spans="4:4" x14ac:dyDescent="0.2">
      <c r="D2520" s="8"/>
    </row>
    <row r="2521" spans="4:4" x14ac:dyDescent="0.2">
      <c r="D2521" s="8"/>
    </row>
    <row r="2522" spans="4:4" x14ac:dyDescent="0.2">
      <c r="D2522" s="8"/>
    </row>
    <row r="2523" spans="4:4" x14ac:dyDescent="0.2">
      <c r="D2523" s="8"/>
    </row>
    <row r="2524" spans="4:4" x14ac:dyDescent="0.2">
      <c r="D2524" s="8"/>
    </row>
    <row r="2525" spans="4:4" x14ac:dyDescent="0.2">
      <c r="D2525" s="8"/>
    </row>
    <row r="2526" spans="4:4" x14ac:dyDescent="0.2">
      <c r="D2526" s="8"/>
    </row>
    <row r="2527" spans="4:4" x14ac:dyDescent="0.2">
      <c r="D2527" s="8"/>
    </row>
    <row r="2528" spans="4:4" x14ac:dyDescent="0.2">
      <c r="D2528" s="8"/>
    </row>
    <row r="2529" spans="4:4" x14ac:dyDescent="0.2">
      <c r="D2529" s="8"/>
    </row>
    <row r="2530" spans="4:4" x14ac:dyDescent="0.2">
      <c r="D2530" s="8"/>
    </row>
    <row r="2531" spans="4:4" x14ac:dyDescent="0.2">
      <c r="D2531" s="8"/>
    </row>
    <row r="2532" spans="4:4" x14ac:dyDescent="0.2">
      <c r="D2532" s="8"/>
    </row>
    <row r="2533" spans="4:4" x14ac:dyDescent="0.2">
      <c r="D2533" s="8"/>
    </row>
    <row r="2534" spans="4:4" x14ac:dyDescent="0.2">
      <c r="D2534" s="8"/>
    </row>
    <row r="2535" spans="4:4" x14ac:dyDescent="0.2">
      <c r="D2535" s="8"/>
    </row>
    <row r="2536" spans="4:4" x14ac:dyDescent="0.2">
      <c r="D2536" s="8"/>
    </row>
    <row r="2537" spans="4:4" x14ac:dyDescent="0.2">
      <c r="D2537" s="8"/>
    </row>
    <row r="2538" spans="4:4" x14ac:dyDescent="0.2">
      <c r="D2538" s="8"/>
    </row>
    <row r="2539" spans="4:4" x14ac:dyDescent="0.2">
      <c r="D2539" s="8"/>
    </row>
    <row r="2540" spans="4:4" x14ac:dyDescent="0.2">
      <c r="D2540" s="8"/>
    </row>
    <row r="2541" spans="4:4" x14ac:dyDescent="0.2">
      <c r="D2541" s="8"/>
    </row>
    <row r="2542" spans="4:4" x14ac:dyDescent="0.2">
      <c r="D2542" s="8"/>
    </row>
    <row r="2543" spans="4:4" x14ac:dyDescent="0.2">
      <c r="D2543" s="8"/>
    </row>
    <row r="2544" spans="4:4" x14ac:dyDescent="0.2">
      <c r="D2544" s="8"/>
    </row>
    <row r="2545" spans="4:4" x14ac:dyDescent="0.2">
      <c r="D2545" s="8"/>
    </row>
    <row r="2546" spans="4:4" x14ac:dyDescent="0.2">
      <c r="D2546" s="8"/>
    </row>
    <row r="2547" spans="4:4" x14ac:dyDescent="0.2">
      <c r="D2547" s="8"/>
    </row>
    <row r="2548" spans="4:4" x14ac:dyDescent="0.2">
      <c r="D2548" s="8"/>
    </row>
    <row r="2549" spans="4:4" x14ac:dyDescent="0.2">
      <c r="D2549" s="8"/>
    </row>
    <row r="2550" spans="4:4" x14ac:dyDescent="0.2">
      <c r="D2550" s="8"/>
    </row>
    <row r="2551" spans="4:4" x14ac:dyDescent="0.2">
      <c r="D2551" s="8"/>
    </row>
    <row r="2552" spans="4:4" x14ac:dyDescent="0.2">
      <c r="D2552" s="8"/>
    </row>
    <row r="2553" spans="4:4" x14ac:dyDescent="0.2">
      <c r="D2553" s="8"/>
    </row>
    <row r="2554" spans="4:4" x14ac:dyDescent="0.2">
      <c r="D2554" s="8"/>
    </row>
    <row r="2555" spans="4:4" x14ac:dyDescent="0.2">
      <c r="D2555" s="8"/>
    </row>
    <row r="2556" spans="4:4" x14ac:dyDescent="0.2">
      <c r="D2556" s="8"/>
    </row>
    <row r="2557" spans="4:4" x14ac:dyDescent="0.2">
      <c r="D2557" s="8"/>
    </row>
    <row r="2558" spans="4:4" x14ac:dyDescent="0.2">
      <c r="D2558" s="8"/>
    </row>
    <row r="2559" spans="4:4" x14ac:dyDescent="0.2">
      <c r="D2559" s="8"/>
    </row>
    <row r="2560" spans="4:4" x14ac:dyDescent="0.2">
      <c r="D2560" s="8"/>
    </row>
    <row r="2561" spans="4:4" x14ac:dyDescent="0.2">
      <c r="D2561" s="8"/>
    </row>
    <row r="2562" spans="4:4" x14ac:dyDescent="0.2">
      <c r="D2562" s="8"/>
    </row>
    <row r="2563" spans="4:4" x14ac:dyDescent="0.2">
      <c r="D2563" s="8"/>
    </row>
    <row r="2564" spans="4:4" x14ac:dyDescent="0.2">
      <c r="D2564" s="8"/>
    </row>
    <row r="2565" spans="4:4" x14ac:dyDescent="0.2">
      <c r="D2565" s="8"/>
    </row>
    <row r="2566" spans="4:4" x14ac:dyDescent="0.2">
      <c r="D2566" s="8"/>
    </row>
    <row r="2567" spans="4:4" x14ac:dyDescent="0.2">
      <c r="D2567" s="8"/>
    </row>
    <row r="2568" spans="4:4" x14ac:dyDescent="0.2">
      <c r="D2568" s="8"/>
    </row>
    <row r="2569" spans="4:4" x14ac:dyDescent="0.2">
      <c r="D2569" s="8"/>
    </row>
    <row r="2570" spans="4:4" x14ac:dyDescent="0.2">
      <c r="D2570" s="8"/>
    </row>
    <row r="2571" spans="4:4" x14ac:dyDescent="0.2">
      <c r="D2571" s="8"/>
    </row>
    <row r="2572" spans="4:4" x14ac:dyDescent="0.2">
      <c r="D2572" s="8"/>
    </row>
    <row r="2573" spans="4:4" x14ac:dyDescent="0.2">
      <c r="D2573" s="8"/>
    </row>
    <row r="2574" spans="4:4" x14ac:dyDescent="0.2">
      <c r="D2574" s="8"/>
    </row>
    <row r="2575" spans="4:4" x14ac:dyDescent="0.2">
      <c r="D2575" s="8"/>
    </row>
    <row r="2576" spans="4:4" x14ac:dyDescent="0.2">
      <c r="D2576" s="8"/>
    </row>
    <row r="2577" spans="4:4" x14ac:dyDescent="0.2">
      <c r="D2577" s="8"/>
    </row>
    <row r="2578" spans="4:4" x14ac:dyDescent="0.2">
      <c r="D2578" s="8"/>
    </row>
    <row r="2579" spans="4:4" x14ac:dyDescent="0.2">
      <c r="D2579" s="8"/>
    </row>
    <row r="2580" spans="4:4" x14ac:dyDescent="0.2">
      <c r="D2580" s="8"/>
    </row>
    <row r="2581" spans="4:4" x14ac:dyDescent="0.2">
      <c r="D2581" s="8"/>
    </row>
    <row r="2582" spans="4:4" x14ac:dyDescent="0.2">
      <c r="D2582" s="8"/>
    </row>
    <row r="2583" spans="4:4" x14ac:dyDescent="0.2">
      <c r="D2583" s="8"/>
    </row>
    <row r="2584" spans="4:4" x14ac:dyDescent="0.2">
      <c r="D2584" s="8"/>
    </row>
    <row r="2585" spans="4:4" x14ac:dyDescent="0.2">
      <c r="D2585" s="8"/>
    </row>
    <row r="2586" spans="4:4" x14ac:dyDescent="0.2">
      <c r="D2586" s="8"/>
    </row>
    <row r="2587" spans="4:4" x14ac:dyDescent="0.2">
      <c r="D2587" s="8"/>
    </row>
    <row r="2588" spans="4:4" x14ac:dyDescent="0.2">
      <c r="D2588" s="8"/>
    </row>
    <row r="2589" spans="4:4" x14ac:dyDescent="0.2">
      <c r="D2589" s="8"/>
    </row>
    <row r="2590" spans="4:4" x14ac:dyDescent="0.2">
      <c r="D2590" s="8"/>
    </row>
    <row r="2591" spans="4:4" x14ac:dyDescent="0.2">
      <c r="D2591" s="8"/>
    </row>
    <row r="2592" spans="4:4" x14ac:dyDescent="0.2">
      <c r="D2592" s="8"/>
    </row>
    <row r="2593" spans="4:4" x14ac:dyDescent="0.2">
      <c r="D2593" s="8"/>
    </row>
    <row r="2594" spans="4:4" x14ac:dyDescent="0.2">
      <c r="D2594" s="8"/>
    </row>
    <row r="2595" spans="4:4" x14ac:dyDescent="0.2">
      <c r="D2595" s="8"/>
    </row>
    <row r="2596" spans="4:4" x14ac:dyDescent="0.2">
      <c r="D2596" s="8"/>
    </row>
    <row r="2597" spans="4:4" x14ac:dyDescent="0.2">
      <c r="D2597" s="8"/>
    </row>
    <row r="2598" spans="4:4" x14ac:dyDescent="0.2">
      <c r="D2598" s="8"/>
    </row>
    <row r="2599" spans="4:4" x14ac:dyDescent="0.2">
      <c r="D2599" s="8"/>
    </row>
    <row r="2600" spans="4:4" x14ac:dyDescent="0.2">
      <c r="D2600" s="8"/>
    </row>
    <row r="2601" spans="4:4" x14ac:dyDescent="0.2">
      <c r="D2601" s="8"/>
    </row>
    <row r="2602" spans="4:4" x14ac:dyDescent="0.2">
      <c r="D2602" s="8"/>
    </row>
    <row r="2603" spans="4:4" x14ac:dyDescent="0.2">
      <c r="D2603" s="8"/>
    </row>
    <row r="2604" spans="4:4" x14ac:dyDescent="0.2">
      <c r="D2604" s="8"/>
    </row>
    <row r="2605" spans="4:4" x14ac:dyDescent="0.2">
      <c r="D2605" s="8"/>
    </row>
    <row r="2606" spans="4:4" x14ac:dyDescent="0.2">
      <c r="D2606" s="8"/>
    </row>
    <row r="2607" spans="4:4" x14ac:dyDescent="0.2">
      <c r="D2607" s="8"/>
    </row>
    <row r="2608" spans="4:4" x14ac:dyDescent="0.2">
      <c r="D2608" s="8"/>
    </row>
    <row r="2609" spans="4:4" x14ac:dyDescent="0.2">
      <c r="D2609" s="8"/>
    </row>
    <row r="2610" spans="4:4" x14ac:dyDescent="0.2">
      <c r="D2610" s="8"/>
    </row>
    <row r="2611" spans="4:4" x14ac:dyDescent="0.2">
      <c r="D2611" s="8"/>
    </row>
    <row r="2612" spans="4:4" x14ac:dyDescent="0.2">
      <c r="D2612" s="8"/>
    </row>
    <row r="2613" spans="4:4" x14ac:dyDescent="0.2">
      <c r="D2613" s="8"/>
    </row>
    <row r="2614" spans="4:4" x14ac:dyDescent="0.2">
      <c r="D2614" s="8"/>
    </row>
    <row r="2615" spans="4:4" x14ac:dyDescent="0.2">
      <c r="D2615" s="8"/>
    </row>
    <row r="2616" spans="4:4" x14ac:dyDescent="0.2">
      <c r="D2616" s="8"/>
    </row>
    <row r="2617" spans="4:4" x14ac:dyDescent="0.2">
      <c r="D2617" s="8"/>
    </row>
    <row r="2618" spans="4:4" x14ac:dyDescent="0.2">
      <c r="D2618" s="8"/>
    </row>
    <row r="2619" spans="4:4" x14ac:dyDescent="0.2">
      <c r="D2619" s="8"/>
    </row>
    <row r="2620" spans="4:4" x14ac:dyDescent="0.2">
      <c r="D2620" s="8"/>
    </row>
    <row r="2621" spans="4:4" x14ac:dyDescent="0.2">
      <c r="D2621" s="8"/>
    </row>
    <row r="2622" spans="4:4" x14ac:dyDescent="0.2">
      <c r="D2622" s="8"/>
    </row>
    <row r="2623" spans="4:4" x14ac:dyDescent="0.2">
      <c r="D2623" s="8"/>
    </row>
    <row r="2624" spans="4:4" x14ac:dyDescent="0.2">
      <c r="D2624" s="8"/>
    </row>
    <row r="2625" spans="4:4" x14ac:dyDescent="0.2">
      <c r="D2625" s="8"/>
    </row>
    <row r="2626" spans="4:4" x14ac:dyDescent="0.2">
      <c r="D2626" s="8"/>
    </row>
    <row r="2627" spans="4:4" x14ac:dyDescent="0.2">
      <c r="D2627" s="8"/>
    </row>
    <row r="2628" spans="4:4" x14ac:dyDescent="0.2">
      <c r="D2628" s="8"/>
    </row>
    <row r="2629" spans="4:4" x14ac:dyDescent="0.2">
      <c r="D2629" s="8"/>
    </row>
    <row r="2630" spans="4:4" x14ac:dyDescent="0.2">
      <c r="D2630" s="8"/>
    </row>
    <row r="2631" spans="4:4" x14ac:dyDescent="0.2">
      <c r="D2631" s="8"/>
    </row>
    <row r="2632" spans="4:4" x14ac:dyDescent="0.2">
      <c r="D2632" s="8"/>
    </row>
    <row r="2633" spans="4:4" x14ac:dyDescent="0.2">
      <c r="D2633" s="8"/>
    </row>
    <row r="2634" spans="4:4" x14ac:dyDescent="0.2">
      <c r="D2634" s="8"/>
    </row>
    <row r="2635" spans="4:4" x14ac:dyDescent="0.2">
      <c r="D2635" s="8"/>
    </row>
    <row r="2636" spans="4:4" x14ac:dyDescent="0.2">
      <c r="D2636" s="8"/>
    </row>
    <row r="2637" spans="4:4" x14ac:dyDescent="0.2">
      <c r="D2637" s="8"/>
    </row>
    <row r="2638" spans="4:4" x14ac:dyDescent="0.2">
      <c r="D2638" s="8"/>
    </row>
    <row r="2639" spans="4:4" x14ac:dyDescent="0.2">
      <c r="D2639" s="8"/>
    </row>
    <row r="2640" spans="4:4" x14ac:dyDescent="0.2">
      <c r="D2640" s="8"/>
    </row>
    <row r="2641" spans="4:4" x14ac:dyDescent="0.2">
      <c r="D2641" s="8"/>
    </row>
    <row r="2642" spans="4:4" x14ac:dyDescent="0.2">
      <c r="D2642" s="8"/>
    </row>
    <row r="2643" spans="4:4" x14ac:dyDescent="0.2">
      <c r="D2643" s="8"/>
    </row>
    <row r="2644" spans="4:4" x14ac:dyDescent="0.2">
      <c r="D2644" s="8"/>
    </row>
    <row r="2645" spans="4:4" x14ac:dyDescent="0.2">
      <c r="D2645" s="8"/>
    </row>
    <row r="2646" spans="4:4" x14ac:dyDescent="0.2">
      <c r="D2646" s="8"/>
    </row>
    <row r="2647" spans="4:4" x14ac:dyDescent="0.2">
      <c r="D2647" s="8"/>
    </row>
    <row r="2648" spans="4:4" x14ac:dyDescent="0.2">
      <c r="D2648" s="8"/>
    </row>
    <row r="2649" spans="4:4" x14ac:dyDescent="0.2">
      <c r="D2649" s="8"/>
    </row>
    <row r="2650" spans="4:4" x14ac:dyDescent="0.2">
      <c r="D2650" s="8"/>
    </row>
    <row r="2651" spans="4:4" x14ac:dyDescent="0.2">
      <c r="D2651" s="8"/>
    </row>
    <row r="2652" spans="4:4" x14ac:dyDescent="0.2">
      <c r="D2652" s="8"/>
    </row>
    <row r="2653" spans="4:4" x14ac:dyDescent="0.2">
      <c r="D2653" s="8"/>
    </row>
    <row r="2654" spans="4:4" x14ac:dyDescent="0.2">
      <c r="D2654" s="8"/>
    </row>
    <row r="2655" spans="4:4" x14ac:dyDescent="0.2">
      <c r="D2655" s="8"/>
    </row>
    <row r="2656" spans="4:4" x14ac:dyDescent="0.2">
      <c r="D2656" s="8"/>
    </row>
    <row r="2657" spans="4:4" x14ac:dyDescent="0.2">
      <c r="D2657" s="8"/>
    </row>
    <row r="2658" spans="4:4" x14ac:dyDescent="0.2">
      <c r="D2658" s="8"/>
    </row>
    <row r="2659" spans="4:4" x14ac:dyDescent="0.2">
      <c r="D2659" s="8"/>
    </row>
    <row r="2660" spans="4:4" x14ac:dyDescent="0.2">
      <c r="D2660" s="8"/>
    </row>
    <row r="2661" spans="4:4" x14ac:dyDescent="0.2">
      <c r="D2661" s="8"/>
    </row>
    <row r="2662" spans="4:4" x14ac:dyDescent="0.2">
      <c r="D2662" s="8"/>
    </row>
    <row r="2663" spans="4:4" x14ac:dyDescent="0.2">
      <c r="D2663" s="8"/>
    </row>
    <row r="2664" spans="4:4" x14ac:dyDescent="0.2">
      <c r="D2664" s="8"/>
    </row>
    <row r="2665" spans="4:4" x14ac:dyDescent="0.2">
      <c r="D2665" s="8"/>
    </row>
    <row r="2666" spans="4:4" x14ac:dyDescent="0.2">
      <c r="D2666" s="8"/>
    </row>
    <row r="2667" spans="4:4" x14ac:dyDescent="0.2">
      <c r="D2667" s="8"/>
    </row>
    <row r="2668" spans="4:4" x14ac:dyDescent="0.2">
      <c r="D2668" s="8"/>
    </row>
    <row r="2669" spans="4:4" x14ac:dyDescent="0.2">
      <c r="D2669" s="8"/>
    </row>
    <row r="2670" spans="4:4" x14ac:dyDescent="0.2">
      <c r="D2670" s="8"/>
    </row>
    <row r="2671" spans="4:4" x14ac:dyDescent="0.2">
      <c r="D2671" s="8"/>
    </row>
    <row r="2672" spans="4:4" x14ac:dyDescent="0.2">
      <c r="D2672" s="8"/>
    </row>
    <row r="2673" spans="4:4" x14ac:dyDescent="0.2">
      <c r="D2673" s="8"/>
    </row>
    <row r="2674" spans="4:4" x14ac:dyDescent="0.2">
      <c r="D2674" s="8"/>
    </row>
    <row r="2675" spans="4:4" x14ac:dyDescent="0.2">
      <c r="D2675" s="8"/>
    </row>
    <row r="2676" spans="4:4" x14ac:dyDescent="0.2">
      <c r="D2676" s="8"/>
    </row>
    <row r="2677" spans="4:4" x14ac:dyDescent="0.2">
      <c r="D2677" s="8"/>
    </row>
    <row r="2678" spans="4:4" x14ac:dyDescent="0.2">
      <c r="D2678" s="8"/>
    </row>
    <row r="2679" spans="4:4" x14ac:dyDescent="0.2">
      <c r="D2679" s="8"/>
    </row>
    <row r="2680" spans="4:4" x14ac:dyDescent="0.2">
      <c r="D2680" s="8"/>
    </row>
    <row r="2681" spans="4:4" x14ac:dyDescent="0.2">
      <c r="D2681" s="8"/>
    </row>
    <row r="2682" spans="4:4" x14ac:dyDescent="0.2">
      <c r="D2682" s="8"/>
    </row>
    <row r="2683" spans="4:4" x14ac:dyDescent="0.2">
      <c r="D2683" s="8"/>
    </row>
    <row r="2684" spans="4:4" x14ac:dyDescent="0.2">
      <c r="D2684" s="8"/>
    </row>
    <row r="2685" spans="4:4" x14ac:dyDescent="0.2">
      <c r="D2685" s="8"/>
    </row>
    <row r="2686" spans="4:4" x14ac:dyDescent="0.2">
      <c r="D2686" s="8"/>
    </row>
    <row r="2687" spans="4:4" x14ac:dyDescent="0.2">
      <c r="D2687" s="8"/>
    </row>
    <row r="2688" spans="4:4" x14ac:dyDescent="0.2">
      <c r="D2688" s="8"/>
    </row>
    <row r="2689" spans="4:4" x14ac:dyDescent="0.2">
      <c r="D2689" s="8"/>
    </row>
    <row r="2690" spans="4:4" x14ac:dyDescent="0.2">
      <c r="D2690" s="8"/>
    </row>
    <row r="2691" spans="4:4" x14ac:dyDescent="0.2">
      <c r="D2691" s="8"/>
    </row>
    <row r="2692" spans="4:4" x14ac:dyDescent="0.2">
      <c r="D2692" s="8"/>
    </row>
    <row r="2693" spans="4:4" x14ac:dyDescent="0.2">
      <c r="D2693" s="8"/>
    </row>
    <row r="2694" spans="4:4" x14ac:dyDescent="0.2">
      <c r="D2694" s="8"/>
    </row>
    <row r="2695" spans="4:4" x14ac:dyDescent="0.2">
      <c r="D2695" s="8"/>
    </row>
    <row r="2696" spans="4:4" x14ac:dyDescent="0.2">
      <c r="D2696" s="8"/>
    </row>
    <row r="2697" spans="4:4" x14ac:dyDescent="0.2">
      <c r="D2697" s="8"/>
    </row>
    <row r="2698" spans="4:4" x14ac:dyDescent="0.2">
      <c r="D2698" s="8"/>
    </row>
    <row r="2699" spans="4:4" x14ac:dyDescent="0.2">
      <c r="D2699" s="8"/>
    </row>
    <row r="2700" spans="4:4" x14ac:dyDescent="0.2">
      <c r="D2700" s="8"/>
    </row>
    <row r="2701" spans="4:4" x14ac:dyDescent="0.2">
      <c r="D2701" s="8"/>
    </row>
    <row r="2702" spans="4:4" x14ac:dyDescent="0.2">
      <c r="D2702" s="8"/>
    </row>
    <row r="2703" spans="4:4" x14ac:dyDescent="0.2">
      <c r="D2703" s="8"/>
    </row>
    <row r="2704" spans="4:4" x14ac:dyDescent="0.2">
      <c r="D2704" s="8"/>
    </row>
    <row r="2705" spans="4:4" x14ac:dyDescent="0.2">
      <c r="D2705" s="8"/>
    </row>
    <row r="2706" spans="4:4" x14ac:dyDescent="0.2">
      <c r="D2706" s="8"/>
    </row>
    <row r="2707" spans="4:4" x14ac:dyDescent="0.2">
      <c r="D2707" s="8"/>
    </row>
    <row r="2708" spans="4:4" x14ac:dyDescent="0.2">
      <c r="D2708" s="8"/>
    </row>
    <row r="2709" spans="4:4" x14ac:dyDescent="0.2">
      <c r="D2709" s="8"/>
    </row>
    <row r="2710" spans="4:4" x14ac:dyDescent="0.2">
      <c r="D2710" s="8"/>
    </row>
    <row r="2711" spans="4:4" x14ac:dyDescent="0.2">
      <c r="D2711" s="8"/>
    </row>
    <row r="2712" spans="4:4" x14ac:dyDescent="0.2">
      <c r="D2712" s="8"/>
    </row>
    <row r="2713" spans="4:4" x14ac:dyDescent="0.2">
      <c r="D2713" s="8"/>
    </row>
    <row r="2714" spans="4:4" x14ac:dyDescent="0.2">
      <c r="D2714" s="8"/>
    </row>
    <row r="2715" spans="4:4" x14ac:dyDescent="0.2">
      <c r="D2715" s="8"/>
    </row>
    <row r="2716" spans="4:4" x14ac:dyDescent="0.2">
      <c r="D2716" s="8"/>
    </row>
    <row r="2717" spans="4:4" x14ac:dyDescent="0.2">
      <c r="D2717" s="8"/>
    </row>
    <row r="2718" spans="4:4" x14ac:dyDescent="0.2">
      <c r="D2718" s="8"/>
    </row>
    <row r="2719" spans="4:4" x14ac:dyDescent="0.2">
      <c r="D2719" s="8"/>
    </row>
    <row r="2720" spans="4:4" x14ac:dyDescent="0.2">
      <c r="D2720" s="8"/>
    </row>
    <row r="2721" spans="4:4" x14ac:dyDescent="0.2">
      <c r="D2721" s="8"/>
    </row>
    <row r="2722" spans="4:4" x14ac:dyDescent="0.2">
      <c r="D2722" s="8"/>
    </row>
    <row r="2723" spans="4:4" x14ac:dyDescent="0.2">
      <c r="D2723" s="8"/>
    </row>
    <row r="2724" spans="4:4" x14ac:dyDescent="0.2">
      <c r="D2724" s="8"/>
    </row>
    <row r="2725" spans="4:4" x14ac:dyDescent="0.2">
      <c r="D2725" s="8"/>
    </row>
    <row r="2726" spans="4:4" x14ac:dyDescent="0.2">
      <c r="D2726" s="8"/>
    </row>
    <row r="2727" spans="4:4" x14ac:dyDescent="0.2">
      <c r="D2727" s="8"/>
    </row>
    <row r="2728" spans="4:4" x14ac:dyDescent="0.2">
      <c r="D2728" s="8"/>
    </row>
    <row r="2729" spans="4:4" x14ac:dyDescent="0.2">
      <c r="D2729" s="8"/>
    </row>
    <row r="2730" spans="4:4" x14ac:dyDescent="0.2">
      <c r="D2730" s="8"/>
    </row>
    <row r="2731" spans="4:4" x14ac:dyDescent="0.2">
      <c r="D2731" s="8"/>
    </row>
    <row r="2732" spans="4:4" x14ac:dyDescent="0.2">
      <c r="D2732" s="8"/>
    </row>
    <row r="2733" spans="4:4" x14ac:dyDescent="0.2">
      <c r="D2733" s="8"/>
    </row>
    <row r="2734" spans="4:4" x14ac:dyDescent="0.2">
      <c r="D2734" s="8"/>
    </row>
    <row r="2735" spans="4:4" x14ac:dyDescent="0.2">
      <c r="D2735" s="8"/>
    </row>
    <row r="2736" spans="4:4" x14ac:dyDescent="0.2">
      <c r="D2736" s="8"/>
    </row>
    <row r="2737" spans="4:4" x14ac:dyDescent="0.2">
      <c r="D2737" s="8"/>
    </row>
    <row r="2738" spans="4:4" x14ac:dyDescent="0.2">
      <c r="D2738" s="8"/>
    </row>
    <row r="2739" spans="4:4" x14ac:dyDescent="0.2">
      <c r="D2739" s="8"/>
    </row>
    <row r="2740" spans="4:4" x14ac:dyDescent="0.2">
      <c r="D2740" s="8"/>
    </row>
    <row r="2741" spans="4:4" x14ac:dyDescent="0.2">
      <c r="D2741" s="8"/>
    </row>
    <row r="2742" spans="4:4" x14ac:dyDescent="0.2">
      <c r="D2742" s="8"/>
    </row>
    <row r="2743" spans="4:4" x14ac:dyDescent="0.2">
      <c r="D2743" s="8"/>
    </row>
    <row r="2744" spans="4:4" x14ac:dyDescent="0.2">
      <c r="D2744" s="8"/>
    </row>
    <row r="2745" spans="4:4" x14ac:dyDescent="0.2">
      <c r="D2745" s="8"/>
    </row>
    <row r="2746" spans="4:4" x14ac:dyDescent="0.2">
      <c r="D2746" s="8"/>
    </row>
    <row r="2747" spans="4:4" x14ac:dyDescent="0.2">
      <c r="D2747" s="8"/>
    </row>
    <row r="2748" spans="4:4" x14ac:dyDescent="0.2">
      <c r="D2748" s="8"/>
    </row>
    <row r="2749" spans="4:4" x14ac:dyDescent="0.2">
      <c r="D2749" s="8"/>
    </row>
    <row r="2750" spans="4:4" x14ac:dyDescent="0.2">
      <c r="D2750" s="8"/>
    </row>
    <row r="2751" spans="4:4" x14ac:dyDescent="0.2">
      <c r="D2751" s="8"/>
    </row>
    <row r="2752" spans="4:4" x14ac:dyDescent="0.2">
      <c r="D2752" s="8"/>
    </row>
    <row r="2753" spans="4:4" x14ac:dyDescent="0.2">
      <c r="D2753" s="8"/>
    </row>
    <row r="2754" spans="4:4" x14ac:dyDescent="0.2">
      <c r="D2754" s="8"/>
    </row>
    <row r="2755" spans="4:4" x14ac:dyDescent="0.2">
      <c r="D2755" s="8"/>
    </row>
    <row r="2756" spans="4:4" x14ac:dyDescent="0.2">
      <c r="D2756" s="8"/>
    </row>
    <row r="2757" spans="4:4" x14ac:dyDescent="0.2">
      <c r="D2757" s="8"/>
    </row>
    <row r="2758" spans="4:4" x14ac:dyDescent="0.2">
      <c r="D2758" s="8"/>
    </row>
    <row r="2759" spans="4:4" x14ac:dyDescent="0.2">
      <c r="D2759" s="8"/>
    </row>
    <row r="2760" spans="4:4" x14ac:dyDescent="0.2">
      <c r="D2760" s="8"/>
    </row>
    <row r="2761" spans="4:4" x14ac:dyDescent="0.2">
      <c r="D2761" s="8"/>
    </row>
    <row r="2762" spans="4:4" x14ac:dyDescent="0.2">
      <c r="D2762" s="8"/>
    </row>
    <row r="2763" spans="4:4" x14ac:dyDescent="0.2">
      <c r="D2763" s="8"/>
    </row>
    <row r="2764" spans="4:4" x14ac:dyDescent="0.2">
      <c r="D2764" s="8"/>
    </row>
    <row r="2765" spans="4:4" x14ac:dyDescent="0.2">
      <c r="D2765" s="8"/>
    </row>
    <row r="2766" spans="4:4" x14ac:dyDescent="0.2">
      <c r="D2766" s="8"/>
    </row>
    <row r="2767" spans="4:4" x14ac:dyDescent="0.2">
      <c r="D2767" s="8"/>
    </row>
    <row r="2768" spans="4:4" x14ac:dyDescent="0.2">
      <c r="D2768" s="8"/>
    </row>
    <row r="2769" spans="4:4" x14ac:dyDescent="0.2">
      <c r="D2769" s="8"/>
    </row>
    <row r="2770" spans="4:4" x14ac:dyDescent="0.2">
      <c r="D2770" s="8"/>
    </row>
    <row r="2771" spans="4:4" x14ac:dyDescent="0.2">
      <c r="D2771" s="8"/>
    </row>
    <row r="2772" spans="4:4" x14ac:dyDescent="0.2">
      <c r="D2772" s="8"/>
    </row>
    <row r="2773" spans="4:4" x14ac:dyDescent="0.2">
      <c r="D2773" s="8"/>
    </row>
    <row r="2774" spans="4:4" x14ac:dyDescent="0.2">
      <c r="D2774" s="8"/>
    </row>
    <row r="2775" spans="4:4" x14ac:dyDescent="0.2">
      <c r="D2775" s="8"/>
    </row>
    <row r="2776" spans="4:4" x14ac:dyDescent="0.2">
      <c r="D2776" s="8"/>
    </row>
    <row r="2777" spans="4:4" x14ac:dyDescent="0.2">
      <c r="D2777" s="8"/>
    </row>
    <row r="2778" spans="4:4" x14ac:dyDescent="0.2">
      <c r="D2778" s="8"/>
    </row>
    <row r="2779" spans="4:4" x14ac:dyDescent="0.2">
      <c r="D2779" s="8"/>
    </row>
    <row r="2780" spans="4:4" x14ac:dyDescent="0.2">
      <c r="D2780" s="8"/>
    </row>
    <row r="2781" spans="4:4" x14ac:dyDescent="0.2">
      <c r="D2781" s="8"/>
    </row>
    <row r="2782" spans="4:4" x14ac:dyDescent="0.2">
      <c r="D2782" s="8"/>
    </row>
    <row r="2783" spans="4:4" x14ac:dyDescent="0.2">
      <c r="D2783" s="8"/>
    </row>
    <row r="2784" spans="4:4" x14ac:dyDescent="0.2">
      <c r="D2784" s="8"/>
    </row>
    <row r="2785" spans="4:4" x14ac:dyDescent="0.2">
      <c r="D2785" s="8"/>
    </row>
    <row r="2786" spans="4:4" x14ac:dyDescent="0.2">
      <c r="D2786" s="8"/>
    </row>
    <row r="2787" spans="4:4" x14ac:dyDescent="0.2">
      <c r="D2787" s="8"/>
    </row>
    <row r="2788" spans="4:4" x14ac:dyDescent="0.2">
      <c r="D2788" s="8"/>
    </row>
    <row r="2789" spans="4:4" x14ac:dyDescent="0.2">
      <c r="D2789" s="8"/>
    </row>
    <row r="2790" spans="4:4" x14ac:dyDescent="0.2">
      <c r="D2790" s="8"/>
    </row>
    <row r="2791" spans="4:4" x14ac:dyDescent="0.2">
      <c r="D2791" s="8"/>
    </row>
    <row r="2792" spans="4:4" x14ac:dyDescent="0.2">
      <c r="D2792" s="8"/>
    </row>
    <row r="2793" spans="4:4" x14ac:dyDescent="0.2">
      <c r="D2793" s="8"/>
    </row>
    <row r="2794" spans="4:4" x14ac:dyDescent="0.2">
      <c r="D2794" s="8"/>
    </row>
    <row r="2795" spans="4:4" x14ac:dyDescent="0.2">
      <c r="D2795" s="8"/>
    </row>
    <row r="2796" spans="4:4" x14ac:dyDescent="0.2">
      <c r="D2796" s="8"/>
    </row>
    <row r="2797" spans="4:4" x14ac:dyDescent="0.2">
      <c r="D2797" s="8"/>
    </row>
    <row r="2798" spans="4:4" x14ac:dyDescent="0.2">
      <c r="D2798" s="8"/>
    </row>
    <row r="2799" spans="4:4" x14ac:dyDescent="0.2">
      <c r="D2799" s="8"/>
    </row>
    <row r="2800" spans="4:4" x14ac:dyDescent="0.2">
      <c r="D2800" s="8"/>
    </row>
    <row r="2801" spans="4:4" x14ac:dyDescent="0.2">
      <c r="D2801" s="8"/>
    </row>
    <row r="2802" spans="4:4" x14ac:dyDescent="0.2">
      <c r="D2802" s="8"/>
    </row>
    <row r="2803" spans="4:4" x14ac:dyDescent="0.2">
      <c r="D2803" s="8"/>
    </row>
    <row r="2804" spans="4:4" x14ac:dyDescent="0.2">
      <c r="D2804" s="8"/>
    </row>
    <row r="2805" spans="4:4" x14ac:dyDescent="0.2">
      <c r="D2805" s="8"/>
    </row>
    <row r="2806" spans="4:4" x14ac:dyDescent="0.2">
      <c r="D2806" s="8"/>
    </row>
    <row r="2807" spans="4:4" x14ac:dyDescent="0.2">
      <c r="D2807" s="8"/>
    </row>
    <row r="2808" spans="4:4" x14ac:dyDescent="0.2">
      <c r="D2808" s="8"/>
    </row>
    <row r="2809" spans="4:4" x14ac:dyDescent="0.2">
      <c r="D2809" s="8"/>
    </row>
    <row r="2810" spans="4:4" x14ac:dyDescent="0.2">
      <c r="D2810" s="8"/>
    </row>
    <row r="2811" spans="4:4" x14ac:dyDescent="0.2">
      <c r="D2811" s="8"/>
    </row>
    <row r="2812" spans="4:4" x14ac:dyDescent="0.2">
      <c r="D2812" s="8"/>
    </row>
    <row r="2813" spans="4:4" x14ac:dyDescent="0.2">
      <c r="D2813" s="8"/>
    </row>
    <row r="2814" spans="4:4" x14ac:dyDescent="0.2">
      <c r="D2814" s="8"/>
    </row>
    <row r="2815" spans="4:4" x14ac:dyDescent="0.2">
      <c r="D2815" s="8"/>
    </row>
    <row r="2816" spans="4:4" x14ac:dyDescent="0.2">
      <c r="D2816" s="8"/>
    </row>
    <row r="2817" spans="4:4" x14ac:dyDescent="0.2">
      <c r="D2817" s="8"/>
    </row>
    <row r="2818" spans="4:4" x14ac:dyDescent="0.2">
      <c r="D2818" s="8"/>
    </row>
    <row r="2819" spans="4:4" x14ac:dyDescent="0.2">
      <c r="D2819" s="8"/>
    </row>
    <row r="2820" spans="4:4" x14ac:dyDescent="0.2">
      <c r="D2820" s="8"/>
    </row>
    <row r="2821" spans="4:4" x14ac:dyDescent="0.2">
      <c r="D2821" s="8"/>
    </row>
    <row r="2822" spans="4:4" x14ac:dyDescent="0.2">
      <c r="D2822" s="8"/>
    </row>
    <row r="2823" spans="4:4" x14ac:dyDescent="0.2">
      <c r="D2823" s="8"/>
    </row>
    <row r="2824" spans="4:4" x14ac:dyDescent="0.2">
      <c r="D2824" s="8"/>
    </row>
    <row r="2825" spans="4:4" x14ac:dyDescent="0.2">
      <c r="D2825" s="8"/>
    </row>
    <row r="2826" spans="4:4" x14ac:dyDescent="0.2">
      <c r="D2826" s="8"/>
    </row>
    <row r="2827" spans="4:4" x14ac:dyDescent="0.2">
      <c r="D2827" s="8"/>
    </row>
    <row r="2828" spans="4:4" x14ac:dyDescent="0.2">
      <c r="D2828" s="8"/>
    </row>
    <row r="2829" spans="4:4" x14ac:dyDescent="0.2">
      <c r="D2829" s="8"/>
    </row>
    <row r="2830" spans="4:4" x14ac:dyDescent="0.2">
      <c r="D2830" s="8"/>
    </row>
    <row r="2831" spans="4:4" x14ac:dyDescent="0.2">
      <c r="D2831" s="8"/>
    </row>
    <row r="2832" spans="4:4" x14ac:dyDescent="0.2">
      <c r="D2832" s="8"/>
    </row>
    <row r="2833" spans="4:4" x14ac:dyDescent="0.2">
      <c r="D2833" s="8"/>
    </row>
    <row r="2834" spans="4:4" x14ac:dyDescent="0.2">
      <c r="D2834" s="8"/>
    </row>
    <row r="2835" spans="4:4" x14ac:dyDescent="0.2">
      <c r="D2835" s="8"/>
    </row>
    <row r="2836" spans="4:4" x14ac:dyDescent="0.2">
      <c r="D2836" s="8"/>
    </row>
    <row r="2837" spans="4:4" x14ac:dyDescent="0.2">
      <c r="D2837" s="8"/>
    </row>
    <row r="2838" spans="4:4" x14ac:dyDescent="0.2">
      <c r="D2838" s="8"/>
    </row>
    <row r="2839" spans="4:4" x14ac:dyDescent="0.2">
      <c r="D2839" s="8"/>
    </row>
    <row r="2840" spans="4:4" x14ac:dyDescent="0.2">
      <c r="D2840" s="8"/>
    </row>
    <row r="2841" spans="4:4" x14ac:dyDescent="0.2">
      <c r="D2841" s="8"/>
    </row>
    <row r="2842" spans="4:4" x14ac:dyDescent="0.2">
      <c r="D2842" s="8"/>
    </row>
    <row r="2843" spans="4:4" x14ac:dyDescent="0.2">
      <c r="D2843" s="8"/>
    </row>
    <row r="2844" spans="4:4" x14ac:dyDescent="0.2">
      <c r="D2844" s="8"/>
    </row>
    <row r="2845" spans="4:4" x14ac:dyDescent="0.2">
      <c r="D2845" s="8"/>
    </row>
    <row r="2846" spans="4:4" x14ac:dyDescent="0.2">
      <c r="D2846" s="8"/>
    </row>
    <row r="2847" spans="4:4" x14ac:dyDescent="0.2">
      <c r="D2847" s="8"/>
    </row>
    <row r="2848" spans="4:4" x14ac:dyDescent="0.2">
      <c r="D2848" s="8"/>
    </row>
    <row r="2849" spans="4:4" x14ac:dyDescent="0.2">
      <c r="D2849" s="8"/>
    </row>
    <row r="2850" spans="4:4" x14ac:dyDescent="0.2">
      <c r="D2850" s="8"/>
    </row>
    <row r="2851" spans="4:4" x14ac:dyDescent="0.2">
      <c r="D2851" s="8"/>
    </row>
    <row r="2852" spans="4:4" x14ac:dyDescent="0.2">
      <c r="D2852" s="8"/>
    </row>
    <row r="2853" spans="4:4" x14ac:dyDescent="0.2">
      <c r="D2853" s="8"/>
    </row>
    <row r="2854" spans="4:4" x14ac:dyDescent="0.2">
      <c r="D2854" s="8"/>
    </row>
    <row r="2855" spans="4:4" x14ac:dyDescent="0.2">
      <c r="D2855" s="8"/>
    </row>
    <row r="2856" spans="4:4" x14ac:dyDescent="0.2">
      <c r="D2856" s="8"/>
    </row>
    <row r="2857" spans="4:4" x14ac:dyDescent="0.2">
      <c r="D2857" s="8"/>
    </row>
    <row r="2858" spans="4:4" x14ac:dyDescent="0.2">
      <c r="D2858" s="8"/>
    </row>
    <row r="2859" spans="4:4" x14ac:dyDescent="0.2">
      <c r="D2859" s="8"/>
    </row>
    <row r="2860" spans="4:4" x14ac:dyDescent="0.2">
      <c r="D2860" s="8"/>
    </row>
    <row r="2861" spans="4:4" x14ac:dyDescent="0.2">
      <c r="D2861" s="8"/>
    </row>
    <row r="2862" spans="4:4" x14ac:dyDescent="0.2">
      <c r="D2862" s="8"/>
    </row>
    <row r="2863" spans="4:4" x14ac:dyDescent="0.2">
      <c r="D2863" s="8"/>
    </row>
    <row r="2864" spans="4:4" x14ac:dyDescent="0.2">
      <c r="D2864" s="8"/>
    </row>
    <row r="2865" spans="4:4" x14ac:dyDescent="0.2">
      <c r="D2865" s="8"/>
    </row>
    <row r="2866" spans="4:4" x14ac:dyDescent="0.2">
      <c r="D2866" s="8"/>
    </row>
    <row r="2867" spans="4:4" x14ac:dyDescent="0.2">
      <c r="D2867" s="8"/>
    </row>
    <row r="2868" spans="4:4" x14ac:dyDescent="0.2">
      <c r="D2868" s="8"/>
    </row>
    <row r="2869" spans="4:4" x14ac:dyDescent="0.2">
      <c r="D2869" s="8"/>
    </row>
    <row r="2870" spans="4:4" x14ac:dyDescent="0.2">
      <c r="D2870" s="8"/>
    </row>
    <row r="2871" spans="4:4" x14ac:dyDescent="0.2">
      <c r="D2871" s="8"/>
    </row>
    <row r="2872" spans="4:4" x14ac:dyDescent="0.2">
      <c r="D2872" s="8"/>
    </row>
    <row r="2873" spans="4:4" x14ac:dyDescent="0.2">
      <c r="D2873" s="8"/>
    </row>
    <row r="2874" spans="4:4" x14ac:dyDescent="0.2">
      <c r="D2874" s="8"/>
    </row>
    <row r="2875" spans="4:4" x14ac:dyDescent="0.2">
      <c r="D2875" s="8"/>
    </row>
    <row r="2876" spans="4:4" x14ac:dyDescent="0.2">
      <c r="D2876" s="8"/>
    </row>
    <row r="2877" spans="4:4" x14ac:dyDescent="0.2">
      <c r="D2877" s="8"/>
    </row>
    <row r="2878" spans="4:4" x14ac:dyDescent="0.2">
      <c r="D2878" s="8"/>
    </row>
    <row r="2879" spans="4:4" x14ac:dyDescent="0.2">
      <c r="D2879" s="8"/>
    </row>
    <row r="2880" spans="4:4" x14ac:dyDescent="0.2">
      <c r="D2880" s="8"/>
    </row>
    <row r="2881" spans="4:4" x14ac:dyDescent="0.2">
      <c r="D2881" s="8"/>
    </row>
    <row r="2882" spans="4:4" x14ac:dyDescent="0.2">
      <c r="D2882" s="8"/>
    </row>
    <row r="2883" spans="4:4" x14ac:dyDescent="0.2">
      <c r="D2883" s="8"/>
    </row>
    <row r="2884" spans="4:4" x14ac:dyDescent="0.2">
      <c r="D2884" s="8"/>
    </row>
    <row r="2885" spans="4:4" x14ac:dyDescent="0.2">
      <c r="D2885" s="8"/>
    </row>
    <row r="2886" spans="4:4" x14ac:dyDescent="0.2">
      <c r="D2886" s="8"/>
    </row>
    <row r="2887" spans="4:4" x14ac:dyDescent="0.2">
      <c r="D2887" s="8"/>
    </row>
    <row r="2888" spans="4:4" x14ac:dyDescent="0.2">
      <c r="D2888" s="8"/>
    </row>
    <row r="2889" spans="4:4" x14ac:dyDescent="0.2">
      <c r="D2889" s="8"/>
    </row>
    <row r="2890" spans="4:4" x14ac:dyDescent="0.2">
      <c r="D2890" s="8"/>
    </row>
    <row r="2891" spans="4:4" x14ac:dyDescent="0.2">
      <c r="D2891" s="8"/>
    </row>
    <row r="2892" spans="4:4" x14ac:dyDescent="0.2">
      <c r="D2892" s="8"/>
    </row>
    <row r="2893" spans="4:4" x14ac:dyDescent="0.2">
      <c r="D2893" s="8"/>
    </row>
    <row r="2894" spans="4:4" x14ac:dyDescent="0.2">
      <c r="D2894" s="8"/>
    </row>
    <row r="2895" spans="4:4" x14ac:dyDescent="0.2">
      <c r="D2895" s="8"/>
    </row>
    <row r="2896" spans="4:4" x14ac:dyDescent="0.2">
      <c r="D2896" s="8"/>
    </row>
    <row r="2897" spans="4:4" x14ac:dyDescent="0.2">
      <c r="D2897" s="8"/>
    </row>
    <row r="2898" spans="4:4" x14ac:dyDescent="0.2">
      <c r="D2898" s="8"/>
    </row>
    <row r="2899" spans="4:4" x14ac:dyDescent="0.2">
      <c r="D2899" s="8"/>
    </row>
    <row r="2900" spans="4:4" x14ac:dyDescent="0.2">
      <c r="D2900" s="8"/>
    </row>
    <row r="2901" spans="4:4" x14ac:dyDescent="0.2">
      <c r="D2901" s="8"/>
    </row>
    <row r="2902" spans="4:4" x14ac:dyDescent="0.2">
      <c r="D2902" s="8"/>
    </row>
    <row r="2903" spans="4:4" x14ac:dyDescent="0.2">
      <c r="D2903" s="8"/>
    </row>
    <row r="2904" spans="4:4" x14ac:dyDescent="0.2">
      <c r="D2904" s="8"/>
    </row>
    <row r="2905" spans="4:4" x14ac:dyDescent="0.2">
      <c r="D2905" s="8"/>
    </row>
    <row r="2906" spans="4:4" x14ac:dyDescent="0.2">
      <c r="D2906" s="8"/>
    </row>
    <row r="2907" spans="4:4" x14ac:dyDescent="0.2">
      <c r="D2907" s="8"/>
    </row>
    <row r="2908" spans="4:4" x14ac:dyDescent="0.2">
      <c r="D2908" s="8"/>
    </row>
    <row r="2909" spans="4:4" x14ac:dyDescent="0.2">
      <c r="D2909" s="8"/>
    </row>
    <row r="2910" spans="4:4" x14ac:dyDescent="0.2">
      <c r="D2910" s="8"/>
    </row>
    <row r="2911" spans="4:4" x14ac:dyDescent="0.2">
      <c r="D2911" s="8"/>
    </row>
    <row r="2912" spans="4:4" x14ac:dyDescent="0.2">
      <c r="D2912" s="8"/>
    </row>
    <row r="2913" spans="4:4" x14ac:dyDescent="0.2">
      <c r="D2913" s="8"/>
    </row>
    <row r="2914" spans="4:4" x14ac:dyDescent="0.2">
      <c r="D2914" s="8"/>
    </row>
    <row r="2915" spans="4:4" x14ac:dyDescent="0.2">
      <c r="D2915" s="8"/>
    </row>
    <row r="2916" spans="4:4" x14ac:dyDescent="0.2">
      <c r="D2916" s="8"/>
    </row>
    <row r="2917" spans="4:4" x14ac:dyDescent="0.2">
      <c r="D2917" s="8"/>
    </row>
    <row r="2918" spans="4:4" x14ac:dyDescent="0.2">
      <c r="D2918" s="8"/>
    </row>
    <row r="2919" spans="4:4" x14ac:dyDescent="0.2">
      <c r="D2919" s="8"/>
    </row>
    <row r="2920" spans="4:4" x14ac:dyDescent="0.2">
      <c r="D2920" s="8"/>
    </row>
    <row r="2921" spans="4:4" x14ac:dyDescent="0.2">
      <c r="D2921" s="8"/>
    </row>
    <row r="2922" spans="4:4" x14ac:dyDescent="0.2">
      <c r="D2922" s="8"/>
    </row>
    <row r="2923" spans="4:4" x14ac:dyDescent="0.2">
      <c r="D2923" s="8"/>
    </row>
    <row r="2924" spans="4:4" x14ac:dyDescent="0.2">
      <c r="D2924" s="8"/>
    </row>
    <row r="2925" spans="4:4" x14ac:dyDescent="0.2">
      <c r="D2925" s="8"/>
    </row>
    <row r="2926" spans="4:4" x14ac:dyDescent="0.2">
      <c r="D2926" s="8"/>
    </row>
    <row r="2927" spans="4:4" x14ac:dyDescent="0.2">
      <c r="D2927" s="8"/>
    </row>
    <row r="2928" spans="4:4" x14ac:dyDescent="0.2">
      <c r="D2928" s="8"/>
    </row>
    <row r="2929" spans="4:4" x14ac:dyDescent="0.2">
      <c r="D2929" s="8"/>
    </row>
    <row r="2930" spans="4:4" x14ac:dyDescent="0.2">
      <c r="D2930" s="8"/>
    </row>
    <row r="2931" spans="4:4" x14ac:dyDescent="0.2">
      <c r="D2931" s="8"/>
    </row>
    <row r="2932" spans="4:4" x14ac:dyDescent="0.2">
      <c r="D2932" s="8"/>
    </row>
    <row r="2933" spans="4:4" x14ac:dyDescent="0.2">
      <c r="D2933" s="8"/>
    </row>
    <row r="2934" spans="4:4" x14ac:dyDescent="0.2">
      <c r="D2934" s="8"/>
    </row>
    <row r="2935" spans="4:4" x14ac:dyDescent="0.2">
      <c r="D2935" s="8"/>
    </row>
    <row r="2936" spans="4:4" x14ac:dyDescent="0.2">
      <c r="D2936" s="8"/>
    </row>
    <row r="2937" spans="4:4" x14ac:dyDescent="0.2">
      <c r="D2937" s="8"/>
    </row>
    <row r="2938" spans="4:4" x14ac:dyDescent="0.2">
      <c r="D2938" s="8"/>
    </row>
    <row r="2939" spans="4:4" x14ac:dyDescent="0.2">
      <c r="D2939" s="8"/>
    </row>
    <row r="2940" spans="4:4" x14ac:dyDescent="0.2">
      <c r="D2940" s="8"/>
    </row>
    <row r="2941" spans="4:4" x14ac:dyDescent="0.2">
      <c r="D2941" s="8"/>
    </row>
    <row r="2942" spans="4:4" x14ac:dyDescent="0.2">
      <c r="D2942" s="8"/>
    </row>
    <row r="2943" spans="4:4" x14ac:dyDescent="0.2">
      <c r="D2943" s="8"/>
    </row>
    <row r="2944" spans="4:4" x14ac:dyDescent="0.2">
      <c r="D2944" s="8"/>
    </row>
    <row r="2945" spans="4:4" x14ac:dyDescent="0.2">
      <c r="D2945" s="8"/>
    </row>
    <row r="2946" spans="4:4" x14ac:dyDescent="0.2">
      <c r="D2946" s="8"/>
    </row>
    <row r="2947" spans="4:4" x14ac:dyDescent="0.2">
      <c r="D2947" s="8"/>
    </row>
    <row r="2948" spans="4:4" x14ac:dyDescent="0.2">
      <c r="D2948" s="8"/>
    </row>
    <row r="2949" spans="4:4" x14ac:dyDescent="0.2">
      <c r="D2949" s="8"/>
    </row>
    <row r="2950" spans="4:4" x14ac:dyDescent="0.2">
      <c r="D2950" s="8"/>
    </row>
    <row r="2951" spans="4:4" x14ac:dyDescent="0.2">
      <c r="D2951" s="8"/>
    </row>
    <row r="2952" spans="4:4" x14ac:dyDescent="0.2">
      <c r="D2952" s="8"/>
    </row>
    <row r="2953" spans="4:4" x14ac:dyDescent="0.2">
      <c r="D2953" s="8"/>
    </row>
    <row r="2954" spans="4:4" x14ac:dyDescent="0.2">
      <c r="D2954" s="8"/>
    </row>
    <row r="2955" spans="4:4" x14ac:dyDescent="0.2">
      <c r="D2955" s="8"/>
    </row>
    <row r="2956" spans="4:4" x14ac:dyDescent="0.2">
      <c r="D2956" s="8"/>
    </row>
    <row r="2957" spans="4:4" x14ac:dyDescent="0.2">
      <c r="D2957" s="8"/>
    </row>
    <row r="2958" spans="4:4" x14ac:dyDescent="0.2">
      <c r="D2958" s="8"/>
    </row>
    <row r="2959" spans="4:4" x14ac:dyDescent="0.2">
      <c r="D2959" s="8"/>
    </row>
    <row r="2960" spans="4:4" x14ac:dyDescent="0.2">
      <c r="D2960" s="8"/>
    </row>
    <row r="2961" spans="4:4" x14ac:dyDescent="0.2">
      <c r="D2961" s="8"/>
    </row>
    <row r="2962" spans="4:4" x14ac:dyDescent="0.2">
      <c r="D2962" s="8"/>
    </row>
    <row r="2963" spans="4:4" x14ac:dyDescent="0.2">
      <c r="D2963" s="8"/>
    </row>
    <row r="2964" spans="4:4" x14ac:dyDescent="0.2">
      <c r="D2964" s="8"/>
    </row>
    <row r="2965" spans="4:4" x14ac:dyDescent="0.2">
      <c r="D2965" s="8"/>
    </row>
    <row r="2966" spans="4:4" x14ac:dyDescent="0.2">
      <c r="D2966" s="8"/>
    </row>
    <row r="2967" spans="4:4" x14ac:dyDescent="0.2">
      <c r="D2967" s="8"/>
    </row>
    <row r="2968" spans="4:4" x14ac:dyDescent="0.2">
      <c r="D2968" s="8"/>
    </row>
    <row r="2969" spans="4:4" x14ac:dyDescent="0.2">
      <c r="D2969" s="8"/>
    </row>
    <row r="2970" spans="4:4" x14ac:dyDescent="0.2">
      <c r="D2970" s="8"/>
    </row>
    <row r="2971" spans="4:4" x14ac:dyDescent="0.2">
      <c r="D2971" s="8"/>
    </row>
    <row r="2972" spans="4:4" x14ac:dyDescent="0.2">
      <c r="D2972" s="8"/>
    </row>
    <row r="2973" spans="4:4" x14ac:dyDescent="0.2">
      <c r="D2973" s="8"/>
    </row>
    <row r="2974" spans="4:4" x14ac:dyDescent="0.2">
      <c r="D2974" s="8"/>
    </row>
    <row r="2975" spans="4:4" x14ac:dyDescent="0.2">
      <c r="D2975" s="8"/>
    </row>
    <row r="2976" spans="4:4" x14ac:dyDescent="0.2">
      <c r="D2976" s="8"/>
    </row>
    <row r="2977" spans="4:4" x14ac:dyDescent="0.2">
      <c r="D2977" s="8"/>
    </row>
    <row r="2978" spans="4:4" x14ac:dyDescent="0.2">
      <c r="D2978" s="8"/>
    </row>
    <row r="2979" spans="4:4" x14ac:dyDescent="0.2">
      <c r="D2979" s="8"/>
    </row>
    <row r="2980" spans="4:4" x14ac:dyDescent="0.2">
      <c r="D2980" s="8"/>
    </row>
    <row r="2981" spans="4:4" x14ac:dyDescent="0.2">
      <c r="D2981" s="8"/>
    </row>
    <row r="2982" spans="4:4" x14ac:dyDescent="0.2">
      <c r="D2982" s="8"/>
    </row>
    <row r="2983" spans="4:4" x14ac:dyDescent="0.2">
      <c r="D2983" s="8"/>
    </row>
    <row r="2984" spans="4:4" x14ac:dyDescent="0.2">
      <c r="D2984" s="8"/>
    </row>
    <row r="2985" spans="4:4" x14ac:dyDescent="0.2">
      <c r="D2985" s="8"/>
    </row>
    <row r="2986" spans="4:4" x14ac:dyDescent="0.2">
      <c r="D2986" s="8"/>
    </row>
    <row r="2987" spans="4:4" x14ac:dyDescent="0.2">
      <c r="D2987" s="8"/>
    </row>
    <row r="2988" spans="4:4" x14ac:dyDescent="0.2">
      <c r="D2988" s="8"/>
    </row>
    <row r="2989" spans="4:4" x14ac:dyDescent="0.2">
      <c r="D2989" s="8"/>
    </row>
    <row r="2990" spans="4:4" x14ac:dyDescent="0.2">
      <c r="D2990" s="8"/>
    </row>
    <row r="2991" spans="4:4" x14ac:dyDescent="0.2">
      <c r="D2991" s="8"/>
    </row>
    <row r="2992" spans="4:4" x14ac:dyDescent="0.2">
      <c r="D2992" s="8"/>
    </row>
    <row r="2993" spans="4:4" x14ac:dyDescent="0.2">
      <c r="D2993" s="8"/>
    </row>
    <row r="2994" spans="4:4" x14ac:dyDescent="0.2">
      <c r="D2994" s="8"/>
    </row>
    <row r="2995" spans="4:4" x14ac:dyDescent="0.2">
      <c r="D2995" s="8"/>
    </row>
    <row r="2996" spans="4:4" x14ac:dyDescent="0.2">
      <c r="D2996" s="8"/>
    </row>
    <row r="2997" spans="4:4" x14ac:dyDescent="0.2">
      <c r="D2997" s="8"/>
    </row>
    <row r="2998" spans="4:4" x14ac:dyDescent="0.2">
      <c r="D2998" s="8"/>
    </row>
    <row r="2999" spans="4:4" x14ac:dyDescent="0.2">
      <c r="D2999" s="8"/>
    </row>
    <row r="3000" spans="4:4" x14ac:dyDescent="0.2">
      <c r="D3000" s="8"/>
    </row>
    <row r="3001" spans="4:4" x14ac:dyDescent="0.2">
      <c r="D3001" s="8"/>
    </row>
    <row r="3002" spans="4:4" x14ac:dyDescent="0.2">
      <c r="D3002" s="8"/>
    </row>
    <row r="3003" spans="4:4" x14ac:dyDescent="0.2">
      <c r="D3003" s="8"/>
    </row>
    <row r="3004" spans="4:4" x14ac:dyDescent="0.2">
      <c r="D3004" s="8"/>
    </row>
    <row r="3005" spans="4:4" x14ac:dyDescent="0.2">
      <c r="D3005" s="8"/>
    </row>
    <row r="3006" spans="4:4" x14ac:dyDescent="0.2">
      <c r="D3006" s="8"/>
    </row>
    <row r="3007" spans="4:4" x14ac:dyDescent="0.2">
      <c r="D3007" s="8"/>
    </row>
    <row r="3008" spans="4:4" x14ac:dyDescent="0.2">
      <c r="D3008" s="8"/>
    </row>
    <row r="3009" spans="4:4" x14ac:dyDescent="0.2">
      <c r="D3009" s="8"/>
    </row>
    <row r="3010" spans="4:4" x14ac:dyDescent="0.2">
      <c r="D3010" s="8"/>
    </row>
    <row r="3011" spans="4:4" x14ac:dyDescent="0.2">
      <c r="D3011" s="8"/>
    </row>
    <row r="3012" spans="4:4" x14ac:dyDescent="0.2">
      <c r="D3012" s="8"/>
    </row>
    <row r="3013" spans="4:4" x14ac:dyDescent="0.2">
      <c r="D3013" s="8"/>
    </row>
    <row r="3014" spans="4:4" x14ac:dyDescent="0.2">
      <c r="D3014" s="8"/>
    </row>
    <row r="3015" spans="4:4" x14ac:dyDescent="0.2">
      <c r="D3015" s="8"/>
    </row>
    <row r="3016" spans="4:4" x14ac:dyDescent="0.2">
      <c r="D3016" s="8"/>
    </row>
    <row r="3017" spans="4:4" x14ac:dyDescent="0.2">
      <c r="D3017" s="8"/>
    </row>
    <row r="3018" spans="4:4" x14ac:dyDescent="0.2">
      <c r="D3018" s="8"/>
    </row>
    <row r="3019" spans="4:4" x14ac:dyDescent="0.2">
      <c r="D3019" s="8"/>
    </row>
    <row r="3020" spans="4:4" x14ac:dyDescent="0.2">
      <c r="D3020" s="8"/>
    </row>
    <row r="3021" spans="4:4" x14ac:dyDescent="0.2">
      <c r="D3021" s="8"/>
    </row>
    <row r="3022" spans="4:4" x14ac:dyDescent="0.2">
      <c r="D3022" s="8"/>
    </row>
    <row r="3023" spans="4:4" x14ac:dyDescent="0.2">
      <c r="D3023" s="8"/>
    </row>
    <row r="3024" spans="4:4" x14ac:dyDescent="0.2">
      <c r="D3024" s="8"/>
    </row>
    <row r="3025" spans="4:4" x14ac:dyDescent="0.2">
      <c r="D3025" s="8"/>
    </row>
    <row r="3026" spans="4:4" x14ac:dyDescent="0.2">
      <c r="D3026" s="8"/>
    </row>
    <row r="3027" spans="4:4" x14ac:dyDescent="0.2">
      <c r="D3027" s="8"/>
    </row>
    <row r="3028" spans="4:4" x14ac:dyDescent="0.2">
      <c r="D3028" s="8"/>
    </row>
    <row r="3029" spans="4:4" x14ac:dyDescent="0.2">
      <c r="D3029" s="8"/>
    </row>
    <row r="3030" spans="4:4" x14ac:dyDescent="0.2">
      <c r="D3030" s="8"/>
    </row>
    <row r="3031" spans="4:4" x14ac:dyDescent="0.2">
      <c r="D3031" s="8"/>
    </row>
    <row r="3032" spans="4:4" x14ac:dyDescent="0.2">
      <c r="D3032" s="8"/>
    </row>
    <row r="3033" spans="4:4" x14ac:dyDescent="0.2">
      <c r="D3033" s="8"/>
    </row>
    <row r="3034" spans="4:4" x14ac:dyDescent="0.2">
      <c r="D3034" s="8"/>
    </row>
    <row r="3035" spans="4:4" x14ac:dyDescent="0.2">
      <c r="D3035" s="8"/>
    </row>
    <row r="3036" spans="4:4" x14ac:dyDescent="0.2">
      <c r="D3036" s="8"/>
    </row>
    <row r="3037" spans="4:4" x14ac:dyDescent="0.2">
      <c r="D3037" s="8"/>
    </row>
    <row r="3038" spans="4:4" x14ac:dyDescent="0.2">
      <c r="D3038" s="8"/>
    </row>
    <row r="3039" spans="4:4" x14ac:dyDescent="0.2">
      <c r="D3039" s="8"/>
    </row>
    <row r="3040" spans="4:4" x14ac:dyDescent="0.2">
      <c r="D3040" s="8"/>
    </row>
    <row r="3041" spans="4:4" x14ac:dyDescent="0.2">
      <c r="D3041" s="8"/>
    </row>
    <row r="3042" spans="4:4" x14ac:dyDescent="0.2">
      <c r="D3042" s="8"/>
    </row>
    <row r="3043" spans="4:4" x14ac:dyDescent="0.2">
      <c r="D3043" s="8"/>
    </row>
    <row r="3044" spans="4:4" x14ac:dyDescent="0.2">
      <c r="D3044" s="8"/>
    </row>
    <row r="3045" spans="4:4" x14ac:dyDescent="0.2">
      <c r="D3045" s="8"/>
    </row>
    <row r="3046" spans="4:4" x14ac:dyDescent="0.2">
      <c r="D3046" s="8"/>
    </row>
    <row r="3047" spans="4:4" x14ac:dyDescent="0.2">
      <c r="D3047" s="8"/>
    </row>
    <row r="3048" spans="4:4" x14ac:dyDescent="0.2">
      <c r="D3048" s="8"/>
    </row>
    <row r="3049" spans="4:4" x14ac:dyDescent="0.2">
      <c r="D3049" s="8"/>
    </row>
    <row r="3050" spans="4:4" x14ac:dyDescent="0.2">
      <c r="D3050" s="8"/>
    </row>
    <row r="3051" spans="4:4" x14ac:dyDescent="0.2">
      <c r="D3051" s="8"/>
    </row>
    <row r="3052" spans="4:4" x14ac:dyDescent="0.2">
      <c r="D3052" s="8"/>
    </row>
    <row r="3053" spans="4:4" x14ac:dyDescent="0.2">
      <c r="D3053" s="8"/>
    </row>
    <row r="3054" spans="4:4" x14ac:dyDescent="0.2">
      <c r="D3054" s="8"/>
    </row>
    <row r="3055" spans="4:4" x14ac:dyDescent="0.2">
      <c r="D3055" s="8"/>
    </row>
    <row r="3056" spans="4:4" x14ac:dyDescent="0.2">
      <c r="D3056" s="8"/>
    </row>
    <row r="3057" spans="4:4" x14ac:dyDescent="0.2">
      <c r="D3057" s="8"/>
    </row>
    <row r="3058" spans="4:4" x14ac:dyDescent="0.2">
      <c r="D3058" s="8"/>
    </row>
    <row r="3059" spans="4:4" x14ac:dyDescent="0.2">
      <c r="D3059" s="8"/>
    </row>
    <row r="3060" spans="4:4" x14ac:dyDescent="0.2">
      <c r="D3060" s="8"/>
    </row>
    <row r="3061" spans="4:4" x14ac:dyDescent="0.2">
      <c r="D3061" s="8"/>
    </row>
    <row r="3062" spans="4:4" x14ac:dyDescent="0.2">
      <c r="D3062" s="8"/>
    </row>
    <row r="3063" spans="4:4" x14ac:dyDescent="0.2">
      <c r="D3063" s="8"/>
    </row>
    <row r="3064" spans="4:4" x14ac:dyDescent="0.2">
      <c r="D3064" s="8"/>
    </row>
    <row r="3065" spans="4:4" x14ac:dyDescent="0.2">
      <c r="D3065" s="8"/>
    </row>
    <row r="3066" spans="4:4" x14ac:dyDescent="0.2">
      <c r="D3066" s="8"/>
    </row>
    <row r="3067" spans="4:4" x14ac:dyDescent="0.2">
      <c r="D3067" s="8"/>
    </row>
    <row r="3068" spans="4:4" x14ac:dyDescent="0.2">
      <c r="D3068" s="8"/>
    </row>
    <row r="3069" spans="4:4" x14ac:dyDescent="0.2">
      <c r="D3069" s="8"/>
    </row>
    <row r="3070" spans="4:4" x14ac:dyDescent="0.2">
      <c r="D3070" s="8"/>
    </row>
    <row r="3071" spans="4:4" x14ac:dyDescent="0.2">
      <c r="D3071" s="8"/>
    </row>
    <row r="3072" spans="4:4" x14ac:dyDescent="0.2">
      <c r="D3072" s="8"/>
    </row>
    <row r="3073" spans="4:4" x14ac:dyDescent="0.2">
      <c r="D3073" s="8"/>
    </row>
    <row r="3074" spans="4:4" x14ac:dyDescent="0.2">
      <c r="D3074" s="8"/>
    </row>
    <row r="3075" spans="4:4" x14ac:dyDescent="0.2">
      <c r="D3075" s="8"/>
    </row>
    <row r="3076" spans="4:4" x14ac:dyDescent="0.2">
      <c r="D3076" s="8"/>
    </row>
    <row r="3077" spans="4:4" x14ac:dyDescent="0.2">
      <c r="D3077" s="8"/>
    </row>
    <row r="3078" spans="4:4" x14ac:dyDescent="0.2">
      <c r="D3078" s="8"/>
    </row>
    <row r="3079" spans="4:4" x14ac:dyDescent="0.2">
      <c r="D3079" s="8"/>
    </row>
    <row r="3080" spans="4:4" x14ac:dyDescent="0.2">
      <c r="D3080" s="8"/>
    </row>
    <row r="3081" spans="4:4" x14ac:dyDescent="0.2">
      <c r="D3081" s="8"/>
    </row>
    <row r="3082" spans="4:4" x14ac:dyDescent="0.2">
      <c r="D3082" s="8"/>
    </row>
    <row r="3083" spans="4:4" x14ac:dyDescent="0.2">
      <c r="D3083" s="8"/>
    </row>
    <row r="3084" spans="4:4" x14ac:dyDescent="0.2">
      <c r="D3084" s="8"/>
    </row>
    <row r="3085" spans="4:4" x14ac:dyDescent="0.2">
      <c r="D3085" s="8"/>
    </row>
    <row r="3086" spans="4:4" x14ac:dyDescent="0.2">
      <c r="D3086" s="8"/>
    </row>
    <row r="3087" spans="4:4" x14ac:dyDescent="0.2">
      <c r="D3087" s="8"/>
    </row>
    <row r="3088" spans="4:4" x14ac:dyDescent="0.2">
      <c r="D3088" s="8"/>
    </row>
    <row r="3089" spans="4:4" x14ac:dyDescent="0.2">
      <c r="D3089" s="8"/>
    </row>
    <row r="3090" spans="4:4" x14ac:dyDescent="0.2">
      <c r="D3090" s="8"/>
    </row>
    <row r="3091" spans="4:4" x14ac:dyDescent="0.2">
      <c r="D3091" s="8"/>
    </row>
    <row r="3092" spans="4:4" x14ac:dyDescent="0.2">
      <c r="D3092" s="8"/>
    </row>
    <row r="3093" spans="4:4" x14ac:dyDescent="0.2">
      <c r="D3093" s="8"/>
    </row>
    <row r="3094" spans="4:4" x14ac:dyDescent="0.2">
      <c r="D3094" s="8"/>
    </row>
    <row r="3095" spans="4:4" x14ac:dyDescent="0.2">
      <c r="D3095" s="8"/>
    </row>
    <row r="3096" spans="4:4" x14ac:dyDescent="0.2">
      <c r="D3096" s="8"/>
    </row>
    <row r="3097" spans="4:4" x14ac:dyDescent="0.2">
      <c r="D3097" s="8"/>
    </row>
    <row r="3098" spans="4:4" x14ac:dyDescent="0.2">
      <c r="D3098" s="8"/>
    </row>
    <row r="3099" spans="4:4" x14ac:dyDescent="0.2">
      <c r="D3099" s="8"/>
    </row>
    <row r="3100" spans="4:4" x14ac:dyDescent="0.2">
      <c r="D3100" s="8"/>
    </row>
    <row r="3101" spans="4:4" x14ac:dyDescent="0.2">
      <c r="D3101" s="8"/>
    </row>
    <row r="3102" spans="4:4" x14ac:dyDescent="0.2">
      <c r="D3102" s="8"/>
    </row>
    <row r="3103" spans="4:4" x14ac:dyDescent="0.2">
      <c r="D3103" s="8"/>
    </row>
    <row r="3104" spans="4:4" x14ac:dyDescent="0.2">
      <c r="D3104" s="8"/>
    </row>
    <row r="3105" spans="4:4" x14ac:dyDescent="0.2">
      <c r="D3105" s="8"/>
    </row>
    <row r="3106" spans="4:4" x14ac:dyDescent="0.2">
      <c r="D3106" s="8"/>
    </row>
    <row r="3107" spans="4:4" x14ac:dyDescent="0.2">
      <c r="D3107" s="8"/>
    </row>
    <row r="3108" spans="4:4" x14ac:dyDescent="0.2">
      <c r="D3108" s="8"/>
    </row>
    <row r="3109" spans="4:4" x14ac:dyDescent="0.2">
      <c r="D3109" s="8"/>
    </row>
    <row r="3110" spans="4:4" x14ac:dyDescent="0.2">
      <c r="D3110" s="8"/>
    </row>
    <row r="3111" spans="4:4" x14ac:dyDescent="0.2">
      <c r="D3111" s="8"/>
    </row>
    <row r="3112" spans="4:4" x14ac:dyDescent="0.2">
      <c r="D3112" s="8"/>
    </row>
    <row r="3113" spans="4:4" x14ac:dyDescent="0.2">
      <c r="D3113" s="8"/>
    </row>
    <row r="3114" spans="4:4" x14ac:dyDescent="0.2">
      <c r="D3114" s="8"/>
    </row>
    <row r="3115" spans="4:4" x14ac:dyDescent="0.2">
      <c r="D3115" s="8"/>
    </row>
    <row r="3116" spans="4:4" x14ac:dyDescent="0.2">
      <c r="D3116" s="8"/>
    </row>
    <row r="3117" spans="4:4" x14ac:dyDescent="0.2">
      <c r="D3117" s="8"/>
    </row>
    <row r="3118" spans="4:4" x14ac:dyDescent="0.2">
      <c r="D3118" s="8"/>
    </row>
    <row r="3119" spans="4:4" x14ac:dyDescent="0.2">
      <c r="D3119" s="8"/>
    </row>
    <row r="3120" spans="4:4" x14ac:dyDescent="0.2">
      <c r="D3120" s="8"/>
    </row>
    <row r="3121" spans="4:4" x14ac:dyDescent="0.2">
      <c r="D3121" s="8"/>
    </row>
    <row r="3122" spans="4:4" x14ac:dyDescent="0.2">
      <c r="D3122" s="8"/>
    </row>
    <row r="3123" spans="4:4" x14ac:dyDescent="0.2">
      <c r="D3123" s="8"/>
    </row>
    <row r="3124" spans="4:4" x14ac:dyDescent="0.2">
      <c r="D3124" s="8"/>
    </row>
    <row r="3125" spans="4:4" x14ac:dyDescent="0.2">
      <c r="D3125" s="8"/>
    </row>
    <row r="3126" spans="4:4" x14ac:dyDescent="0.2">
      <c r="D3126" s="8"/>
    </row>
    <row r="3127" spans="4:4" x14ac:dyDescent="0.2">
      <c r="D3127" s="8"/>
    </row>
    <row r="3128" spans="4:4" x14ac:dyDescent="0.2">
      <c r="D3128" s="8"/>
    </row>
    <row r="3129" spans="4:4" x14ac:dyDescent="0.2">
      <c r="D3129" s="8"/>
    </row>
    <row r="3130" spans="4:4" x14ac:dyDescent="0.2">
      <c r="D3130" s="8"/>
    </row>
    <row r="3131" spans="4:4" x14ac:dyDescent="0.2">
      <c r="D3131" s="8"/>
    </row>
    <row r="3132" spans="4:4" x14ac:dyDescent="0.2">
      <c r="D3132" s="8"/>
    </row>
    <row r="3133" spans="4:4" x14ac:dyDescent="0.2">
      <c r="D3133" s="8"/>
    </row>
    <row r="3134" spans="4:4" x14ac:dyDescent="0.2">
      <c r="D3134" s="8"/>
    </row>
    <row r="3135" spans="4:4" x14ac:dyDescent="0.2">
      <c r="D3135" s="8"/>
    </row>
    <row r="3136" spans="4:4" x14ac:dyDescent="0.2">
      <c r="D3136" s="8"/>
    </row>
    <row r="3137" spans="4:4" x14ac:dyDescent="0.2">
      <c r="D3137" s="8"/>
    </row>
    <row r="3138" spans="4:4" x14ac:dyDescent="0.2">
      <c r="D3138" s="8"/>
    </row>
    <row r="3139" spans="4:4" x14ac:dyDescent="0.2">
      <c r="D3139" s="8"/>
    </row>
    <row r="3140" spans="4:4" x14ac:dyDescent="0.2">
      <c r="D3140" s="8"/>
    </row>
    <row r="3141" spans="4:4" x14ac:dyDescent="0.2">
      <c r="D3141" s="8"/>
    </row>
    <row r="3142" spans="4:4" x14ac:dyDescent="0.2">
      <c r="D3142" s="8"/>
    </row>
    <row r="3143" spans="4:4" x14ac:dyDescent="0.2">
      <c r="D3143" s="8"/>
    </row>
    <row r="3144" spans="4:4" x14ac:dyDescent="0.2">
      <c r="D3144" s="8"/>
    </row>
    <row r="3145" spans="4:4" x14ac:dyDescent="0.2">
      <c r="D3145" s="8"/>
    </row>
    <row r="3146" spans="4:4" x14ac:dyDescent="0.2">
      <c r="D3146" s="8"/>
    </row>
    <row r="3147" spans="4:4" x14ac:dyDescent="0.2">
      <c r="D3147" s="8"/>
    </row>
    <row r="3148" spans="4:4" x14ac:dyDescent="0.2">
      <c r="D3148" s="8"/>
    </row>
    <row r="3149" spans="4:4" x14ac:dyDescent="0.2">
      <c r="D3149" s="8"/>
    </row>
    <row r="3150" spans="4:4" x14ac:dyDescent="0.2">
      <c r="D3150" s="8"/>
    </row>
    <row r="3151" spans="4:4" x14ac:dyDescent="0.2">
      <c r="D3151" s="8"/>
    </row>
    <row r="3152" spans="4:4" x14ac:dyDescent="0.2">
      <c r="D3152" s="8"/>
    </row>
    <row r="3153" spans="4:4" x14ac:dyDescent="0.2">
      <c r="D3153" s="8"/>
    </row>
    <row r="3154" spans="4:4" x14ac:dyDescent="0.2">
      <c r="D3154" s="8"/>
    </row>
    <row r="3155" spans="4:4" x14ac:dyDescent="0.2">
      <c r="D3155" s="8"/>
    </row>
    <row r="3156" spans="4:4" x14ac:dyDescent="0.2">
      <c r="D3156" s="8"/>
    </row>
    <row r="3157" spans="4:4" x14ac:dyDescent="0.2">
      <c r="D3157" s="8"/>
    </row>
    <row r="3158" spans="4:4" x14ac:dyDescent="0.2">
      <c r="D3158" s="8"/>
    </row>
    <row r="3159" spans="4:4" x14ac:dyDescent="0.2">
      <c r="D3159" s="8"/>
    </row>
    <row r="3160" spans="4:4" x14ac:dyDescent="0.2">
      <c r="D3160" s="8"/>
    </row>
    <row r="3161" spans="4:4" x14ac:dyDescent="0.2">
      <c r="D3161" s="8"/>
    </row>
    <row r="3162" spans="4:4" x14ac:dyDescent="0.2">
      <c r="D3162" s="8"/>
    </row>
    <row r="3163" spans="4:4" x14ac:dyDescent="0.2">
      <c r="D3163" s="8"/>
    </row>
    <row r="3164" spans="4:4" x14ac:dyDescent="0.2">
      <c r="D3164" s="8"/>
    </row>
    <row r="3165" spans="4:4" x14ac:dyDescent="0.2">
      <c r="D3165" s="8"/>
    </row>
    <row r="3166" spans="4:4" x14ac:dyDescent="0.2">
      <c r="D3166" s="8"/>
    </row>
    <row r="3167" spans="4:4" x14ac:dyDescent="0.2">
      <c r="D3167" s="8"/>
    </row>
    <row r="3168" spans="4:4" x14ac:dyDescent="0.2">
      <c r="D3168" s="8"/>
    </row>
    <row r="3169" spans="4:4" x14ac:dyDescent="0.2">
      <c r="D3169" s="8"/>
    </row>
    <row r="3170" spans="4:4" x14ac:dyDescent="0.2">
      <c r="D3170" s="8"/>
    </row>
    <row r="3171" spans="4:4" x14ac:dyDescent="0.2">
      <c r="D3171" s="8"/>
    </row>
    <row r="3172" spans="4:4" x14ac:dyDescent="0.2">
      <c r="D3172" s="8"/>
    </row>
    <row r="3173" spans="4:4" x14ac:dyDescent="0.2">
      <c r="D3173" s="8"/>
    </row>
    <row r="3174" spans="4:4" x14ac:dyDescent="0.2">
      <c r="D3174" s="8"/>
    </row>
    <row r="3175" spans="4:4" x14ac:dyDescent="0.2">
      <c r="D3175" s="8"/>
    </row>
    <row r="3176" spans="4:4" x14ac:dyDescent="0.2">
      <c r="D3176" s="8"/>
    </row>
    <row r="3177" spans="4:4" x14ac:dyDescent="0.2">
      <c r="D3177" s="8"/>
    </row>
    <row r="3178" spans="4:4" x14ac:dyDescent="0.2">
      <c r="D3178" s="8"/>
    </row>
    <row r="3179" spans="4:4" x14ac:dyDescent="0.2">
      <c r="D3179" s="8"/>
    </row>
    <row r="3180" spans="4:4" x14ac:dyDescent="0.2">
      <c r="D3180" s="8"/>
    </row>
    <row r="3181" spans="4:4" x14ac:dyDescent="0.2">
      <c r="D3181" s="8"/>
    </row>
    <row r="3182" spans="4:4" x14ac:dyDescent="0.2">
      <c r="D3182" s="8"/>
    </row>
    <row r="3183" spans="4:4" x14ac:dyDescent="0.2">
      <c r="D3183" s="8"/>
    </row>
    <row r="3184" spans="4:4" x14ac:dyDescent="0.2">
      <c r="D3184" s="8"/>
    </row>
    <row r="3185" spans="4:4" x14ac:dyDescent="0.2">
      <c r="D3185" s="8"/>
    </row>
    <row r="3186" spans="4:4" x14ac:dyDescent="0.2">
      <c r="D3186" s="8"/>
    </row>
    <row r="3187" spans="4:4" x14ac:dyDescent="0.2">
      <c r="D3187" s="8"/>
    </row>
    <row r="3188" spans="4:4" x14ac:dyDescent="0.2">
      <c r="D3188" s="8"/>
    </row>
    <row r="3189" spans="4:4" x14ac:dyDescent="0.2">
      <c r="D3189" s="8"/>
    </row>
    <row r="3190" spans="4:4" x14ac:dyDescent="0.2">
      <c r="D3190" s="8"/>
    </row>
    <row r="3191" spans="4:4" x14ac:dyDescent="0.2">
      <c r="D3191" s="8"/>
    </row>
    <row r="3192" spans="4:4" x14ac:dyDescent="0.2">
      <c r="D3192" s="8"/>
    </row>
    <row r="3193" spans="4:4" x14ac:dyDescent="0.2">
      <c r="D3193" s="8"/>
    </row>
    <row r="3194" spans="4:4" x14ac:dyDescent="0.2">
      <c r="D3194" s="8"/>
    </row>
    <row r="3195" spans="4:4" x14ac:dyDescent="0.2">
      <c r="D3195" s="8"/>
    </row>
    <row r="3196" spans="4:4" x14ac:dyDescent="0.2">
      <c r="D3196" s="8"/>
    </row>
    <row r="3197" spans="4:4" x14ac:dyDescent="0.2">
      <c r="D3197" s="8"/>
    </row>
    <row r="3198" spans="4:4" x14ac:dyDescent="0.2">
      <c r="D3198" s="8"/>
    </row>
    <row r="3199" spans="4:4" x14ac:dyDescent="0.2">
      <c r="D3199" s="8"/>
    </row>
    <row r="3200" spans="4:4" x14ac:dyDescent="0.2">
      <c r="D3200" s="8"/>
    </row>
    <row r="3201" spans="4:4" x14ac:dyDescent="0.2">
      <c r="D3201" s="8"/>
    </row>
    <row r="3202" spans="4:4" x14ac:dyDescent="0.2">
      <c r="D3202" s="8"/>
    </row>
    <row r="3203" spans="4:4" x14ac:dyDescent="0.2">
      <c r="D3203" s="8"/>
    </row>
    <row r="3204" spans="4:4" x14ac:dyDescent="0.2">
      <c r="D3204" s="8"/>
    </row>
    <row r="3205" spans="4:4" x14ac:dyDescent="0.2">
      <c r="D3205" s="8"/>
    </row>
    <row r="3206" spans="4:4" x14ac:dyDescent="0.2">
      <c r="D3206" s="8"/>
    </row>
    <row r="3207" spans="4:4" x14ac:dyDescent="0.2">
      <c r="D3207" s="8"/>
    </row>
    <row r="3208" spans="4:4" x14ac:dyDescent="0.2">
      <c r="D3208" s="8"/>
    </row>
    <row r="3209" spans="4:4" x14ac:dyDescent="0.2">
      <c r="D3209" s="8"/>
    </row>
    <row r="3210" spans="4:4" x14ac:dyDescent="0.2">
      <c r="D3210" s="8"/>
    </row>
    <row r="3211" spans="4:4" x14ac:dyDescent="0.2">
      <c r="D3211" s="8"/>
    </row>
    <row r="3212" spans="4:4" x14ac:dyDescent="0.2">
      <c r="D3212" s="8"/>
    </row>
    <row r="3213" spans="4:4" x14ac:dyDescent="0.2">
      <c r="D3213" s="8"/>
    </row>
    <row r="3214" spans="4:4" x14ac:dyDescent="0.2">
      <c r="D3214" s="8"/>
    </row>
    <row r="3215" spans="4:4" x14ac:dyDescent="0.2">
      <c r="D3215" s="8"/>
    </row>
    <row r="3216" spans="4:4" x14ac:dyDescent="0.2">
      <c r="D3216" s="8"/>
    </row>
    <row r="3217" spans="4:4" x14ac:dyDescent="0.2">
      <c r="D3217" s="8"/>
    </row>
    <row r="3218" spans="4:4" x14ac:dyDescent="0.2">
      <c r="D3218" s="8"/>
    </row>
    <row r="3219" spans="4:4" x14ac:dyDescent="0.2">
      <c r="D3219" s="8"/>
    </row>
    <row r="3220" spans="4:4" x14ac:dyDescent="0.2">
      <c r="D3220" s="8"/>
    </row>
    <row r="3221" spans="4:4" x14ac:dyDescent="0.2">
      <c r="D3221" s="8"/>
    </row>
    <row r="3222" spans="4:4" x14ac:dyDescent="0.2">
      <c r="D3222" s="8"/>
    </row>
    <row r="3223" spans="4:4" x14ac:dyDescent="0.2">
      <c r="D3223" s="8"/>
    </row>
    <row r="3224" spans="4:4" x14ac:dyDescent="0.2">
      <c r="D3224" s="8"/>
    </row>
    <row r="3225" spans="4:4" x14ac:dyDescent="0.2">
      <c r="D3225" s="8"/>
    </row>
    <row r="3226" spans="4:4" x14ac:dyDescent="0.2">
      <c r="D3226" s="8"/>
    </row>
    <row r="3227" spans="4:4" x14ac:dyDescent="0.2">
      <c r="D3227" s="8"/>
    </row>
    <row r="3228" spans="4:4" x14ac:dyDescent="0.2">
      <c r="D3228" s="8"/>
    </row>
    <row r="3229" spans="4:4" x14ac:dyDescent="0.2">
      <c r="D3229" s="8"/>
    </row>
    <row r="3230" spans="4:4" x14ac:dyDescent="0.2">
      <c r="D3230" s="8"/>
    </row>
    <row r="3231" spans="4:4" x14ac:dyDescent="0.2">
      <c r="D3231" s="8"/>
    </row>
    <row r="3232" spans="4:4" x14ac:dyDescent="0.2">
      <c r="D3232" s="8"/>
    </row>
    <row r="3233" spans="4:4" x14ac:dyDescent="0.2">
      <c r="D3233" s="8"/>
    </row>
    <row r="3234" spans="4:4" x14ac:dyDescent="0.2">
      <c r="D3234" s="8"/>
    </row>
    <row r="3235" spans="4:4" x14ac:dyDescent="0.2">
      <c r="D3235" s="8"/>
    </row>
    <row r="3236" spans="4:4" x14ac:dyDescent="0.2">
      <c r="D3236" s="8"/>
    </row>
    <row r="3237" spans="4:4" x14ac:dyDescent="0.2">
      <c r="D3237" s="8"/>
    </row>
    <row r="3238" spans="4:4" x14ac:dyDescent="0.2">
      <c r="D3238" s="8"/>
    </row>
    <row r="3239" spans="4:4" x14ac:dyDescent="0.2">
      <c r="D3239" s="8"/>
    </row>
    <row r="3240" spans="4:4" x14ac:dyDescent="0.2">
      <c r="D3240" s="8"/>
    </row>
    <row r="3241" spans="4:4" x14ac:dyDescent="0.2">
      <c r="D3241" s="8"/>
    </row>
    <row r="3242" spans="4:4" x14ac:dyDescent="0.2">
      <c r="D3242" s="8"/>
    </row>
    <row r="3243" spans="4:4" x14ac:dyDescent="0.2">
      <c r="D3243" s="8"/>
    </row>
    <row r="3244" spans="4:4" x14ac:dyDescent="0.2">
      <c r="D3244" s="8"/>
    </row>
    <row r="3245" spans="4:4" x14ac:dyDescent="0.2">
      <c r="D3245" s="8"/>
    </row>
    <row r="3246" spans="4:4" x14ac:dyDescent="0.2">
      <c r="D3246" s="8"/>
    </row>
    <row r="3247" spans="4:4" x14ac:dyDescent="0.2">
      <c r="D3247" s="8"/>
    </row>
    <row r="3248" spans="4:4" x14ac:dyDescent="0.2">
      <c r="D3248" s="8"/>
    </row>
    <row r="3249" spans="4:4" x14ac:dyDescent="0.2">
      <c r="D3249" s="8"/>
    </row>
    <row r="3250" spans="4:4" x14ac:dyDescent="0.2">
      <c r="D3250" s="8"/>
    </row>
    <row r="3251" spans="4:4" x14ac:dyDescent="0.2">
      <c r="D3251" s="8"/>
    </row>
    <row r="3252" spans="4:4" x14ac:dyDescent="0.2">
      <c r="D3252" s="8"/>
    </row>
    <row r="3253" spans="4:4" x14ac:dyDescent="0.2">
      <c r="D3253" s="8"/>
    </row>
    <row r="3254" spans="4:4" x14ac:dyDescent="0.2">
      <c r="D3254" s="8"/>
    </row>
    <row r="3255" spans="4:4" x14ac:dyDescent="0.2">
      <c r="D3255" s="8"/>
    </row>
    <row r="3256" spans="4:4" x14ac:dyDescent="0.2">
      <c r="D3256" s="8"/>
    </row>
    <row r="3257" spans="4:4" x14ac:dyDescent="0.2">
      <c r="D3257" s="8"/>
    </row>
    <row r="3258" spans="4:4" x14ac:dyDescent="0.2">
      <c r="D3258" s="8"/>
    </row>
    <row r="3259" spans="4:4" x14ac:dyDescent="0.2">
      <c r="D3259" s="8"/>
    </row>
    <row r="3260" spans="4:4" x14ac:dyDescent="0.2">
      <c r="D3260" s="8"/>
    </row>
    <row r="3261" spans="4:4" x14ac:dyDescent="0.2">
      <c r="D3261" s="8"/>
    </row>
    <row r="3262" spans="4:4" x14ac:dyDescent="0.2">
      <c r="D3262" s="8"/>
    </row>
    <row r="3263" spans="4:4" x14ac:dyDescent="0.2">
      <c r="D3263" s="8"/>
    </row>
    <row r="3264" spans="4:4" x14ac:dyDescent="0.2">
      <c r="D3264" s="8"/>
    </row>
    <row r="3265" spans="4:4" x14ac:dyDescent="0.2">
      <c r="D3265" s="8"/>
    </row>
    <row r="3266" spans="4:4" x14ac:dyDescent="0.2">
      <c r="D3266" s="8"/>
    </row>
    <row r="3267" spans="4:4" x14ac:dyDescent="0.2">
      <c r="D3267" s="8"/>
    </row>
    <row r="3268" spans="4:4" x14ac:dyDescent="0.2">
      <c r="D3268" s="8"/>
    </row>
    <row r="3269" spans="4:4" x14ac:dyDescent="0.2">
      <c r="D3269" s="8"/>
    </row>
    <row r="3270" spans="4:4" x14ac:dyDescent="0.2">
      <c r="D3270" s="8"/>
    </row>
    <row r="3271" spans="4:4" x14ac:dyDescent="0.2">
      <c r="D3271" s="8"/>
    </row>
    <row r="3272" spans="4:4" x14ac:dyDescent="0.2">
      <c r="D3272" s="8"/>
    </row>
    <row r="3273" spans="4:4" x14ac:dyDescent="0.2">
      <c r="D3273" s="8"/>
    </row>
    <row r="3274" spans="4:4" x14ac:dyDescent="0.2">
      <c r="D3274" s="8"/>
    </row>
    <row r="3275" spans="4:4" x14ac:dyDescent="0.2">
      <c r="D3275" s="8"/>
    </row>
    <row r="3276" spans="4:4" x14ac:dyDescent="0.2">
      <c r="D3276" s="8"/>
    </row>
    <row r="3277" spans="4:4" x14ac:dyDescent="0.2">
      <c r="D3277" s="8"/>
    </row>
    <row r="3278" spans="4:4" x14ac:dyDescent="0.2">
      <c r="D3278" s="8"/>
    </row>
    <row r="3279" spans="4:4" x14ac:dyDescent="0.2">
      <c r="D3279" s="8"/>
    </row>
    <row r="3280" spans="4:4" x14ac:dyDescent="0.2">
      <c r="D3280" s="8"/>
    </row>
    <row r="3281" spans="4:4" x14ac:dyDescent="0.2">
      <c r="D3281" s="8"/>
    </row>
    <row r="3282" spans="4:4" x14ac:dyDescent="0.2">
      <c r="D3282" s="8"/>
    </row>
    <row r="3283" spans="4:4" x14ac:dyDescent="0.2">
      <c r="D3283" s="8"/>
    </row>
    <row r="3284" spans="4:4" x14ac:dyDescent="0.2">
      <c r="D3284" s="8"/>
    </row>
    <row r="3285" spans="4:4" x14ac:dyDescent="0.2">
      <c r="D3285" s="8"/>
    </row>
    <row r="3286" spans="4:4" x14ac:dyDescent="0.2">
      <c r="D3286" s="8"/>
    </row>
    <row r="3287" spans="4:4" x14ac:dyDescent="0.2">
      <c r="D3287" s="8"/>
    </row>
    <row r="3288" spans="4:4" x14ac:dyDescent="0.2">
      <c r="D3288" s="8"/>
    </row>
    <row r="3289" spans="4:4" x14ac:dyDescent="0.2">
      <c r="D3289" s="8"/>
    </row>
    <row r="3290" spans="4:4" x14ac:dyDescent="0.2">
      <c r="D3290" s="8"/>
    </row>
    <row r="3291" spans="4:4" x14ac:dyDescent="0.2">
      <c r="D3291" s="8"/>
    </row>
    <row r="3292" spans="4:4" x14ac:dyDescent="0.2">
      <c r="D3292" s="8"/>
    </row>
    <row r="3293" spans="4:4" x14ac:dyDescent="0.2">
      <c r="D3293" s="8"/>
    </row>
    <row r="3294" spans="4:4" x14ac:dyDescent="0.2">
      <c r="D3294" s="8"/>
    </row>
    <row r="3295" spans="4:4" x14ac:dyDescent="0.2">
      <c r="D3295" s="8"/>
    </row>
    <row r="3296" spans="4:4" x14ac:dyDescent="0.2">
      <c r="D3296" s="8"/>
    </row>
    <row r="3297" spans="4:4" x14ac:dyDescent="0.2">
      <c r="D3297" s="8"/>
    </row>
    <row r="3298" spans="4:4" x14ac:dyDescent="0.2">
      <c r="D3298" s="8"/>
    </row>
    <row r="3299" spans="4:4" x14ac:dyDescent="0.2">
      <c r="D3299" s="8"/>
    </row>
    <row r="3300" spans="4:4" x14ac:dyDescent="0.2">
      <c r="D3300" s="8"/>
    </row>
    <row r="3301" spans="4:4" x14ac:dyDescent="0.2">
      <c r="D3301" s="8"/>
    </row>
    <row r="3302" spans="4:4" x14ac:dyDescent="0.2">
      <c r="D3302" s="8"/>
    </row>
    <row r="3303" spans="4:4" x14ac:dyDescent="0.2">
      <c r="D3303" s="8"/>
    </row>
    <row r="3304" spans="4:4" x14ac:dyDescent="0.2">
      <c r="D3304" s="8"/>
    </row>
    <row r="3305" spans="4:4" x14ac:dyDescent="0.2">
      <c r="D3305" s="8"/>
    </row>
    <row r="3306" spans="4:4" x14ac:dyDescent="0.2">
      <c r="D3306" s="8"/>
    </row>
    <row r="3307" spans="4:4" x14ac:dyDescent="0.2">
      <c r="D3307" s="8"/>
    </row>
    <row r="3308" spans="4:4" x14ac:dyDescent="0.2">
      <c r="D3308" s="8"/>
    </row>
    <row r="3309" spans="4:4" x14ac:dyDescent="0.2">
      <c r="D3309" s="8"/>
    </row>
    <row r="3310" spans="4:4" x14ac:dyDescent="0.2">
      <c r="D3310" s="8"/>
    </row>
    <row r="3311" spans="4:4" x14ac:dyDescent="0.2">
      <c r="D3311" s="8"/>
    </row>
    <row r="3312" spans="4:4" x14ac:dyDescent="0.2">
      <c r="D3312" s="8"/>
    </row>
    <row r="3313" spans="4:4" x14ac:dyDescent="0.2">
      <c r="D3313" s="8"/>
    </row>
    <row r="3314" spans="4:4" x14ac:dyDescent="0.2">
      <c r="D3314" s="8"/>
    </row>
    <row r="3315" spans="4:4" x14ac:dyDescent="0.2">
      <c r="D3315" s="8"/>
    </row>
    <row r="3316" spans="4:4" x14ac:dyDescent="0.2">
      <c r="D3316" s="8"/>
    </row>
    <row r="3317" spans="4:4" x14ac:dyDescent="0.2">
      <c r="D3317" s="8"/>
    </row>
    <row r="3318" spans="4:4" x14ac:dyDescent="0.2">
      <c r="D3318" s="8"/>
    </row>
    <row r="3319" spans="4:4" x14ac:dyDescent="0.2">
      <c r="D3319" s="8"/>
    </row>
    <row r="3320" spans="4:4" x14ac:dyDescent="0.2">
      <c r="D3320" s="8"/>
    </row>
    <row r="3321" spans="4:4" x14ac:dyDescent="0.2">
      <c r="D3321" s="8"/>
    </row>
    <row r="3322" spans="4:4" x14ac:dyDescent="0.2">
      <c r="D3322" s="8"/>
    </row>
    <row r="3323" spans="4:4" x14ac:dyDescent="0.2">
      <c r="D3323" s="8"/>
    </row>
    <row r="3324" spans="4:4" x14ac:dyDescent="0.2">
      <c r="D3324" s="8"/>
    </row>
    <row r="3325" spans="4:4" x14ac:dyDescent="0.2">
      <c r="D3325" s="8"/>
    </row>
    <row r="3326" spans="4:4" x14ac:dyDescent="0.2">
      <c r="D3326" s="8"/>
    </row>
    <row r="3327" spans="4:4" x14ac:dyDescent="0.2">
      <c r="D3327" s="8"/>
    </row>
    <row r="3328" spans="4:4" x14ac:dyDescent="0.2">
      <c r="D3328" s="8"/>
    </row>
    <row r="3329" spans="4:4" x14ac:dyDescent="0.2">
      <c r="D3329" s="8"/>
    </row>
    <row r="3330" spans="4:4" x14ac:dyDescent="0.2">
      <c r="D3330" s="8"/>
    </row>
    <row r="3331" spans="4:4" x14ac:dyDescent="0.2">
      <c r="D3331" s="8"/>
    </row>
    <row r="3332" spans="4:4" x14ac:dyDescent="0.2">
      <c r="D3332" s="8"/>
    </row>
    <row r="3333" spans="4:4" x14ac:dyDescent="0.2">
      <c r="D3333" s="8"/>
    </row>
    <row r="3334" spans="4:4" x14ac:dyDescent="0.2">
      <c r="D3334" s="8"/>
    </row>
    <row r="3335" spans="4:4" x14ac:dyDescent="0.2">
      <c r="D3335" s="8"/>
    </row>
    <row r="3336" spans="4:4" x14ac:dyDescent="0.2">
      <c r="D3336" s="8"/>
    </row>
    <row r="3337" spans="4:4" x14ac:dyDescent="0.2">
      <c r="D3337" s="8"/>
    </row>
    <row r="3338" spans="4:4" x14ac:dyDescent="0.2">
      <c r="D3338" s="8"/>
    </row>
    <row r="3339" spans="4:4" x14ac:dyDescent="0.2">
      <c r="D3339" s="8"/>
    </row>
    <row r="3340" spans="4:4" x14ac:dyDescent="0.2">
      <c r="D3340" s="8"/>
    </row>
    <row r="3341" spans="4:4" x14ac:dyDescent="0.2">
      <c r="D3341" s="8"/>
    </row>
    <row r="3342" spans="4:4" x14ac:dyDescent="0.2">
      <c r="D3342" s="8"/>
    </row>
    <row r="3343" spans="4:4" x14ac:dyDescent="0.2">
      <c r="D3343" s="8"/>
    </row>
    <row r="3344" spans="4:4" x14ac:dyDescent="0.2">
      <c r="D3344" s="8"/>
    </row>
    <row r="3345" spans="4:4" x14ac:dyDescent="0.2">
      <c r="D3345" s="8"/>
    </row>
    <row r="3346" spans="4:4" x14ac:dyDescent="0.2">
      <c r="D3346" s="8"/>
    </row>
    <row r="3347" spans="4:4" x14ac:dyDescent="0.2">
      <c r="D3347" s="8"/>
    </row>
    <row r="3348" spans="4:4" x14ac:dyDescent="0.2">
      <c r="D3348" s="8"/>
    </row>
    <row r="3349" spans="4:4" x14ac:dyDescent="0.2">
      <c r="D3349" s="8"/>
    </row>
    <row r="3350" spans="4:4" x14ac:dyDescent="0.2">
      <c r="D3350" s="8"/>
    </row>
    <row r="3351" spans="4:4" x14ac:dyDescent="0.2">
      <c r="D3351" s="8"/>
    </row>
    <row r="3352" spans="4:4" x14ac:dyDescent="0.2">
      <c r="D3352" s="8"/>
    </row>
    <row r="3353" spans="4:4" x14ac:dyDescent="0.2">
      <c r="D3353" s="8"/>
    </row>
    <row r="3354" spans="4:4" x14ac:dyDescent="0.2">
      <c r="D3354" s="8"/>
    </row>
    <row r="3355" spans="4:4" x14ac:dyDescent="0.2">
      <c r="D3355" s="8"/>
    </row>
    <row r="3356" spans="4:4" x14ac:dyDescent="0.2">
      <c r="D3356" s="8"/>
    </row>
    <row r="3357" spans="4:4" x14ac:dyDescent="0.2">
      <c r="D3357" s="8"/>
    </row>
    <row r="3358" spans="4:4" x14ac:dyDescent="0.2">
      <c r="D3358" s="8"/>
    </row>
    <row r="3359" spans="4:4" x14ac:dyDescent="0.2">
      <c r="D3359" s="8"/>
    </row>
    <row r="3360" spans="4:4" x14ac:dyDescent="0.2">
      <c r="D3360" s="8"/>
    </row>
    <row r="3361" spans="4:4" x14ac:dyDescent="0.2">
      <c r="D3361" s="8"/>
    </row>
    <row r="3362" spans="4:4" x14ac:dyDescent="0.2">
      <c r="D3362" s="8"/>
    </row>
    <row r="3363" spans="4:4" x14ac:dyDescent="0.2">
      <c r="D3363" s="8"/>
    </row>
    <row r="3364" spans="4:4" x14ac:dyDescent="0.2">
      <c r="D3364" s="8"/>
    </row>
    <row r="3365" spans="4:4" x14ac:dyDescent="0.2">
      <c r="D3365" s="8"/>
    </row>
    <row r="3366" spans="4:4" x14ac:dyDescent="0.2">
      <c r="D3366" s="8"/>
    </row>
    <row r="3367" spans="4:4" x14ac:dyDescent="0.2">
      <c r="D3367" s="8"/>
    </row>
    <row r="3368" spans="4:4" x14ac:dyDescent="0.2">
      <c r="D3368" s="8"/>
    </row>
    <row r="3369" spans="4:4" x14ac:dyDescent="0.2">
      <c r="D3369" s="8"/>
    </row>
    <row r="3370" spans="4:4" x14ac:dyDescent="0.2">
      <c r="D3370" s="8"/>
    </row>
    <row r="3371" spans="4:4" x14ac:dyDescent="0.2">
      <c r="D3371" s="8"/>
    </row>
    <row r="3372" spans="4:4" x14ac:dyDescent="0.2">
      <c r="D3372" s="8"/>
    </row>
    <row r="3373" spans="4:4" x14ac:dyDescent="0.2">
      <c r="D3373" s="8"/>
    </row>
    <row r="3374" spans="4:4" x14ac:dyDescent="0.2">
      <c r="D3374" s="8"/>
    </row>
    <row r="3375" spans="4:4" x14ac:dyDescent="0.2">
      <c r="D3375" s="8"/>
    </row>
    <row r="3376" spans="4:4" x14ac:dyDescent="0.2">
      <c r="D3376" s="8"/>
    </row>
    <row r="3377" spans="4:4" x14ac:dyDescent="0.2">
      <c r="D3377" s="8"/>
    </row>
    <row r="3378" spans="4:4" x14ac:dyDescent="0.2">
      <c r="D3378" s="8"/>
    </row>
    <row r="3379" spans="4:4" x14ac:dyDescent="0.2">
      <c r="D3379" s="8"/>
    </row>
    <row r="3380" spans="4:4" x14ac:dyDescent="0.2">
      <c r="D3380" s="8"/>
    </row>
    <row r="3381" spans="4:4" x14ac:dyDescent="0.2">
      <c r="D3381" s="8"/>
    </row>
    <row r="3382" spans="4:4" x14ac:dyDescent="0.2">
      <c r="D3382" s="8"/>
    </row>
    <row r="3383" spans="4:4" x14ac:dyDescent="0.2">
      <c r="D3383" s="8"/>
    </row>
    <row r="3384" spans="4:4" x14ac:dyDescent="0.2">
      <c r="D3384" s="8"/>
    </row>
    <row r="3385" spans="4:4" x14ac:dyDescent="0.2">
      <c r="D3385" s="8"/>
    </row>
    <row r="3386" spans="4:4" x14ac:dyDescent="0.2">
      <c r="D3386" s="8"/>
    </row>
    <row r="3387" spans="4:4" x14ac:dyDescent="0.2">
      <c r="D3387" s="8"/>
    </row>
    <row r="3388" spans="4:4" x14ac:dyDescent="0.2">
      <c r="D3388" s="8"/>
    </row>
    <row r="3389" spans="4:4" x14ac:dyDescent="0.2">
      <c r="D3389" s="8"/>
    </row>
    <row r="3390" spans="4:4" x14ac:dyDescent="0.2">
      <c r="D3390" s="8"/>
    </row>
    <row r="3391" spans="4:4" x14ac:dyDescent="0.2">
      <c r="D3391" s="8"/>
    </row>
    <row r="3392" spans="4:4" x14ac:dyDescent="0.2">
      <c r="D3392" s="8"/>
    </row>
    <row r="3393" spans="4:4" x14ac:dyDescent="0.2">
      <c r="D3393" s="8"/>
    </row>
    <row r="3394" spans="4:4" x14ac:dyDescent="0.2">
      <c r="D3394" s="8"/>
    </row>
    <row r="3395" spans="4:4" x14ac:dyDescent="0.2">
      <c r="D3395" s="8"/>
    </row>
    <row r="3396" spans="4:4" x14ac:dyDescent="0.2">
      <c r="D3396" s="8"/>
    </row>
    <row r="3397" spans="4:4" x14ac:dyDescent="0.2">
      <c r="D3397" s="8"/>
    </row>
    <row r="3398" spans="4:4" x14ac:dyDescent="0.2">
      <c r="D3398" s="8"/>
    </row>
    <row r="3399" spans="4:4" x14ac:dyDescent="0.2">
      <c r="D3399" s="8"/>
    </row>
    <row r="3400" spans="4:4" x14ac:dyDescent="0.2">
      <c r="D3400" s="8"/>
    </row>
    <row r="3401" spans="4:4" x14ac:dyDescent="0.2">
      <c r="D3401" s="8"/>
    </row>
    <row r="3402" spans="4:4" x14ac:dyDescent="0.2">
      <c r="D3402" s="8"/>
    </row>
    <row r="3403" spans="4:4" x14ac:dyDescent="0.2">
      <c r="D3403" s="8"/>
    </row>
    <row r="3404" spans="4:4" x14ac:dyDescent="0.2">
      <c r="D3404" s="8"/>
    </row>
    <row r="3405" spans="4:4" x14ac:dyDescent="0.2">
      <c r="D3405" s="8"/>
    </row>
    <row r="3406" spans="4:4" x14ac:dyDescent="0.2">
      <c r="D3406" s="8"/>
    </row>
    <row r="3407" spans="4:4" x14ac:dyDescent="0.2">
      <c r="D3407" s="8"/>
    </row>
    <row r="3408" spans="4:4" x14ac:dyDescent="0.2">
      <c r="D3408" s="8"/>
    </row>
    <row r="3409" spans="4:4" x14ac:dyDescent="0.2">
      <c r="D3409" s="8"/>
    </row>
    <row r="3410" spans="4:4" x14ac:dyDescent="0.2">
      <c r="D3410" s="8"/>
    </row>
    <row r="3411" spans="4:4" x14ac:dyDescent="0.2">
      <c r="D3411" s="8"/>
    </row>
    <row r="3412" spans="4:4" x14ac:dyDescent="0.2">
      <c r="D3412" s="8"/>
    </row>
    <row r="3413" spans="4:4" x14ac:dyDescent="0.2">
      <c r="D3413" s="8"/>
    </row>
    <row r="3414" spans="4:4" x14ac:dyDescent="0.2">
      <c r="D3414" s="8"/>
    </row>
    <row r="3415" spans="4:4" x14ac:dyDescent="0.2">
      <c r="D3415" s="8"/>
    </row>
    <row r="3416" spans="4:4" x14ac:dyDescent="0.2">
      <c r="D3416" s="8"/>
    </row>
    <row r="3417" spans="4:4" x14ac:dyDescent="0.2">
      <c r="D3417" s="8"/>
    </row>
    <row r="3418" spans="4:4" x14ac:dyDescent="0.2">
      <c r="D3418" s="8"/>
    </row>
    <row r="3419" spans="4:4" x14ac:dyDescent="0.2">
      <c r="D3419" s="8"/>
    </row>
    <row r="3420" spans="4:4" x14ac:dyDescent="0.2">
      <c r="D3420" s="8"/>
    </row>
    <row r="3421" spans="4:4" x14ac:dyDescent="0.2">
      <c r="D3421" s="8"/>
    </row>
    <row r="3422" spans="4:4" x14ac:dyDescent="0.2">
      <c r="D3422" s="8"/>
    </row>
    <row r="3423" spans="4:4" x14ac:dyDescent="0.2">
      <c r="D3423" s="8"/>
    </row>
    <row r="3424" spans="4:4" x14ac:dyDescent="0.2">
      <c r="D3424" s="8"/>
    </row>
    <row r="3425" spans="4:4" x14ac:dyDescent="0.2">
      <c r="D3425" s="8"/>
    </row>
    <row r="3426" spans="4:4" x14ac:dyDescent="0.2">
      <c r="D3426" s="8"/>
    </row>
    <row r="3427" spans="4:4" x14ac:dyDescent="0.2">
      <c r="D3427" s="8"/>
    </row>
    <row r="3428" spans="4:4" x14ac:dyDescent="0.2">
      <c r="D3428" s="8"/>
    </row>
    <row r="3429" spans="4:4" x14ac:dyDescent="0.2">
      <c r="D3429" s="8"/>
    </row>
    <row r="3430" spans="4:4" x14ac:dyDescent="0.2">
      <c r="D3430" s="8"/>
    </row>
    <row r="3431" spans="4:4" x14ac:dyDescent="0.2">
      <c r="D3431" s="8"/>
    </row>
    <row r="3432" spans="4:4" x14ac:dyDescent="0.2">
      <c r="D3432" s="8"/>
    </row>
    <row r="3433" spans="4:4" x14ac:dyDescent="0.2">
      <c r="D3433" s="8"/>
    </row>
    <row r="3434" spans="4:4" x14ac:dyDescent="0.2">
      <c r="D3434" s="8"/>
    </row>
    <row r="3435" spans="4:4" x14ac:dyDescent="0.2">
      <c r="D3435" s="8"/>
    </row>
    <row r="3436" spans="4:4" x14ac:dyDescent="0.2">
      <c r="D3436" s="8"/>
    </row>
    <row r="3437" spans="4:4" x14ac:dyDescent="0.2">
      <c r="D3437" s="8"/>
    </row>
    <row r="3438" spans="4:4" x14ac:dyDescent="0.2">
      <c r="D3438" s="8"/>
    </row>
    <row r="3439" spans="4:4" x14ac:dyDescent="0.2">
      <c r="D3439" s="8"/>
    </row>
    <row r="3440" spans="4:4" x14ac:dyDescent="0.2">
      <c r="D3440" s="8"/>
    </row>
    <row r="3441" spans="4:4" x14ac:dyDescent="0.2">
      <c r="D3441" s="8"/>
    </row>
    <row r="3442" spans="4:4" x14ac:dyDescent="0.2">
      <c r="D3442" s="8"/>
    </row>
    <row r="3443" spans="4:4" x14ac:dyDescent="0.2">
      <c r="D3443" s="8"/>
    </row>
    <row r="3444" spans="4:4" x14ac:dyDescent="0.2">
      <c r="D3444" s="8"/>
    </row>
    <row r="3445" spans="4:4" x14ac:dyDescent="0.2">
      <c r="D3445" s="8"/>
    </row>
    <row r="3446" spans="4:4" x14ac:dyDescent="0.2">
      <c r="D3446" s="8"/>
    </row>
    <row r="3447" spans="4:4" x14ac:dyDescent="0.2">
      <c r="D3447" s="8"/>
    </row>
    <row r="3448" spans="4:4" x14ac:dyDescent="0.2">
      <c r="D3448" s="8"/>
    </row>
    <row r="3449" spans="4:4" x14ac:dyDescent="0.2">
      <c r="D3449" s="8"/>
    </row>
    <row r="3450" spans="4:4" x14ac:dyDescent="0.2">
      <c r="D3450" s="8"/>
    </row>
    <row r="3451" spans="4:4" x14ac:dyDescent="0.2">
      <c r="D3451" s="8"/>
    </row>
    <row r="3452" spans="4:4" x14ac:dyDescent="0.2">
      <c r="D3452" s="8"/>
    </row>
    <row r="3453" spans="4:4" x14ac:dyDescent="0.2">
      <c r="D3453" s="8"/>
    </row>
    <row r="3454" spans="4:4" x14ac:dyDescent="0.2">
      <c r="D3454" s="8"/>
    </row>
    <row r="3455" spans="4:4" x14ac:dyDescent="0.2">
      <c r="D3455" s="8"/>
    </row>
    <row r="3456" spans="4:4" x14ac:dyDescent="0.2">
      <c r="D3456" s="8"/>
    </row>
    <row r="3457" spans="4:4" x14ac:dyDescent="0.2">
      <c r="D3457" s="8"/>
    </row>
    <row r="3458" spans="4:4" x14ac:dyDescent="0.2">
      <c r="D3458" s="8"/>
    </row>
    <row r="3459" spans="4:4" x14ac:dyDescent="0.2">
      <c r="D3459" s="8"/>
    </row>
    <row r="3460" spans="4:4" x14ac:dyDescent="0.2">
      <c r="D3460" s="8"/>
    </row>
    <row r="3461" spans="4:4" x14ac:dyDescent="0.2">
      <c r="D3461" s="8"/>
    </row>
    <row r="3462" spans="4:4" x14ac:dyDescent="0.2">
      <c r="D3462" s="8"/>
    </row>
    <row r="3463" spans="4:4" x14ac:dyDescent="0.2">
      <c r="D3463" s="8"/>
    </row>
    <row r="3464" spans="4:4" x14ac:dyDescent="0.2">
      <c r="D3464" s="8"/>
    </row>
    <row r="3465" spans="4:4" x14ac:dyDescent="0.2">
      <c r="D3465" s="8"/>
    </row>
    <row r="3466" spans="4:4" x14ac:dyDescent="0.2">
      <c r="D3466" s="8"/>
    </row>
    <row r="3467" spans="4:4" x14ac:dyDescent="0.2">
      <c r="D3467" s="8"/>
    </row>
    <row r="3468" spans="4:4" x14ac:dyDescent="0.2">
      <c r="D3468" s="8"/>
    </row>
    <row r="3469" spans="4:4" x14ac:dyDescent="0.2">
      <c r="D3469" s="8"/>
    </row>
    <row r="3470" spans="4:4" x14ac:dyDescent="0.2">
      <c r="D3470" s="8"/>
    </row>
    <row r="3471" spans="4:4" x14ac:dyDescent="0.2">
      <c r="D3471" s="8"/>
    </row>
    <row r="3472" spans="4:4" x14ac:dyDescent="0.2">
      <c r="D3472" s="8"/>
    </row>
    <row r="3473" spans="4:4" x14ac:dyDescent="0.2">
      <c r="D3473" s="8"/>
    </row>
    <row r="3474" spans="4:4" x14ac:dyDescent="0.2">
      <c r="D3474" s="8"/>
    </row>
    <row r="3475" spans="4:4" x14ac:dyDescent="0.2">
      <c r="D3475" s="8"/>
    </row>
    <row r="3476" spans="4:4" x14ac:dyDescent="0.2">
      <c r="D3476" s="8"/>
    </row>
    <row r="3477" spans="4:4" x14ac:dyDescent="0.2">
      <c r="D3477" s="8"/>
    </row>
    <row r="3478" spans="4:4" x14ac:dyDescent="0.2">
      <c r="D3478" s="8"/>
    </row>
    <row r="3479" spans="4:4" x14ac:dyDescent="0.2">
      <c r="D3479" s="8"/>
    </row>
    <row r="3480" spans="4:4" x14ac:dyDescent="0.2">
      <c r="D3480" s="8"/>
    </row>
    <row r="3481" spans="4:4" x14ac:dyDescent="0.2">
      <c r="D3481" s="8"/>
    </row>
    <row r="3482" spans="4:4" x14ac:dyDescent="0.2">
      <c r="D3482" s="8"/>
    </row>
    <row r="3483" spans="4:4" x14ac:dyDescent="0.2">
      <c r="D3483" s="8"/>
    </row>
    <row r="3484" spans="4:4" x14ac:dyDescent="0.2">
      <c r="D3484" s="8"/>
    </row>
    <row r="3485" spans="4:4" x14ac:dyDescent="0.2">
      <c r="D3485" s="8"/>
    </row>
    <row r="3486" spans="4:4" x14ac:dyDescent="0.2">
      <c r="D3486" s="8"/>
    </row>
    <row r="3487" spans="4:4" x14ac:dyDescent="0.2">
      <c r="D3487" s="8"/>
    </row>
    <row r="3488" spans="4:4" x14ac:dyDescent="0.2">
      <c r="D3488" s="8"/>
    </row>
    <row r="3489" spans="4:4" x14ac:dyDescent="0.2">
      <c r="D3489" s="8"/>
    </row>
    <row r="3490" spans="4:4" x14ac:dyDescent="0.2">
      <c r="D3490" s="8"/>
    </row>
    <row r="3491" spans="4:4" x14ac:dyDescent="0.2">
      <c r="D3491" s="8"/>
    </row>
    <row r="3492" spans="4:4" x14ac:dyDescent="0.2">
      <c r="D3492" s="8"/>
    </row>
    <row r="3493" spans="4:4" x14ac:dyDescent="0.2">
      <c r="D3493" s="8"/>
    </row>
    <row r="3494" spans="4:4" x14ac:dyDescent="0.2">
      <c r="D3494" s="8"/>
    </row>
    <row r="3495" spans="4:4" x14ac:dyDescent="0.2">
      <c r="D3495" s="8"/>
    </row>
    <row r="3496" spans="4:4" x14ac:dyDescent="0.2">
      <c r="D3496" s="8"/>
    </row>
    <row r="3497" spans="4:4" x14ac:dyDescent="0.2">
      <c r="D3497" s="8"/>
    </row>
    <row r="3498" spans="4:4" x14ac:dyDescent="0.2">
      <c r="D3498" s="8"/>
    </row>
    <row r="3499" spans="4:4" x14ac:dyDescent="0.2">
      <c r="D3499" s="8"/>
    </row>
    <row r="3500" spans="4:4" x14ac:dyDescent="0.2">
      <c r="D3500" s="8"/>
    </row>
    <row r="3501" spans="4:4" x14ac:dyDescent="0.2">
      <c r="D3501" s="8"/>
    </row>
    <row r="3502" spans="4:4" x14ac:dyDescent="0.2">
      <c r="D3502" s="8"/>
    </row>
    <row r="3503" spans="4:4" x14ac:dyDescent="0.2">
      <c r="D3503" s="8"/>
    </row>
    <row r="3504" spans="4:4" x14ac:dyDescent="0.2">
      <c r="D3504" s="8"/>
    </row>
    <row r="3505" spans="4:4" x14ac:dyDescent="0.2">
      <c r="D3505" s="8"/>
    </row>
    <row r="3506" spans="4:4" x14ac:dyDescent="0.2">
      <c r="D3506" s="8"/>
    </row>
    <row r="3507" spans="4:4" x14ac:dyDescent="0.2">
      <c r="D3507" s="8"/>
    </row>
    <row r="3508" spans="4:4" x14ac:dyDescent="0.2">
      <c r="D3508" s="8"/>
    </row>
    <row r="3509" spans="4:4" x14ac:dyDescent="0.2">
      <c r="D3509" s="8"/>
    </row>
    <row r="3510" spans="4:4" x14ac:dyDescent="0.2">
      <c r="D3510" s="8"/>
    </row>
    <row r="3511" spans="4:4" x14ac:dyDescent="0.2">
      <c r="D3511" s="8"/>
    </row>
    <row r="3512" spans="4:4" x14ac:dyDescent="0.2">
      <c r="D3512" s="8"/>
    </row>
    <row r="3513" spans="4:4" x14ac:dyDescent="0.2">
      <c r="D3513" s="8"/>
    </row>
    <row r="3514" spans="4:4" x14ac:dyDescent="0.2">
      <c r="D3514" s="8"/>
    </row>
    <row r="3515" spans="4:4" x14ac:dyDescent="0.2">
      <c r="D3515" s="8"/>
    </row>
    <row r="3516" spans="4:4" x14ac:dyDescent="0.2">
      <c r="D3516" s="8"/>
    </row>
    <row r="3517" spans="4:4" x14ac:dyDescent="0.2">
      <c r="D3517" s="8"/>
    </row>
    <row r="3518" spans="4:4" x14ac:dyDescent="0.2">
      <c r="D3518" s="8"/>
    </row>
    <row r="3519" spans="4:4" x14ac:dyDescent="0.2">
      <c r="D3519" s="8"/>
    </row>
    <row r="3520" spans="4:4" x14ac:dyDescent="0.2">
      <c r="D3520" s="8"/>
    </row>
    <row r="3521" spans="4:4" x14ac:dyDescent="0.2">
      <c r="D3521" s="8"/>
    </row>
    <row r="3522" spans="4:4" x14ac:dyDescent="0.2">
      <c r="D3522" s="8"/>
    </row>
    <row r="3523" spans="4:4" x14ac:dyDescent="0.2">
      <c r="D3523" s="8"/>
    </row>
    <row r="3524" spans="4:4" x14ac:dyDescent="0.2">
      <c r="D3524" s="8"/>
    </row>
    <row r="3525" spans="4:4" x14ac:dyDescent="0.2">
      <c r="D3525" s="8"/>
    </row>
    <row r="3526" spans="4:4" x14ac:dyDescent="0.2">
      <c r="D3526" s="8"/>
    </row>
    <row r="3527" spans="4:4" x14ac:dyDescent="0.2">
      <c r="D3527" s="8"/>
    </row>
    <row r="3528" spans="4:4" x14ac:dyDescent="0.2">
      <c r="D3528" s="8"/>
    </row>
    <row r="3529" spans="4:4" x14ac:dyDescent="0.2">
      <c r="D3529" s="8"/>
    </row>
    <row r="3530" spans="4:4" x14ac:dyDescent="0.2">
      <c r="D3530" s="8"/>
    </row>
    <row r="3531" spans="4:4" x14ac:dyDescent="0.2">
      <c r="D3531" s="8"/>
    </row>
    <row r="3532" spans="4:4" x14ac:dyDescent="0.2">
      <c r="D3532" s="8"/>
    </row>
    <row r="3533" spans="4:4" x14ac:dyDescent="0.2">
      <c r="D3533" s="8"/>
    </row>
    <row r="3534" spans="4:4" x14ac:dyDescent="0.2">
      <c r="D3534" s="8"/>
    </row>
    <row r="3535" spans="4:4" x14ac:dyDescent="0.2">
      <c r="D3535" s="8"/>
    </row>
    <row r="3536" spans="4:4" x14ac:dyDescent="0.2">
      <c r="D3536" s="8"/>
    </row>
    <row r="3537" spans="4:4" x14ac:dyDescent="0.2">
      <c r="D3537" s="8"/>
    </row>
    <row r="3538" spans="4:4" x14ac:dyDescent="0.2">
      <c r="D3538" s="8"/>
    </row>
    <row r="3539" spans="4:4" x14ac:dyDescent="0.2">
      <c r="D3539" s="8"/>
    </row>
    <row r="3540" spans="4:4" x14ac:dyDescent="0.2">
      <c r="D3540" s="8"/>
    </row>
    <row r="3541" spans="4:4" x14ac:dyDescent="0.2">
      <c r="D3541" s="8"/>
    </row>
    <row r="3542" spans="4:4" x14ac:dyDescent="0.2">
      <c r="D3542" s="8"/>
    </row>
    <row r="3543" spans="4:4" x14ac:dyDescent="0.2">
      <c r="D3543" s="8"/>
    </row>
    <row r="3544" spans="4:4" x14ac:dyDescent="0.2">
      <c r="D3544" s="8"/>
    </row>
    <row r="3545" spans="4:4" x14ac:dyDescent="0.2">
      <c r="D3545" s="8"/>
    </row>
    <row r="3546" spans="4:4" x14ac:dyDescent="0.2">
      <c r="D3546" s="8"/>
    </row>
    <row r="3547" spans="4:4" x14ac:dyDescent="0.2">
      <c r="D3547" s="8"/>
    </row>
    <row r="3548" spans="4:4" x14ac:dyDescent="0.2">
      <c r="D3548" s="8"/>
    </row>
    <row r="3549" spans="4:4" x14ac:dyDescent="0.2">
      <c r="D3549" s="8"/>
    </row>
    <row r="3550" spans="4:4" x14ac:dyDescent="0.2">
      <c r="D3550" s="8"/>
    </row>
    <row r="3551" spans="4:4" x14ac:dyDescent="0.2">
      <c r="D3551" s="8"/>
    </row>
    <row r="3552" spans="4:4" x14ac:dyDescent="0.2">
      <c r="D3552" s="8"/>
    </row>
    <row r="3553" spans="4:4" x14ac:dyDescent="0.2">
      <c r="D3553" s="8"/>
    </row>
    <row r="3554" spans="4:4" x14ac:dyDescent="0.2">
      <c r="D3554" s="8"/>
    </row>
    <row r="3555" spans="4:4" x14ac:dyDescent="0.2">
      <c r="D3555" s="8"/>
    </row>
    <row r="3556" spans="4:4" x14ac:dyDescent="0.2">
      <c r="D3556" s="8"/>
    </row>
    <row r="3557" spans="4:4" x14ac:dyDescent="0.2">
      <c r="D3557" s="8"/>
    </row>
    <row r="3558" spans="4:4" x14ac:dyDescent="0.2">
      <c r="D3558" s="8"/>
    </row>
    <row r="3559" spans="4:4" x14ac:dyDescent="0.2">
      <c r="D3559" s="8"/>
    </row>
    <row r="3560" spans="4:4" x14ac:dyDescent="0.2">
      <c r="D3560" s="8"/>
    </row>
    <row r="3561" spans="4:4" x14ac:dyDescent="0.2">
      <c r="D3561" s="8"/>
    </row>
    <row r="3562" spans="4:4" x14ac:dyDescent="0.2">
      <c r="D3562" s="8"/>
    </row>
    <row r="3563" spans="4:4" x14ac:dyDescent="0.2">
      <c r="D3563" s="8"/>
    </row>
    <row r="3564" spans="4:4" x14ac:dyDescent="0.2">
      <c r="D3564" s="8"/>
    </row>
    <row r="3565" spans="4:4" x14ac:dyDescent="0.2">
      <c r="D3565" s="8"/>
    </row>
    <row r="3566" spans="4:4" x14ac:dyDescent="0.2">
      <c r="D3566" s="8"/>
    </row>
    <row r="3567" spans="4:4" x14ac:dyDescent="0.2">
      <c r="D3567" s="8"/>
    </row>
    <row r="3568" spans="4:4" x14ac:dyDescent="0.2">
      <c r="D3568" s="8"/>
    </row>
    <row r="3569" spans="4:4" x14ac:dyDescent="0.2">
      <c r="D3569" s="8"/>
    </row>
    <row r="3570" spans="4:4" x14ac:dyDescent="0.2">
      <c r="D3570" s="8"/>
    </row>
    <row r="3571" spans="4:4" x14ac:dyDescent="0.2">
      <c r="D3571" s="8"/>
    </row>
    <row r="3572" spans="4:4" x14ac:dyDescent="0.2">
      <c r="D3572" s="8"/>
    </row>
    <row r="3573" spans="4:4" x14ac:dyDescent="0.2">
      <c r="D3573" s="8"/>
    </row>
    <row r="3574" spans="4:4" x14ac:dyDescent="0.2">
      <c r="D3574" s="8"/>
    </row>
    <row r="3575" spans="4:4" x14ac:dyDescent="0.2">
      <c r="D3575" s="8"/>
    </row>
    <row r="3576" spans="4:4" x14ac:dyDescent="0.2">
      <c r="D3576" s="8"/>
    </row>
    <row r="3577" spans="4:4" x14ac:dyDescent="0.2">
      <c r="D3577" s="8"/>
    </row>
    <row r="3578" spans="4:4" x14ac:dyDescent="0.2">
      <c r="D3578" s="8"/>
    </row>
    <row r="3579" spans="4:4" x14ac:dyDescent="0.2">
      <c r="D3579" s="8"/>
    </row>
    <row r="3580" spans="4:4" x14ac:dyDescent="0.2">
      <c r="D3580" s="8"/>
    </row>
    <row r="3581" spans="4:4" x14ac:dyDescent="0.2">
      <c r="D3581" s="8"/>
    </row>
    <row r="3582" spans="4:4" x14ac:dyDescent="0.2">
      <c r="D3582" s="8"/>
    </row>
    <row r="3583" spans="4:4" x14ac:dyDescent="0.2">
      <c r="D3583" s="8"/>
    </row>
    <row r="3584" spans="4:4" x14ac:dyDescent="0.2">
      <c r="D3584" s="8"/>
    </row>
    <row r="3585" spans="4:4" x14ac:dyDescent="0.2">
      <c r="D3585" s="8"/>
    </row>
    <row r="3586" spans="4:4" x14ac:dyDescent="0.2">
      <c r="D3586" s="8"/>
    </row>
    <row r="3587" spans="4:4" x14ac:dyDescent="0.2">
      <c r="D3587" s="8"/>
    </row>
    <row r="3588" spans="4:4" x14ac:dyDescent="0.2">
      <c r="D3588" s="8"/>
    </row>
    <row r="3589" spans="4:4" x14ac:dyDescent="0.2">
      <c r="D3589" s="8"/>
    </row>
    <row r="3590" spans="4:4" x14ac:dyDescent="0.2">
      <c r="D3590" s="8"/>
    </row>
    <row r="3591" spans="4:4" x14ac:dyDescent="0.2">
      <c r="D3591" s="8"/>
    </row>
    <row r="3592" spans="4:4" x14ac:dyDescent="0.2">
      <c r="D3592" s="8"/>
    </row>
    <row r="3593" spans="4:4" x14ac:dyDescent="0.2">
      <c r="D3593" s="8"/>
    </row>
    <row r="3594" spans="4:4" x14ac:dyDescent="0.2">
      <c r="D3594" s="8"/>
    </row>
    <row r="3595" spans="4:4" x14ac:dyDescent="0.2">
      <c r="D3595" s="8"/>
    </row>
    <row r="3596" spans="4:4" x14ac:dyDescent="0.2">
      <c r="D3596" s="8"/>
    </row>
    <row r="3597" spans="4:4" x14ac:dyDescent="0.2">
      <c r="D3597" s="8"/>
    </row>
    <row r="3598" spans="4:4" x14ac:dyDescent="0.2">
      <c r="D3598" s="8"/>
    </row>
    <row r="3599" spans="4:4" x14ac:dyDescent="0.2">
      <c r="D3599" s="8"/>
    </row>
    <row r="3600" spans="4:4" x14ac:dyDescent="0.2">
      <c r="D3600" s="8"/>
    </row>
    <row r="3601" spans="4:4" x14ac:dyDescent="0.2">
      <c r="D3601" s="8"/>
    </row>
    <row r="3602" spans="4:4" x14ac:dyDescent="0.2">
      <c r="D3602" s="8"/>
    </row>
    <row r="3603" spans="4:4" x14ac:dyDescent="0.2">
      <c r="D3603" s="8"/>
    </row>
    <row r="3604" spans="4:4" x14ac:dyDescent="0.2">
      <c r="D3604" s="8"/>
    </row>
    <row r="3605" spans="4:4" x14ac:dyDescent="0.2">
      <c r="D3605" s="8"/>
    </row>
    <row r="3606" spans="4:4" x14ac:dyDescent="0.2">
      <c r="D3606" s="8"/>
    </row>
    <row r="3607" spans="4:4" x14ac:dyDescent="0.2">
      <c r="D3607" s="8"/>
    </row>
    <row r="3608" spans="4:4" x14ac:dyDescent="0.2">
      <c r="D3608" s="8"/>
    </row>
    <row r="3609" spans="4:4" x14ac:dyDescent="0.2">
      <c r="D3609" s="8"/>
    </row>
    <row r="3610" spans="4:4" x14ac:dyDescent="0.2">
      <c r="D3610" s="8"/>
    </row>
    <row r="3611" spans="4:4" x14ac:dyDescent="0.2">
      <c r="D3611" s="8"/>
    </row>
    <row r="3612" spans="4:4" x14ac:dyDescent="0.2">
      <c r="D3612" s="8"/>
    </row>
    <row r="3613" spans="4:4" x14ac:dyDescent="0.2">
      <c r="D3613" s="8"/>
    </row>
    <row r="3614" spans="4:4" x14ac:dyDescent="0.2">
      <c r="D3614" s="8"/>
    </row>
    <row r="3615" spans="4:4" x14ac:dyDescent="0.2">
      <c r="D3615" s="8"/>
    </row>
    <row r="3616" spans="4:4" x14ac:dyDescent="0.2">
      <c r="D3616" s="8"/>
    </row>
    <row r="3617" spans="4:4" x14ac:dyDescent="0.2">
      <c r="D3617" s="8"/>
    </row>
    <row r="3618" spans="4:4" x14ac:dyDescent="0.2">
      <c r="D3618" s="8"/>
    </row>
    <row r="3619" spans="4:4" x14ac:dyDescent="0.2">
      <c r="D3619" s="8"/>
    </row>
    <row r="3620" spans="4:4" x14ac:dyDescent="0.2">
      <c r="D3620" s="8"/>
    </row>
    <row r="3621" spans="4:4" x14ac:dyDescent="0.2">
      <c r="D3621" s="8"/>
    </row>
    <row r="3622" spans="4:4" x14ac:dyDescent="0.2">
      <c r="D3622" s="8"/>
    </row>
    <row r="3623" spans="4:4" x14ac:dyDescent="0.2">
      <c r="D3623" s="8"/>
    </row>
    <row r="3624" spans="4:4" x14ac:dyDescent="0.2">
      <c r="D3624" s="8"/>
    </row>
    <row r="3625" spans="4:4" x14ac:dyDescent="0.2">
      <c r="D3625" s="8"/>
    </row>
    <row r="3626" spans="4:4" x14ac:dyDescent="0.2">
      <c r="D3626" s="8"/>
    </row>
    <row r="3627" spans="4:4" x14ac:dyDescent="0.2">
      <c r="D3627" s="8"/>
    </row>
    <row r="3628" spans="4:4" x14ac:dyDescent="0.2">
      <c r="D3628" s="8"/>
    </row>
    <row r="3629" spans="4:4" x14ac:dyDescent="0.2">
      <c r="D3629" s="8"/>
    </row>
    <row r="3630" spans="4:4" x14ac:dyDescent="0.2">
      <c r="D3630" s="8"/>
    </row>
    <row r="3631" spans="4:4" x14ac:dyDescent="0.2">
      <c r="D3631" s="8"/>
    </row>
    <row r="3632" spans="4:4" x14ac:dyDescent="0.2">
      <c r="D3632" s="8"/>
    </row>
    <row r="3633" spans="4:4" x14ac:dyDescent="0.2">
      <c r="D3633" s="8"/>
    </row>
    <row r="3634" spans="4:4" x14ac:dyDescent="0.2">
      <c r="D3634" s="8"/>
    </row>
    <row r="3635" spans="4:4" x14ac:dyDescent="0.2">
      <c r="D3635" s="8"/>
    </row>
    <row r="3636" spans="4:4" x14ac:dyDescent="0.2">
      <c r="D3636" s="8"/>
    </row>
    <row r="3637" spans="4:4" x14ac:dyDescent="0.2">
      <c r="D3637" s="8"/>
    </row>
    <row r="3638" spans="4:4" x14ac:dyDescent="0.2">
      <c r="D3638" s="8"/>
    </row>
    <row r="3639" spans="4:4" x14ac:dyDescent="0.2">
      <c r="D3639" s="8"/>
    </row>
    <row r="3640" spans="4:4" x14ac:dyDescent="0.2">
      <c r="D3640" s="8"/>
    </row>
    <row r="3641" spans="4:4" x14ac:dyDescent="0.2">
      <c r="D3641" s="8"/>
    </row>
    <row r="3642" spans="4:4" x14ac:dyDescent="0.2">
      <c r="D3642" s="8"/>
    </row>
    <row r="3643" spans="4:4" x14ac:dyDescent="0.2">
      <c r="D3643" s="8"/>
    </row>
    <row r="3644" spans="4:4" x14ac:dyDescent="0.2">
      <c r="D3644" s="8"/>
    </row>
    <row r="3645" spans="4:4" x14ac:dyDescent="0.2">
      <c r="D3645" s="8"/>
    </row>
    <row r="3646" spans="4:4" x14ac:dyDescent="0.2">
      <c r="D3646" s="8"/>
    </row>
    <row r="3647" spans="4:4" x14ac:dyDescent="0.2">
      <c r="D3647" s="8"/>
    </row>
    <row r="3648" spans="4:4" x14ac:dyDescent="0.2">
      <c r="D3648" s="8"/>
    </row>
    <row r="3649" spans="4:4" x14ac:dyDescent="0.2">
      <c r="D3649" s="8"/>
    </row>
    <row r="3650" spans="4:4" x14ac:dyDescent="0.2">
      <c r="D3650" s="8"/>
    </row>
    <row r="3651" spans="4:4" x14ac:dyDescent="0.2">
      <c r="D3651" s="8"/>
    </row>
    <row r="3652" spans="4:4" x14ac:dyDescent="0.2">
      <c r="D3652" s="8"/>
    </row>
    <row r="3653" spans="4:4" x14ac:dyDescent="0.2">
      <c r="D3653" s="8"/>
    </row>
    <row r="3654" spans="4:4" x14ac:dyDescent="0.2">
      <c r="D3654" s="8"/>
    </row>
    <row r="3655" spans="4:4" x14ac:dyDescent="0.2">
      <c r="D3655" s="8"/>
    </row>
    <row r="3656" spans="4:4" x14ac:dyDescent="0.2">
      <c r="D3656" s="8"/>
    </row>
    <row r="3657" spans="4:4" x14ac:dyDescent="0.2">
      <c r="D3657" s="8"/>
    </row>
    <row r="3658" spans="4:4" x14ac:dyDescent="0.2">
      <c r="D3658" s="8"/>
    </row>
    <row r="3659" spans="4:4" x14ac:dyDescent="0.2">
      <c r="D3659" s="8"/>
    </row>
    <row r="3660" spans="4:4" x14ac:dyDescent="0.2">
      <c r="D3660" s="8"/>
    </row>
    <row r="3661" spans="4:4" x14ac:dyDescent="0.2">
      <c r="D3661" s="8"/>
    </row>
    <row r="3662" spans="4:4" x14ac:dyDescent="0.2">
      <c r="D3662" s="8"/>
    </row>
    <row r="3663" spans="4:4" x14ac:dyDescent="0.2">
      <c r="D3663" s="8"/>
    </row>
    <row r="3664" spans="4:4" x14ac:dyDescent="0.2">
      <c r="D3664" s="8"/>
    </row>
    <row r="3665" spans="4:4" x14ac:dyDescent="0.2">
      <c r="D3665" s="8"/>
    </row>
    <row r="3666" spans="4:4" x14ac:dyDescent="0.2">
      <c r="D3666" s="8"/>
    </row>
    <row r="3667" spans="4:4" x14ac:dyDescent="0.2">
      <c r="D3667" s="8"/>
    </row>
    <row r="3668" spans="4:4" x14ac:dyDescent="0.2">
      <c r="D3668" s="8"/>
    </row>
    <row r="3669" spans="4:4" x14ac:dyDescent="0.2">
      <c r="D3669" s="8"/>
    </row>
    <row r="3670" spans="4:4" x14ac:dyDescent="0.2">
      <c r="D3670" s="8"/>
    </row>
    <row r="3671" spans="4:4" x14ac:dyDescent="0.2">
      <c r="D3671" s="8"/>
    </row>
    <row r="3672" spans="4:4" x14ac:dyDescent="0.2">
      <c r="D3672" s="8"/>
    </row>
    <row r="3673" spans="4:4" x14ac:dyDescent="0.2">
      <c r="D3673" s="8"/>
    </row>
    <row r="3674" spans="4:4" x14ac:dyDescent="0.2">
      <c r="D3674" s="8"/>
    </row>
    <row r="3675" spans="4:4" x14ac:dyDescent="0.2">
      <c r="D3675" s="8"/>
    </row>
    <row r="3676" spans="4:4" x14ac:dyDescent="0.2">
      <c r="D3676" s="8"/>
    </row>
    <row r="3677" spans="4:4" x14ac:dyDescent="0.2">
      <c r="D3677" s="8"/>
    </row>
    <row r="3678" spans="4:4" x14ac:dyDescent="0.2">
      <c r="D3678" s="8"/>
    </row>
    <row r="3679" spans="4:4" x14ac:dyDescent="0.2">
      <c r="D3679" s="8"/>
    </row>
    <row r="3680" spans="4:4" x14ac:dyDescent="0.2">
      <c r="D3680" s="8"/>
    </row>
    <row r="3681" spans="4:4" x14ac:dyDescent="0.2">
      <c r="D3681" s="8"/>
    </row>
    <row r="3682" spans="4:4" x14ac:dyDescent="0.2">
      <c r="D3682" s="8"/>
    </row>
    <row r="3683" spans="4:4" x14ac:dyDescent="0.2">
      <c r="D3683" s="8"/>
    </row>
    <row r="3684" spans="4:4" x14ac:dyDescent="0.2">
      <c r="D3684" s="8"/>
    </row>
    <row r="3685" spans="4:4" x14ac:dyDescent="0.2">
      <c r="D3685" s="8"/>
    </row>
    <row r="3686" spans="4:4" x14ac:dyDescent="0.2">
      <c r="D3686" s="8"/>
    </row>
    <row r="3687" spans="4:4" x14ac:dyDescent="0.2">
      <c r="D3687" s="8"/>
    </row>
    <row r="3688" spans="4:4" x14ac:dyDescent="0.2">
      <c r="D3688" s="8"/>
    </row>
    <row r="3689" spans="4:4" x14ac:dyDescent="0.2">
      <c r="D3689" s="8"/>
    </row>
    <row r="3690" spans="4:4" x14ac:dyDescent="0.2">
      <c r="D3690" s="8"/>
    </row>
    <row r="3691" spans="4:4" x14ac:dyDescent="0.2">
      <c r="D3691" s="8"/>
    </row>
    <row r="3692" spans="4:4" x14ac:dyDescent="0.2">
      <c r="D3692" s="8"/>
    </row>
    <row r="3693" spans="4:4" x14ac:dyDescent="0.2">
      <c r="D3693" s="8"/>
    </row>
    <row r="3694" spans="4:4" x14ac:dyDescent="0.2">
      <c r="D3694" s="8"/>
    </row>
    <row r="3695" spans="4:4" x14ac:dyDescent="0.2">
      <c r="D3695" s="8"/>
    </row>
    <row r="3696" spans="4:4" x14ac:dyDescent="0.2">
      <c r="D3696" s="8"/>
    </row>
    <row r="3697" spans="4:4" x14ac:dyDescent="0.2">
      <c r="D3697" s="8"/>
    </row>
    <row r="3698" spans="4:4" x14ac:dyDescent="0.2">
      <c r="D3698" s="8"/>
    </row>
    <row r="3699" spans="4:4" x14ac:dyDescent="0.2">
      <c r="D3699" s="8"/>
    </row>
    <row r="3700" spans="4:4" x14ac:dyDescent="0.2">
      <c r="D3700" s="8"/>
    </row>
    <row r="3701" spans="4:4" x14ac:dyDescent="0.2">
      <c r="D3701" s="8"/>
    </row>
    <row r="3702" spans="4:4" x14ac:dyDescent="0.2">
      <c r="D3702" s="8"/>
    </row>
    <row r="3703" spans="4:4" x14ac:dyDescent="0.2">
      <c r="D3703" s="8"/>
    </row>
    <row r="3704" spans="4:4" x14ac:dyDescent="0.2">
      <c r="D3704" s="8"/>
    </row>
    <row r="3705" spans="4:4" x14ac:dyDescent="0.2">
      <c r="D3705" s="8"/>
    </row>
    <row r="3706" spans="4:4" x14ac:dyDescent="0.2">
      <c r="D3706" s="8"/>
    </row>
    <row r="3707" spans="4:4" x14ac:dyDescent="0.2">
      <c r="D3707" s="8"/>
    </row>
    <row r="3708" spans="4:4" x14ac:dyDescent="0.2">
      <c r="D3708" s="8"/>
    </row>
    <row r="3709" spans="4:4" x14ac:dyDescent="0.2">
      <c r="D3709" s="8"/>
    </row>
    <row r="3710" spans="4:4" x14ac:dyDescent="0.2">
      <c r="D3710" s="8"/>
    </row>
    <row r="3711" spans="4:4" x14ac:dyDescent="0.2">
      <c r="D3711" s="8"/>
    </row>
    <row r="3712" spans="4:4" x14ac:dyDescent="0.2">
      <c r="D3712" s="8"/>
    </row>
    <row r="3713" spans="4:4" x14ac:dyDescent="0.2">
      <c r="D3713" s="8"/>
    </row>
    <row r="3714" spans="4:4" x14ac:dyDescent="0.2">
      <c r="D3714" s="8"/>
    </row>
    <row r="3715" spans="4:4" x14ac:dyDescent="0.2">
      <c r="D3715" s="8"/>
    </row>
    <row r="3716" spans="4:4" x14ac:dyDescent="0.2">
      <c r="D3716" s="8"/>
    </row>
    <row r="3717" spans="4:4" x14ac:dyDescent="0.2">
      <c r="D3717" s="8"/>
    </row>
    <row r="3718" spans="4:4" x14ac:dyDescent="0.2">
      <c r="D3718" s="8"/>
    </row>
    <row r="3719" spans="4:4" x14ac:dyDescent="0.2">
      <c r="D3719" s="8"/>
    </row>
    <row r="3720" spans="4:4" x14ac:dyDescent="0.2">
      <c r="D3720" s="8"/>
    </row>
    <row r="3721" spans="4:4" x14ac:dyDescent="0.2">
      <c r="D3721" s="8"/>
    </row>
    <row r="3722" spans="4:4" x14ac:dyDescent="0.2">
      <c r="D3722" s="8"/>
    </row>
    <row r="3723" spans="4:4" x14ac:dyDescent="0.2">
      <c r="D3723" s="8"/>
    </row>
    <row r="3724" spans="4:4" x14ac:dyDescent="0.2">
      <c r="D3724" s="8"/>
    </row>
    <row r="3725" spans="4:4" x14ac:dyDescent="0.2">
      <c r="D3725" s="8"/>
    </row>
    <row r="3726" spans="4:4" x14ac:dyDescent="0.2">
      <c r="D3726" s="8"/>
    </row>
    <row r="3727" spans="4:4" x14ac:dyDescent="0.2">
      <c r="D3727" s="8"/>
    </row>
    <row r="3728" spans="4:4" x14ac:dyDescent="0.2">
      <c r="D3728" s="8"/>
    </row>
    <row r="3729" spans="4:4" x14ac:dyDescent="0.2">
      <c r="D3729" s="8"/>
    </row>
    <row r="3730" spans="4:4" x14ac:dyDescent="0.2">
      <c r="D3730" s="8"/>
    </row>
    <row r="3731" spans="4:4" x14ac:dyDescent="0.2">
      <c r="D3731" s="8"/>
    </row>
    <row r="3732" spans="4:4" x14ac:dyDescent="0.2">
      <c r="D3732" s="8"/>
    </row>
    <row r="3733" spans="4:4" x14ac:dyDescent="0.2">
      <c r="D3733" s="8"/>
    </row>
    <row r="3734" spans="4:4" x14ac:dyDescent="0.2">
      <c r="D3734" s="8"/>
    </row>
    <row r="3735" spans="4:4" x14ac:dyDescent="0.2">
      <c r="D3735" s="8"/>
    </row>
    <row r="3736" spans="4:4" x14ac:dyDescent="0.2">
      <c r="D3736" s="8"/>
    </row>
    <row r="3737" spans="4:4" x14ac:dyDescent="0.2">
      <c r="D3737" s="8"/>
    </row>
    <row r="3738" spans="4:4" x14ac:dyDescent="0.2">
      <c r="D3738" s="8"/>
    </row>
    <row r="3739" spans="4:4" x14ac:dyDescent="0.2">
      <c r="D3739" s="8"/>
    </row>
    <row r="3740" spans="4:4" x14ac:dyDescent="0.2">
      <c r="D3740" s="8"/>
    </row>
    <row r="3741" spans="4:4" x14ac:dyDescent="0.2">
      <c r="D3741" s="8"/>
    </row>
    <row r="3742" spans="4:4" x14ac:dyDescent="0.2">
      <c r="D3742" s="8"/>
    </row>
    <row r="3743" spans="4:4" x14ac:dyDescent="0.2">
      <c r="D3743" s="8"/>
    </row>
    <row r="3744" spans="4:4" x14ac:dyDescent="0.2">
      <c r="D3744" s="8"/>
    </row>
    <row r="3745" spans="4:4" x14ac:dyDescent="0.2">
      <c r="D3745" s="8"/>
    </row>
    <row r="3746" spans="4:4" x14ac:dyDescent="0.2">
      <c r="D3746" s="8"/>
    </row>
    <row r="3747" spans="4:4" x14ac:dyDescent="0.2">
      <c r="D3747" s="8"/>
    </row>
    <row r="3748" spans="4:4" x14ac:dyDescent="0.2">
      <c r="D3748" s="8"/>
    </row>
    <row r="3749" spans="4:4" x14ac:dyDescent="0.2">
      <c r="D3749" s="8"/>
    </row>
    <row r="3750" spans="4:4" x14ac:dyDescent="0.2">
      <c r="D3750" s="8"/>
    </row>
    <row r="3751" spans="4:4" x14ac:dyDescent="0.2">
      <c r="D3751" s="8"/>
    </row>
    <row r="3752" spans="4:4" x14ac:dyDescent="0.2">
      <c r="D3752" s="8"/>
    </row>
    <row r="3753" spans="4:4" x14ac:dyDescent="0.2">
      <c r="D3753" s="8"/>
    </row>
    <row r="3754" spans="4:4" x14ac:dyDescent="0.2">
      <c r="D3754" s="8"/>
    </row>
    <row r="3755" spans="4:4" x14ac:dyDescent="0.2">
      <c r="D3755" s="8"/>
    </row>
    <row r="3756" spans="4:4" x14ac:dyDescent="0.2">
      <c r="D3756" s="8"/>
    </row>
    <row r="3757" spans="4:4" x14ac:dyDescent="0.2">
      <c r="D3757" s="8"/>
    </row>
    <row r="3758" spans="4:4" x14ac:dyDescent="0.2">
      <c r="D3758" s="8"/>
    </row>
    <row r="3759" spans="4:4" x14ac:dyDescent="0.2">
      <c r="D3759" s="8"/>
    </row>
    <row r="3760" spans="4:4" x14ac:dyDescent="0.2">
      <c r="D3760" s="8"/>
    </row>
    <row r="3761" spans="4:4" x14ac:dyDescent="0.2">
      <c r="D3761" s="8"/>
    </row>
    <row r="3762" spans="4:4" x14ac:dyDescent="0.2">
      <c r="D3762" s="8"/>
    </row>
    <row r="3763" spans="4:4" x14ac:dyDescent="0.2">
      <c r="D3763" s="8"/>
    </row>
    <row r="3764" spans="4:4" x14ac:dyDescent="0.2">
      <c r="D3764" s="8"/>
    </row>
    <row r="3765" spans="4:4" x14ac:dyDescent="0.2">
      <c r="D3765" s="8"/>
    </row>
    <row r="3766" spans="4:4" x14ac:dyDescent="0.2">
      <c r="D3766" s="8"/>
    </row>
    <row r="3767" spans="4:4" x14ac:dyDescent="0.2">
      <c r="D3767" s="8"/>
    </row>
    <row r="3768" spans="4:4" x14ac:dyDescent="0.2">
      <c r="D3768" s="8"/>
    </row>
    <row r="3769" spans="4:4" x14ac:dyDescent="0.2">
      <c r="D3769" s="8"/>
    </row>
    <row r="3770" spans="4:4" x14ac:dyDescent="0.2">
      <c r="D3770" s="8"/>
    </row>
    <row r="3771" spans="4:4" x14ac:dyDescent="0.2">
      <c r="D3771" s="8"/>
    </row>
    <row r="3772" spans="4:4" x14ac:dyDescent="0.2">
      <c r="D3772" s="8"/>
    </row>
    <row r="3773" spans="4:4" x14ac:dyDescent="0.2">
      <c r="D3773" s="8"/>
    </row>
    <row r="3774" spans="4:4" x14ac:dyDescent="0.2">
      <c r="D3774" s="8"/>
    </row>
    <row r="3775" spans="4:4" x14ac:dyDescent="0.2">
      <c r="D3775" s="8"/>
    </row>
    <row r="3776" spans="4:4" x14ac:dyDescent="0.2">
      <c r="D3776" s="8"/>
    </row>
    <row r="3777" spans="4:4" x14ac:dyDescent="0.2">
      <c r="D3777" s="8"/>
    </row>
    <row r="3778" spans="4:4" x14ac:dyDescent="0.2">
      <c r="D3778" s="8"/>
    </row>
    <row r="3779" spans="4:4" x14ac:dyDescent="0.2">
      <c r="D3779" s="8"/>
    </row>
    <row r="3780" spans="4:4" x14ac:dyDescent="0.2">
      <c r="D3780" s="8"/>
    </row>
    <row r="3781" spans="4:4" x14ac:dyDescent="0.2">
      <c r="D3781" s="8"/>
    </row>
    <row r="3782" spans="4:4" x14ac:dyDescent="0.2">
      <c r="D3782" s="8"/>
    </row>
    <row r="3783" spans="4:4" x14ac:dyDescent="0.2">
      <c r="D3783" s="8"/>
    </row>
    <row r="3784" spans="4:4" x14ac:dyDescent="0.2">
      <c r="D3784" s="8"/>
    </row>
    <row r="3785" spans="4:4" x14ac:dyDescent="0.2">
      <c r="D3785" s="8"/>
    </row>
    <row r="3786" spans="4:4" x14ac:dyDescent="0.2">
      <c r="D3786" s="8"/>
    </row>
    <row r="3787" spans="4:4" x14ac:dyDescent="0.2">
      <c r="D3787" s="8"/>
    </row>
    <row r="3788" spans="4:4" x14ac:dyDescent="0.2">
      <c r="D3788" s="8"/>
    </row>
    <row r="3789" spans="4:4" x14ac:dyDescent="0.2">
      <c r="D3789" s="8"/>
    </row>
    <row r="3790" spans="4:4" x14ac:dyDescent="0.2">
      <c r="D3790" s="8"/>
    </row>
    <row r="3791" spans="4:4" x14ac:dyDescent="0.2">
      <c r="D3791" s="8"/>
    </row>
    <row r="3792" spans="4:4" x14ac:dyDescent="0.2">
      <c r="D3792" s="8"/>
    </row>
    <row r="3793" spans="4:4" x14ac:dyDescent="0.2">
      <c r="D3793" s="8"/>
    </row>
    <row r="3794" spans="4:4" x14ac:dyDescent="0.2">
      <c r="D3794" s="8"/>
    </row>
    <row r="3795" spans="4:4" x14ac:dyDescent="0.2">
      <c r="D3795" s="8"/>
    </row>
    <row r="3796" spans="4:4" x14ac:dyDescent="0.2">
      <c r="D3796" s="8"/>
    </row>
    <row r="3797" spans="4:4" x14ac:dyDescent="0.2">
      <c r="D3797" s="8"/>
    </row>
    <row r="3798" spans="4:4" x14ac:dyDescent="0.2">
      <c r="D3798" s="8"/>
    </row>
    <row r="3799" spans="4:4" x14ac:dyDescent="0.2">
      <c r="D3799" s="8"/>
    </row>
    <row r="3800" spans="4:4" x14ac:dyDescent="0.2">
      <c r="D3800" s="8"/>
    </row>
    <row r="3801" spans="4:4" x14ac:dyDescent="0.2">
      <c r="D3801" s="8"/>
    </row>
    <row r="3802" spans="4:4" x14ac:dyDescent="0.2">
      <c r="D3802" s="8"/>
    </row>
    <row r="3803" spans="4:4" x14ac:dyDescent="0.2">
      <c r="D3803" s="8"/>
    </row>
    <row r="3804" spans="4:4" x14ac:dyDescent="0.2">
      <c r="D3804" s="8"/>
    </row>
    <row r="3805" spans="4:4" x14ac:dyDescent="0.2">
      <c r="D3805" s="8"/>
    </row>
    <row r="3806" spans="4:4" x14ac:dyDescent="0.2">
      <c r="D3806" s="8"/>
    </row>
    <row r="3807" spans="4:4" x14ac:dyDescent="0.2">
      <c r="D3807" s="8"/>
    </row>
    <row r="3808" spans="4:4" x14ac:dyDescent="0.2">
      <c r="D3808" s="8"/>
    </row>
    <row r="3809" spans="4:4" x14ac:dyDescent="0.2">
      <c r="D3809" s="8"/>
    </row>
    <row r="3810" spans="4:4" x14ac:dyDescent="0.2">
      <c r="D3810" s="8"/>
    </row>
    <row r="3811" spans="4:4" x14ac:dyDescent="0.2">
      <c r="D3811" s="8"/>
    </row>
    <row r="3812" spans="4:4" x14ac:dyDescent="0.2">
      <c r="D3812" s="8"/>
    </row>
    <row r="3813" spans="4:4" x14ac:dyDescent="0.2">
      <c r="D3813" s="8"/>
    </row>
    <row r="3814" spans="4:4" x14ac:dyDescent="0.2">
      <c r="D3814" s="8"/>
    </row>
    <row r="3815" spans="4:4" x14ac:dyDescent="0.2">
      <c r="D3815" s="8"/>
    </row>
    <row r="3816" spans="4:4" x14ac:dyDescent="0.2">
      <c r="D3816" s="8"/>
    </row>
    <row r="3817" spans="4:4" x14ac:dyDescent="0.2">
      <c r="D3817" s="8"/>
    </row>
    <row r="3818" spans="4:4" x14ac:dyDescent="0.2">
      <c r="D3818" s="8"/>
    </row>
    <row r="3819" spans="4:4" x14ac:dyDescent="0.2">
      <c r="D3819" s="8"/>
    </row>
    <row r="3820" spans="4:4" x14ac:dyDescent="0.2">
      <c r="D3820" s="8"/>
    </row>
    <row r="3821" spans="4:4" x14ac:dyDescent="0.2">
      <c r="D3821" s="8"/>
    </row>
    <row r="3822" spans="4:4" x14ac:dyDescent="0.2">
      <c r="D3822" s="8"/>
    </row>
    <row r="3823" spans="4:4" x14ac:dyDescent="0.2">
      <c r="D3823" s="8"/>
    </row>
    <row r="3824" spans="4:4" x14ac:dyDescent="0.2">
      <c r="D3824" s="8"/>
    </row>
    <row r="3825" spans="4:4" x14ac:dyDescent="0.2">
      <c r="D3825" s="8"/>
    </row>
    <row r="3826" spans="4:4" x14ac:dyDescent="0.2">
      <c r="D3826" s="8"/>
    </row>
    <row r="3827" spans="4:4" x14ac:dyDescent="0.2">
      <c r="D3827" s="8"/>
    </row>
    <row r="3828" spans="4:4" x14ac:dyDescent="0.2">
      <c r="D3828" s="8"/>
    </row>
    <row r="3829" spans="4:4" x14ac:dyDescent="0.2">
      <c r="D3829" s="8"/>
    </row>
    <row r="3830" spans="4:4" x14ac:dyDescent="0.2">
      <c r="D3830" s="8"/>
    </row>
    <row r="3831" spans="4:4" x14ac:dyDescent="0.2">
      <c r="D3831" s="8"/>
    </row>
    <row r="3832" spans="4:4" x14ac:dyDescent="0.2">
      <c r="D3832" s="8"/>
    </row>
    <row r="3833" spans="4:4" x14ac:dyDescent="0.2">
      <c r="D3833" s="8"/>
    </row>
    <row r="3834" spans="4:4" x14ac:dyDescent="0.2">
      <c r="D3834" s="8"/>
    </row>
    <row r="3835" spans="4:4" x14ac:dyDescent="0.2">
      <c r="D3835" s="8"/>
    </row>
    <row r="3836" spans="4:4" x14ac:dyDescent="0.2">
      <c r="D3836" s="8"/>
    </row>
    <row r="3837" spans="4:4" x14ac:dyDescent="0.2">
      <c r="D3837" s="8"/>
    </row>
    <row r="3838" spans="4:4" x14ac:dyDescent="0.2">
      <c r="D3838" s="8"/>
    </row>
    <row r="3839" spans="4:4" x14ac:dyDescent="0.2">
      <c r="D3839" s="8"/>
    </row>
    <row r="3840" spans="4:4" x14ac:dyDescent="0.2">
      <c r="D3840" s="8"/>
    </row>
    <row r="3841" spans="4:4" x14ac:dyDescent="0.2">
      <c r="D3841" s="8"/>
    </row>
    <row r="3842" spans="4:4" x14ac:dyDescent="0.2">
      <c r="D3842" s="8"/>
    </row>
    <row r="3843" spans="4:4" x14ac:dyDescent="0.2">
      <c r="D3843" s="8"/>
    </row>
    <row r="3844" spans="4:4" x14ac:dyDescent="0.2">
      <c r="D3844" s="8"/>
    </row>
    <row r="3845" spans="4:4" x14ac:dyDescent="0.2">
      <c r="D3845" s="8"/>
    </row>
    <row r="3846" spans="4:4" x14ac:dyDescent="0.2">
      <c r="D3846" s="8"/>
    </row>
    <row r="3847" spans="4:4" x14ac:dyDescent="0.2">
      <c r="D3847" s="8"/>
    </row>
    <row r="3848" spans="4:4" x14ac:dyDescent="0.2">
      <c r="D3848" s="8"/>
    </row>
    <row r="3849" spans="4:4" x14ac:dyDescent="0.2">
      <c r="D3849" s="8"/>
    </row>
    <row r="3850" spans="4:4" x14ac:dyDescent="0.2">
      <c r="D3850" s="8"/>
    </row>
    <row r="3851" spans="4:4" x14ac:dyDescent="0.2">
      <c r="D3851" s="8"/>
    </row>
    <row r="3852" spans="4:4" x14ac:dyDescent="0.2">
      <c r="D3852" s="8"/>
    </row>
    <row r="3853" spans="4:4" x14ac:dyDescent="0.2">
      <c r="D3853" s="8"/>
    </row>
    <row r="3854" spans="4:4" x14ac:dyDescent="0.2">
      <c r="D3854" s="8"/>
    </row>
    <row r="3855" spans="4:4" x14ac:dyDescent="0.2">
      <c r="D3855" s="8"/>
    </row>
    <row r="3856" spans="4:4" x14ac:dyDescent="0.2">
      <c r="D3856" s="8"/>
    </row>
    <row r="3857" spans="4:4" x14ac:dyDescent="0.2">
      <c r="D3857" s="8"/>
    </row>
    <row r="3858" spans="4:4" x14ac:dyDescent="0.2">
      <c r="D3858" s="8"/>
    </row>
    <row r="3859" spans="4:4" x14ac:dyDescent="0.2">
      <c r="D3859" s="8"/>
    </row>
    <row r="3860" spans="4:4" x14ac:dyDescent="0.2">
      <c r="D3860" s="8"/>
    </row>
    <row r="3861" spans="4:4" x14ac:dyDescent="0.2">
      <c r="D3861" s="8"/>
    </row>
    <row r="3862" spans="4:4" x14ac:dyDescent="0.2">
      <c r="D3862" s="8"/>
    </row>
    <row r="3863" spans="4:4" x14ac:dyDescent="0.2">
      <c r="D3863" s="8"/>
    </row>
    <row r="3864" spans="4:4" x14ac:dyDescent="0.2">
      <c r="D3864" s="8"/>
    </row>
    <row r="3865" spans="4:4" x14ac:dyDescent="0.2">
      <c r="D3865" s="8"/>
    </row>
    <row r="3866" spans="4:4" x14ac:dyDescent="0.2">
      <c r="D3866" s="8"/>
    </row>
    <row r="3867" spans="4:4" x14ac:dyDescent="0.2">
      <c r="D3867" s="8"/>
    </row>
    <row r="3868" spans="4:4" x14ac:dyDescent="0.2">
      <c r="D3868" s="8"/>
    </row>
    <row r="3869" spans="4:4" x14ac:dyDescent="0.2">
      <c r="D3869" s="8"/>
    </row>
    <row r="3870" spans="4:4" x14ac:dyDescent="0.2">
      <c r="D3870" s="8"/>
    </row>
    <row r="3871" spans="4:4" x14ac:dyDescent="0.2">
      <c r="D3871" s="8"/>
    </row>
    <row r="3872" spans="4:4" x14ac:dyDescent="0.2">
      <c r="D3872" s="8"/>
    </row>
    <row r="3873" spans="4:4" x14ac:dyDescent="0.2">
      <c r="D3873" s="8"/>
    </row>
    <row r="3874" spans="4:4" x14ac:dyDescent="0.2">
      <c r="D3874" s="8"/>
    </row>
    <row r="3875" spans="4:4" x14ac:dyDescent="0.2">
      <c r="D3875" s="8"/>
    </row>
    <row r="3876" spans="4:4" x14ac:dyDescent="0.2">
      <c r="D3876" s="8"/>
    </row>
    <row r="3877" spans="4:4" x14ac:dyDescent="0.2">
      <c r="D3877" s="8"/>
    </row>
    <row r="3878" spans="4:4" x14ac:dyDescent="0.2">
      <c r="D3878" s="8"/>
    </row>
    <row r="3879" spans="4:4" x14ac:dyDescent="0.2">
      <c r="D3879" s="8"/>
    </row>
    <row r="3880" spans="4:4" x14ac:dyDescent="0.2">
      <c r="D3880" s="8"/>
    </row>
    <row r="3881" spans="4:4" x14ac:dyDescent="0.2">
      <c r="D3881" s="8"/>
    </row>
    <row r="3882" spans="4:4" x14ac:dyDescent="0.2">
      <c r="D3882" s="8"/>
    </row>
    <row r="3883" spans="4:4" x14ac:dyDescent="0.2">
      <c r="D3883" s="8"/>
    </row>
    <row r="3884" spans="4:4" x14ac:dyDescent="0.2">
      <c r="D3884" s="8"/>
    </row>
    <row r="3885" spans="4:4" x14ac:dyDescent="0.2">
      <c r="D3885" s="8"/>
    </row>
    <row r="3886" spans="4:4" x14ac:dyDescent="0.2">
      <c r="D3886" s="8"/>
    </row>
    <row r="3887" spans="4:4" x14ac:dyDescent="0.2">
      <c r="D3887" s="8"/>
    </row>
    <row r="3888" spans="4:4" x14ac:dyDescent="0.2">
      <c r="D3888" s="8"/>
    </row>
    <row r="3889" spans="4:4" x14ac:dyDescent="0.2">
      <c r="D3889" s="8"/>
    </row>
    <row r="3890" spans="4:4" x14ac:dyDescent="0.2">
      <c r="D3890" s="8"/>
    </row>
    <row r="3891" spans="4:4" x14ac:dyDescent="0.2">
      <c r="D3891" s="8"/>
    </row>
    <row r="3892" spans="4:4" x14ac:dyDescent="0.2">
      <c r="D3892" s="8"/>
    </row>
    <row r="3893" spans="4:4" x14ac:dyDescent="0.2">
      <c r="D3893" s="8"/>
    </row>
    <row r="3894" spans="4:4" x14ac:dyDescent="0.2">
      <c r="D3894" s="8"/>
    </row>
    <row r="3895" spans="4:4" x14ac:dyDescent="0.2">
      <c r="D3895" s="8"/>
    </row>
    <row r="3896" spans="4:4" x14ac:dyDescent="0.2">
      <c r="D3896" s="8"/>
    </row>
    <row r="3897" spans="4:4" x14ac:dyDescent="0.2">
      <c r="D3897" s="8"/>
    </row>
    <row r="3898" spans="4:4" x14ac:dyDescent="0.2">
      <c r="D3898" s="8"/>
    </row>
    <row r="3899" spans="4:4" x14ac:dyDescent="0.2">
      <c r="D3899" s="8"/>
    </row>
    <row r="3900" spans="4:4" x14ac:dyDescent="0.2">
      <c r="D3900" s="8"/>
    </row>
    <row r="3901" spans="4:4" x14ac:dyDescent="0.2">
      <c r="D3901" s="8"/>
    </row>
    <row r="3902" spans="4:4" x14ac:dyDescent="0.2">
      <c r="D3902" s="8"/>
    </row>
    <row r="3903" spans="4:4" x14ac:dyDescent="0.2">
      <c r="D3903" s="8"/>
    </row>
    <row r="3904" spans="4:4" x14ac:dyDescent="0.2">
      <c r="D3904" s="8"/>
    </row>
    <row r="3905" spans="4:4" x14ac:dyDescent="0.2">
      <c r="D3905" s="8"/>
    </row>
    <row r="3906" spans="4:4" x14ac:dyDescent="0.2">
      <c r="D3906" s="8"/>
    </row>
    <row r="3907" spans="4:4" x14ac:dyDescent="0.2">
      <c r="D3907" s="8"/>
    </row>
    <row r="3908" spans="4:4" x14ac:dyDescent="0.2">
      <c r="D3908" s="8"/>
    </row>
    <row r="3909" spans="4:4" x14ac:dyDescent="0.2">
      <c r="D3909" s="8"/>
    </row>
    <row r="3910" spans="4:4" x14ac:dyDescent="0.2">
      <c r="D3910" s="8"/>
    </row>
    <row r="3911" spans="4:4" x14ac:dyDescent="0.2">
      <c r="D3911" s="8"/>
    </row>
    <row r="3912" spans="4:4" x14ac:dyDescent="0.2">
      <c r="D3912" s="8"/>
    </row>
    <row r="3913" spans="4:4" x14ac:dyDescent="0.2">
      <c r="D3913" s="8"/>
    </row>
    <row r="3914" spans="4:4" x14ac:dyDescent="0.2">
      <c r="D3914" s="8"/>
    </row>
    <row r="3915" spans="4:4" x14ac:dyDescent="0.2">
      <c r="D3915" s="8"/>
    </row>
    <row r="3916" spans="4:4" x14ac:dyDescent="0.2">
      <c r="D3916" s="8"/>
    </row>
    <row r="3917" spans="4:4" x14ac:dyDescent="0.2">
      <c r="D3917" s="8"/>
    </row>
    <row r="3918" spans="4:4" x14ac:dyDescent="0.2">
      <c r="D3918" s="8"/>
    </row>
    <row r="3919" spans="4:4" x14ac:dyDescent="0.2">
      <c r="D3919" s="8"/>
    </row>
    <row r="3920" spans="4:4" x14ac:dyDescent="0.2">
      <c r="D3920" s="8"/>
    </row>
    <row r="3921" spans="4:4" x14ac:dyDescent="0.2">
      <c r="D3921" s="8"/>
    </row>
    <row r="3922" spans="4:4" x14ac:dyDescent="0.2">
      <c r="D3922" s="8"/>
    </row>
    <row r="3923" spans="4:4" x14ac:dyDescent="0.2">
      <c r="D3923" s="8"/>
    </row>
    <row r="3924" spans="4:4" x14ac:dyDescent="0.2">
      <c r="D3924" s="8"/>
    </row>
    <row r="3925" spans="4:4" x14ac:dyDescent="0.2">
      <c r="D3925" s="8"/>
    </row>
    <row r="3926" spans="4:4" x14ac:dyDescent="0.2">
      <c r="D3926" s="8"/>
    </row>
    <row r="3927" spans="4:4" x14ac:dyDescent="0.2">
      <c r="D3927" s="8"/>
    </row>
    <row r="3928" spans="4:4" x14ac:dyDescent="0.2">
      <c r="D3928" s="8"/>
    </row>
    <row r="3929" spans="4:4" x14ac:dyDescent="0.2">
      <c r="D3929" s="8"/>
    </row>
    <row r="3930" spans="4:4" x14ac:dyDescent="0.2">
      <c r="D3930" s="8"/>
    </row>
    <row r="3931" spans="4:4" x14ac:dyDescent="0.2">
      <c r="D3931" s="8"/>
    </row>
    <row r="3932" spans="4:4" x14ac:dyDescent="0.2">
      <c r="D3932" s="8"/>
    </row>
    <row r="3933" spans="4:4" x14ac:dyDescent="0.2">
      <c r="D3933" s="8"/>
    </row>
    <row r="3934" spans="4:4" x14ac:dyDescent="0.2">
      <c r="D3934" s="8"/>
    </row>
    <row r="3935" spans="4:4" x14ac:dyDescent="0.2">
      <c r="D3935" s="8"/>
    </row>
    <row r="3936" spans="4:4" x14ac:dyDescent="0.2">
      <c r="D3936" s="8"/>
    </row>
    <row r="3937" spans="4:4" x14ac:dyDescent="0.2">
      <c r="D3937" s="8"/>
    </row>
    <row r="3938" spans="4:4" x14ac:dyDescent="0.2">
      <c r="D3938" s="8"/>
    </row>
    <row r="3939" spans="4:4" x14ac:dyDescent="0.2">
      <c r="D3939" s="8"/>
    </row>
    <row r="3940" spans="4:4" x14ac:dyDescent="0.2">
      <c r="D3940" s="8"/>
    </row>
    <row r="3941" spans="4:4" x14ac:dyDescent="0.2">
      <c r="D3941" s="8"/>
    </row>
    <row r="3942" spans="4:4" x14ac:dyDescent="0.2">
      <c r="D3942" s="8"/>
    </row>
    <row r="3943" spans="4:4" x14ac:dyDescent="0.2">
      <c r="D3943" s="8"/>
    </row>
    <row r="3944" spans="4:4" x14ac:dyDescent="0.2">
      <c r="D3944" s="8"/>
    </row>
    <row r="3945" spans="4:4" x14ac:dyDescent="0.2">
      <c r="D3945" s="8"/>
    </row>
    <row r="3946" spans="4:4" x14ac:dyDescent="0.2">
      <c r="D3946" s="8"/>
    </row>
    <row r="3947" spans="4:4" x14ac:dyDescent="0.2">
      <c r="D3947" s="8"/>
    </row>
    <row r="3948" spans="4:4" x14ac:dyDescent="0.2">
      <c r="D3948" s="8"/>
    </row>
    <row r="3949" spans="4:4" x14ac:dyDescent="0.2">
      <c r="D3949" s="8"/>
    </row>
    <row r="3950" spans="4:4" x14ac:dyDescent="0.2">
      <c r="D3950" s="8"/>
    </row>
    <row r="3951" spans="4:4" x14ac:dyDescent="0.2">
      <c r="D3951" s="8"/>
    </row>
    <row r="3952" spans="4:4" x14ac:dyDescent="0.2">
      <c r="D3952" s="8"/>
    </row>
    <row r="3953" spans="4:4" x14ac:dyDescent="0.2">
      <c r="D3953" s="8"/>
    </row>
    <row r="3954" spans="4:4" x14ac:dyDescent="0.2">
      <c r="D3954" s="8"/>
    </row>
    <row r="3955" spans="4:4" x14ac:dyDescent="0.2">
      <c r="D3955" s="8"/>
    </row>
    <row r="3956" spans="4:4" x14ac:dyDescent="0.2">
      <c r="D3956" s="8"/>
    </row>
    <row r="3957" spans="4:4" x14ac:dyDescent="0.2">
      <c r="D3957" s="8"/>
    </row>
    <row r="3958" spans="4:4" x14ac:dyDescent="0.2">
      <c r="D3958" s="8"/>
    </row>
    <row r="3959" spans="4:4" x14ac:dyDescent="0.2">
      <c r="D3959" s="8"/>
    </row>
    <row r="3960" spans="4:4" x14ac:dyDescent="0.2">
      <c r="D3960" s="8"/>
    </row>
    <row r="3961" spans="4:4" x14ac:dyDescent="0.2">
      <c r="D3961" s="8"/>
    </row>
    <row r="3962" spans="4:4" x14ac:dyDescent="0.2">
      <c r="D3962" s="8"/>
    </row>
    <row r="3963" spans="4:4" x14ac:dyDescent="0.2">
      <c r="D3963" s="8"/>
    </row>
    <row r="3964" spans="4:4" x14ac:dyDescent="0.2">
      <c r="D3964" s="8"/>
    </row>
    <row r="3965" spans="4:4" x14ac:dyDescent="0.2">
      <c r="D3965" s="8"/>
    </row>
    <row r="3966" spans="4:4" x14ac:dyDescent="0.2">
      <c r="D3966" s="8"/>
    </row>
    <row r="3967" spans="4:4" x14ac:dyDescent="0.2">
      <c r="D3967" s="8"/>
    </row>
    <row r="3968" spans="4:4" x14ac:dyDescent="0.2">
      <c r="D3968" s="8"/>
    </row>
    <row r="3969" spans="4:4" x14ac:dyDescent="0.2">
      <c r="D3969" s="8"/>
    </row>
    <row r="3970" spans="4:4" x14ac:dyDescent="0.2">
      <c r="D3970" s="8"/>
    </row>
    <row r="3971" spans="4:4" x14ac:dyDescent="0.2">
      <c r="D3971" s="8"/>
    </row>
    <row r="3972" spans="4:4" x14ac:dyDescent="0.2">
      <c r="D3972" s="8"/>
    </row>
    <row r="3973" spans="4:4" x14ac:dyDescent="0.2">
      <c r="D3973" s="8"/>
    </row>
    <row r="3974" spans="4:4" x14ac:dyDescent="0.2">
      <c r="D3974" s="8"/>
    </row>
    <row r="3975" spans="4:4" x14ac:dyDescent="0.2">
      <c r="D3975" s="8"/>
    </row>
    <row r="3976" spans="4:4" x14ac:dyDescent="0.2">
      <c r="D3976" s="8"/>
    </row>
    <row r="3977" spans="4:4" x14ac:dyDescent="0.2">
      <c r="D3977" s="8"/>
    </row>
    <row r="3978" spans="4:4" x14ac:dyDescent="0.2">
      <c r="D3978" s="8"/>
    </row>
    <row r="3979" spans="4:4" x14ac:dyDescent="0.2">
      <c r="D3979" s="8"/>
    </row>
    <row r="3980" spans="4:4" x14ac:dyDescent="0.2">
      <c r="D3980" s="8"/>
    </row>
    <row r="3981" spans="4:4" x14ac:dyDescent="0.2">
      <c r="D3981" s="8"/>
    </row>
    <row r="3982" spans="4:4" x14ac:dyDescent="0.2">
      <c r="D3982" s="8"/>
    </row>
    <row r="3983" spans="4:4" x14ac:dyDescent="0.2">
      <c r="D3983" s="8"/>
    </row>
    <row r="3984" spans="4:4" x14ac:dyDescent="0.2">
      <c r="D3984" s="8"/>
    </row>
    <row r="3985" spans="4:4" x14ac:dyDescent="0.2">
      <c r="D3985" s="8"/>
    </row>
    <row r="3986" spans="4:4" x14ac:dyDescent="0.2">
      <c r="D3986" s="8"/>
    </row>
    <row r="3987" spans="4:4" x14ac:dyDescent="0.2">
      <c r="D3987" s="8"/>
    </row>
    <row r="3988" spans="4:4" x14ac:dyDescent="0.2">
      <c r="D3988" s="8"/>
    </row>
    <row r="3989" spans="4:4" x14ac:dyDescent="0.2">
      <c r="D3989" s="8"/>
    </row>
    <row r="3990" spans="4:4" x14ac:dyDescent="0.2">
      <c r="D3990" s="8"/>
    </row>
    <row r="3991" spans="4:4" x14ac:dyDescent="0.2">
      <c r="D3991" s="8"/>
    </row>
    <row r="3992" spans="4:4" x14ac:dyDescent="0.2">
      <c r="D3992" s="8"/>
    </row>
    <row r="3993" spans="4:4" x14ac:dyDescent="0.2">
      <c r="D3993" s="8"/>
    </row>
    <row r="3994" spans="4:4" x14ac:dyDescent="0.2">
      <c r="D3994" s="8"/>
    </row>
    <row r="3995" spans="4:4" x14ac:dyDescent="0.2">
      <c r="D3995" s="8"/>
    </row>
    <row r="3996" spans="4:4" x14ac:dyDescent="0.2">
      <c r="D3996" s="8"/>
    </row>
    <row r="3997" spans="4:4" x14ac:dyDescent="0.2">
      <c r="D3997" s="8"/>
    </row>
    <row r="3998" spans="4:4" x14ac:dyDescent="0.2">
      <c r="D3998" s="8"/>
    </row>
    <row r="3999" spans="4:4" x14ac:dyDescent="0.2">
      <c r="D3999" s="8"/>
    </row>
    <row r="4000" spans="4:4" x14ac:dyDescent="0.2">
      <c r="D4000" s="8"/>
    </row>
    <row r="4001" spans="4:4" x14ac:dyDescent="0.2">
      <c r="D4001" s="8"/>
    </row>
    <row r="4002" spans="4:4" x14ac:dyDescent="0.2">
      <c r="D4002" s="8"/>
    </row>
    <row r="4003" spans="4:4" x14ac:dyDescent="0.2">
      <c r="D4003" s="8"/>
    </row>
    <row r="4004" spans="4:4" x14ac:dyDescent="0.2">
      <c r="D4004" s="8"/>
    </row>
    <row r="4005" spans="4:4" x14ac:dyDescent="0.2">
      <c r="D4005" s="8"/>
    </row>
    <row r="4006" spans="4:4" x14ac:dyDescent="0.2">
      <c r="D4006" s="8"/>
    </row>
    <row r="4007" spans="4:4" x14ac:dyDescent="0.2">
      <c r="D4007" s="8"/>
    </row>
    <row r="4008" spans="4:4" x14ac:dyDescent="0.2">
      <c r="D4008" s="8"/>
    </row>
    <row r="4009" spans="4:4" x14ac:dyDescent="0.2">
      <c r="D4009" s="8"/>
    </row>
    <row r="4010" spans="4:4" x14ac:dyDescent="0.2">
      <c r="D4010" s="8"/>
    </row>
    <row r="4011" spans="4:4" x14ac:dyDescent="0.2">
      <c r="D4011" s="8"/>
    </row>
    <row r="4012" spans="4:4" x14ac:dyDescent="0.2">
      <c r="D4012" s="8"/>
    </row>
    <row r="4013" spans="4:4" x14ac:dyDescent="0.2">
      <c r="D4013" s="8"/>
    </row>
    <row r="4014" spans="4:4" x14ac:dyDescent="0.2">
      <c r="D4014" s="8"/>
    </row>
    <row r="4015" spans="4:4" x14ac:dyDescent="0.2">
      <c r="D4015" s="8"/>
    </row>
    <row r="4016" spans="4:4" x14ac:dyDescent="0.2">
      <c r="D4016" s="8"/>
    </row>
    <row r="4017" spans="4:4" x14ac:dyDescent="0.2">
      <c r="D4017" s="8"/>
    </row>
    <row r="4018" spans="4:4" x14ac:dyDescent="0.2">
      <c r="D4018" s="8"/>
    </row>
    <row r="4019" spans="4:4" x14ac:dyDescent="0.2">
      <c r="D4019" s="8"/>
    </row>
    <row r="4020" spans="4:4" x14ac:dyDescent="0.2">
      <c r="D4020" s="8"/>
    </row>
    <row r="4021" spans="4:4" x14ac:dyDescent="0.2">
      <c r="D4021" s="8"/>
    </row>
    <row r="4022" spans="4:4" x14ac:dyDescent="0.2">
      <c r="D4022" s="8"/>
    </row>
    <row r="4023" spans="4:4" x14ac:dyDescent="0.2">
      <c r="D4023" s="8"/>
    </row>
    <row r="4024" spans="4:4" x14ac:dyDescent="0.2">
      <c r="D4024" s="8"/>
    </row>
    <row r="4025" spans="4:4" x14ac:dyDescent="0.2">
      <c r="D4025" s="8"/>
    </row>
    <row r="4026" spans="4:4" x14ac:dyDescent="0.2">
      <c r="D4026" s="8"/>
    </row>
    <row r="4027" spans="4:4" x14ac:dyDescent="0.2">
      <c r="D4027" s="8"/>
    </row>
    <row r="4028" spans="4:4" x14ac:dyDescent="0.2">
      <c r="D4028" s="8"/>
    </row>
    <row r="4029" spans="4:4" x14ac:dyDescent="0.2">
      <c r="D4029" s="8"/>
    </row>
    <row r="4030" spans="4:4" x14ac:dyDescent="0.2">
      <c r="D4030" s="8"/>
    </row>
    <row r="4031" spans="4:4" x14ac:dyDescent="0.2">
      <c r="D4031" s="8"/>
    </row>
    <row r="4032" spans="4:4" x14ac:dyDescent="0.2">
      <c r="D4032" s="8"/>
    </row>
    <row r="4033" spans="4:4" x14ac:dyDescent="0.2">
      <c r="D4033" s="8"/>
    </row>
    <row r="4034" spans="4:4" x14ac:dyDescent="0.2">
      <c r="D4034" s="8"/>
    </row>
    <row r="4035" spans="4:4" x14ac:dyDescent="0.2">
      <c r="D4035" s="8"/>
    </row>
    <row r="4036" spans="4:4" x14ac:dyDescent="0.2">
      <c r="D4036" s="8"/>
    </row>
    <row r="4037" spans="4:4" x14ac:dyDescent="0.2">
      <c r="D4037" s="8"/>
    </row>
    <row r="4038" spans="4:4" x14ac:dyDescent="0.2">
      <c r="D4038" s="8"/>
    </row>
    <row r="4039" spans="4:4" x14ac:dyDescent="0.2">
      <c r="D4039" s="8"/>
    </row>
    <row r="4040" spans="4:4" x14ac:dyDescent="0.2">
      <c r="D4040" s="8"/>
    </row>
    <row r="4041" spans="4:4" x14ac:dyDescent="0.2">
      <c r="D4041" s="8"/>
    </row>
    <row r="4042" spans="4:4" x14ac:dyDescent="0.2">
      <c r="D4042" s="8"/>
    </row>
    <row r="4043" spans="4:4" x14ac:dyDescent="0.2">
      <c r="D4043" s="8"/>
    </row>
    <row r="4044" spans="4:4" x14ac:dyDescent="0.2">
      <c r="D4044" s="8"/>
    </row>
    <row r="4045" spans="4:4" x14ac:dyDescent="0.2">
      <c r="D4045" s="8"/>
    </row>
    <row r="4046" spans="4:4" x14ac:dyDescent="0.2">
      <c r="D4046" s="8"/>
    </row>
    <row r="4047" spans="4:4" x14ac:dyDescent="0.2">
      <c r="D4047" s="8"/>
    </row>
    <row r="4048" spans="4:4" x14ac:dyDescent="0.2">
      <c r="D4048" s="8"/>
    </row>
    <row r="4049" spans="4:4" x14ac:dyDescent="0.2">
      <c r="D4049" s="8"/>
    </row>
    <row r="4050" spans="4:4" x14ac:dyDescent="0.2">
      <c r="D4050" s="8"/>
    </row>
    <row r="4051" spans="4:4" x14ac:dyDescent="0.2">
      <c r="D4051" s="8"/>
    </row>
    <row r="4052" spans="4:4" x14ac:dyDescent="0.2">
      <c r="D4052" s="8"/>
    </row>
    <row r="4053" spans="4:4" x14ac:dyDescent="0.2">
      <c r="D4053" s="8"/>
    </row>
    <row r="4054" spans="4:4" x14ac:dyDescent="0.2">
      <c r="D4054" s="8"/>
    </row>
    <row r="4055" spans="4:4" x14ac:dyDescent="0.2">
      <c r="D4055" s="8"/>
    </row>
    <row r="4056" spans="4:4" x14ac:dyDescent="0.2">
      <c r="D4056" s="8"/>
    </row>
    <row r="4057" spans="4:4" x14ac:dyDescent="0.2">
      <c r="D4057" s="8"/>
    </row>
    <row r="4058" spans="4:4" x14ac:dyDescent="0.2">
      <c r="D4058" s="8"/>
    </row>
    <row r="4059" spans="4:4" x14ac:dyDescent="0.2">
      <c r="D4059" s="8"/>
    </row>
    <row r="4060" spans="4:4" x14ac:dyDescent="0.2">
      <c r="D4060" s="8"/>
    </row>
    <row r="4061" spans="4:4" x14ac:dyDescent="0.2">
      <c r="D4061" s="8"/>
    </row>
    <row r="4062" spans="4:4" x14ac:dyDescent="0.2">
      <c r="D4062" s="8"/>
    </row>
    <row r="4063" spans="4:4" x14ac:dyDescent="0.2">
      <c r="D4063" s="8"/>
    </row>
    <row r="4064" spans="4:4" x14ac:dyDescent="0.2">
      <c r="D4064" s="8"/>
    </row>
    <row r="4065" spans="4:4" x14ac:dyDescent="0.2">
      <c r="D4065" s="8"/>
    </row>
    <row r="4066" spans="4:4" x14ac:dyDescent="0.2">
      <c r="D4066" s="8"/>
    </row>
    <row r="4067" spans="4:4" x14ac:dyDescent="0.2">
      <c r="D4067" s="8"/>
    </row>
    <row r="4068" spans="4:4" x14ac:dyDescent="0.2">
      <c r="D4068" s="8"/>
    </row>
    <row r="4069" spans="4:4" x14ac:dyDescent="0.2">
      <c r="D4069" s="8"/>
    </row>
    <row r="4070" spans="4:4" x14ac:dyDescent="0.2">
      <c r="D4070" s="8"/>
    </row>
    <row r="4071" spans="4:4" x14ac:dyDescent="0.2">
      <c r="D4071" s="8"/>
    </row>
    <row r="4072" spans="4:4" x14ac:dyDescent="0.2">
      <c r="D4072" s="8"/>
    </row>
    <row r="4073" spans="4:4" x14ac:dyDescent="0.2">
      <c r="D4073" s="8"/>
    </row>
    <row r="4074" spans="4:4" x14ac:dyDescent="0.2">
      <c r="D4074" s="8"/>
    </row>
    <row r="4075" spans="4:4" x14ac:dyDescent="0.2">
      <c r="D4075" s="8"/>
    </row>
    <row r="4076" spans="4:4" x14ac:dyDescent="0.2">
      <c r="D4076" s="8"/>
    </row>
    <row r="4077" spans="4:4" x14ac:dyDescent="0.2">
      <c r="D4077" s="8"/>
    </row>
    <row r="4078" spans="4:4" x14ac:dyDescent="0.2">
      <c r="D4078" s="8"/>
    </row>
    <row r="4079" spans="4:4" x14ac:dyDescent="0.2">
      <c r="D4079" s="8"/>
    </row>
    <row r="4080" spans="4:4" x14ac:dyDescent="0.2">
      <c r="D4080" s="8"/>
    </row>
    <row r="4081" spans="4:4" x14ac:dyDescent="0.2">
      <c r="D4081" s="8"/>
    </row>
    <row r="4082" spans="4:4" x14ac:dyDescent="0.2">
      <c r="D4082" s="8"/>
    </row>
    <row r="4083" spans="4:4" x14ac:dyDescent="0.2">
      <c r="D4083" s="8"/>
    </row>
    <row r="4084" spans="4:4" x14ac:dyDescent="0.2">
      <c r="D4084" s="8"/>
    </row>
    <row r="4085" spans="4:4" x14ac:dyDescent="0.2">
      <c r="D4085" s="8"/>
    </row>
    <row r="4086" spans="4:4" x14ac:dyDescent="0.2">
      <c r="D4086" s="8"/>
    </row>
    <row r="4087" spans="4:4" x14ac:dyDescent="0.2">
      <c r="D4087" s="8"/>
    </row>
    <row r="4088" spans="4:4" x14ac:dyDescent="0.2">
      <c r="D4088" s="8"/>
    </row>
    <row r="4089" spans="4:4" x14ac:dyDescent="0.2">
      <c r="D4089" s="8"/>
    </row>
    <row r="4090" spans="4:4" x14ac:dyDescent="0.2">
      <c r="D4090" s="8"/>
    </row>
    <row r="4091" spans="4:4" x14ac:dyDescent="0.2">
      <c r="D4091" s="8"/>
    </row>
    <row r="4092" spans="4:4" x14ac:dyDescent="0.2">
      <c r="D4092" s="8"/>
    </row>
    <row r="4093" spans="4:4" x14ac:dyDescent="0.2">
      <c r="D4093" s="8"/>
    </row>
    <row r="4094" spans="4:4" x14ac:dyDescent="0.2">
      <c r="D4094" s="8"/>
    </row>
    <row r="4095" spans="4:4" x14ac:dyDescent="0.2">
      <c r="D4095" s="8"/>
    </row>
    <row r="4096" spans="4:4" x14ac:dyDescent="0.2">
      <c r="D4096" s="8"/>
    </row>
    <row r="4097" spans="4:4" x14ac:dyDescent="0.2">
      <c r="D4097" s="8"/>
    </row>
    <row r="4098" spans="4:4" x14ac:dyDescent="0.2">
      <c r="D4098" s="8"/>
    </row>
    <row r="4099" spans="4:4" x14ac:dyDescent="0.2">
      <c r="D4099" s="8"/>
    </row>
    <row r="4100" spans="4:4" x14ac:dyDescent="0.2">
      <c r="D4100" s="8"/>
    </row>
    <row r="4101" spans="4:4" x14ac:dyDescent="0.2">
      <c r="D4101" s="8"/>
    </row>
    <row r="4102" spans="4:4" x14ac:dyDescent="0.2">
      <c r="D4102" s="8"/>
    </row>
    <row r="4103" spans="4:4" x14ac:dyDescent="0.2">
      <c r="D4103" s="8"/>
    </row>
    <row r="4104" spans="4:4" x14ac:dyDescent="0.2">
      <c r="D4104" s="8"/>
    </row>
    <row r="4105" spans="4:4" x14ac:dyDescent="0.2">
      <c r="D4105" s="8"/>
    </row>
    <row r="4106" spans="4:4" x14ac:dyDescent="0.2">
      <c r="D4106" s="8"/>
    </row>
    <row r="4107" spans="4:4" x14ac:dyDescent="0.2">
      <c r="D4107" s="8"/>
    </row>
    <row r="4108" spans="4:4" x14ac:dyDescent="0.2">
      <c r="D4108" s="8"/>
    </row>
    <row r="4109" spans="4:4" x14ac:dyDescent="0.2">
      <c r="D4109" s="8"/>
    </row>
    <row r="4110" spans="4:4" x14ac:dyDescent="0.2">
      <c r="D4110" s="8"/>
    </row>
    <row r="4111" spans="4:4" x14ac:dyDescent="0.2">
      <c r="D4111" s="8"/>
    </row>
    <row r="4112" spans="4:4" x14ac:dyDescent="0.2">
      <c r="D4112" s="8"/>
    </row>
    <row r="4113" spans="4:4" x14ac:dyDescent="0.2">
      <c r="D4113" s="8"/>
    </row>
    <row r="4114" spans="4:4" x14ac:dyDescent="0.2">
      <c r="D4114" s="8"/>
    </row>
    <row r="4115" spans="4:4" x14ac:dyDescent="0.2">
      <c r="D4115" s="8"/>
    </row>
    <row r="4116" spans="4:4" x14ac:dyDescent="0.2">
      <c r="D4116" s="8"/>
    </row>
    <row r="4117" spans="4:4" x14ac:dyDescent="0.2">
      <c r="D4117" s="8"/>
    </row>
    <row r="4118" spans="4:4" x14ac:dyDescent="0.2">
      <c r="D4118" s="8"/>
    </row>
    <row r="4119" spans="4:4" x14ac:dyDescent="0.2">
      <c r="D4119" s="8"/>
    </row>
    <row r="4120" spans="4:4" x14ac:dyDescent="0.2">
      <c r="D4120" s="8"/>
    </row>
    <row r="4121" spans="4:4" x14ac:dyDescent="0.2">
      <c r="D4121" s="8"/>
    </row>
    <row r="4122" spans="4:4" x14ac:dyDescent="0.2">
      <c r="D4122" s="8"/>
    </row>
    <row r="4123" spans="4:4" x14ac:dyDescent="0.2">
      <c r="D4123" s="8"/>
    </row>
    <row r="4124" spans="4:4" x14ac:dyDescent="0.2">
      <c r="D4124" s="8"/>
    </row>
    <row r="4125" spans="4:4" x14ac:dyDescent="0.2">
      <c r="D4125" s="8"/>
    </row>
    <row r="4126" spans="4:4" x14ac:dyDescent="0.2">
      <c r="D4126" s="8"/>
    </row>
    <row r="4127" spans="4:4" x14ac:dyDescent="0.2">
      <c r="D4127" s="8"/>
    </row>
    <row r="4128" spans="4:4" x14ac:dyDescent="0.2">
      <c r="D4128" s="8"/>
    </row>
    <row r="4129" spans="4:4" x14ac:dyDescent="0.2">
      <c r="D4129" s="8"/>
    </row>
    <row r="4130" spans="4:4" x14ac:dyDescent="0.2">
      <c r="D4130" s="8"/>
    </row>
    <row r="4131" spans="4:4" x14ac:dyDescent="0.2">
      <c r="D4131" s="8"/>
    </row>
    <row r="4132" spans="4:4" x14ac:dyDescent="0.2">
      <c r="D4132" s="8"/>
    </row>
    <row r="4133" spans="4:4" x14ac:dyDescent="0.2">
      <c r="D4133" s="8"/>
    </row>
    <row r="4134" spans="4:4" x14ac:dyDescent="0.2">
      <c r="D4134" s="8"/>
    </row>
    <row r="4135" spans="4:4" x14ac:dyDescent="0.2">
      <c r="D4135" s="8"/>
    </row>
    <row r="4136" spans="4:4" x14ac:dyDescent="0.2">
      <c r="D4136" s="8"/>
    </row>
    <row r="4137" spans="4:4" x14ac:dyDescent="0.2">
      <c r="D4137" s="8"/>
    </row>
    <row r="4138" spans="4:4" x14ac:dyDescent="0.2">
      <c r="D4138" s="8"/>
    </row>
    <row r="4139" spans="4:4" x14ac:dyDescent="0.2">
      <c r="D4139" s="8"/>
    </row>
    <row r="4140" spans="4:4" x14ac:dyDescent="0.2">
      <c r="D4140" s="8"/>
    </row>
    <row r="4141" spans="4:4" x14ac:dyDescent="0.2">
      <c r="D4141" s="8"/>
    </row>
    <row r="4142" spans="4:4" x14ac:dyDescent="0.2">
      <c r="D4142" s="8"/>
    </row>
    <row r="4143" spans="4:4" x14ac:dyDescent="0.2">
      <c r="D4143" s="8"/>
    </row>
    <row r="4144" spans="4:4" x14ac:dyDescent="0.2">
      <c r="D4144" s="8"/>
    </row>
    <row r="4145" spans="4:4" x14ac:dyDescent="0.2">
      <c r="D4145" s="8"/>
    </row>
    <row r="4146" spans="4:4" x14ac:dyDescent="0.2">
      <c r="D4146" s="8"/>
    </row>
    <row r="4147" spans="4:4" x14ac:dyDescent="0.2">
      <c r="D4147" s="8"/>
    </row>
    <row r="4148" spans="4:4" x14ac:dyDescent="0.2">
      <c r="D4148" s="8"/>
    </row>
    <row r="4149" spans="4:4" x14ac:dyDescent="0.2">
      <c r="D4149" s="8"/>
    </row>
    <row r="4150" spans="4:4" x14ac:dyDescent="0.2">
      <c r="D4150" s="8"/>
    </row>
    <row r="4151" spans="4:4" x14ac:dyDescent="0.2">
      <c r="D4151" s="8"/>
    </row>
    <row r="4152" spans="4:4" x14ac:dyDescent="0.2">
      <c r="D4152" s="8"/>
    </row>
    <row r="4153" spans="4:4" x14ac:dyDescent="0.2">
      <c r="D4153" s="8"/>
    </row>
    <row r="4154" spans="4:4" x14ac:dyDescent="0.2">
      <c r="D4154" s="8"/>
    </row>
    <row r="4155" spans="4:4" x14ac:dyDescent="0.2">
      <c r="D4155" s="8"/>
    </row>
    <row r="4156" spans="4:4" x14ac:dyDescent="0.2">
      <c r="D4156" s="8"/>
    </row>
    <row r="4157" spans="4:4" x14ac:dyDescent="0.2">
      <c r="D4157" s="8"/>
    </row>
    <row r="4158" spans="4:4" x14ac:dyDescent="0.2">
      <c r="D4158" s="8"/>
    </row>
    <row r="4159" spans="4:4" x14ac:dyDescent="0.2">
      <c r="D4159" s="8"/>
    </row>
    <row r="4160" spans="4:4" x14ac:dyDescent="0.2">
      <c r="D4160" s="8"/>
    </row>
    <row r="4161" spans="4:4" x14ac:dyDescent="0.2">
      <c r="D4161" s="8"/>
    </row>
    <row r="4162" spans="4:4" x14ac:dyDescent="0.2">
      <c r="D4162" s="8"/>
    </row>
    <row r="4163" spans="4:4" x14ac:dyDescent="0.2">
      <c r="D4163" s="8"/>
    </row>
    <row r="4164" spans="4:4" x14ac:dyDescent="0.2">
      <c r="D4164" s="8"/>
    </row>
    <row r="4165" spans="4:4" x14ac:dyDescent="0.2">
      <c r="D4165" s="8"/>
    </row>
    <row r="4166" spans="4:4" x14ac:dyDescent="0.2">
      <c r="D4166" s="8"/>
    </row>
    <row r="4167" spans="4:4" x14ac:dyDescent="0.2">
      <c r="D4167" s="8"/>
    </row>
    <row r="4168" spans="4:4" x14ac:dyDescent="0.2">
      <c r="D4168" s="8"/>
    </row>
    <row r="4169" spans="4:4" x14ac:dyDescent="0.2">
      <c r="D4169" s="8"/>
    </row>
    <row r="4170" spans="4:4" x14ac:dyDescent="0.2">
      <c r="D4170" s="8"/>
    </row>
    <row r="4171" spans="4:4" x14ac:dyDescent="0.2">
      <c r="D4171" s="8"/>
    </row>
    <row r="4172" spans="4:4" x14ac:dyDescent="0.2">
      <c r="D4172" s="8"/>
    </row>
    <row r="4173" spans="4:4" x14ac:dyDescent="0.2">
      <c r="D4173" s="8"/>
    </row>
    <row r="4174" spans="4:4" x14ac:dyDescent="0.2">
      <c r="D4174" s="8"/>
    </row>
    <row r="4175" spans="4:4" x14ac:dyDescent="0.2">
      <c r="D4175" s="8"/>
    </row>
    <row r="4176" spans="4:4" x14ac:dyDescent="0.2">
      <c r="D4176" s="8"/>
    </row>
    <row r="4177" spans="4:4" x14ac:dyDescent="0.2">
      <c r="D4177" s="8"/>
    </row>
    <row r="4178" spans="4:4" x14ac:dyDescent="0.2">
      <c r="D4178" s="8"/>
    </row>
    <row r="4179" spans="4:4" x14ac:dyDescent="0.2">
      <c r="D4179" s="8"/>
    </row>
    <row r="4180" spans="4:4" x14ac:dyDescent="0.2">
      <c r="D4180" s="8"/>
    </row>
    <row r="4181" spans="4:4" x14ac:dyDescent="0.2">
      <c r="D4181" s="8"/>
    </row>
    <row r="4182" spans="4:4" x14ac:dyDescent="0.2">
      <c r="D4182" s="8"/>
    </row>
    <row r="4183" spans="4:4" x14ac:dyDescent="0.2">
      <c r="D4183" s="8"/>
    </row>
    <row r="4184" spans="4:4" x14ac:dyDescent="0.2">
      <c r="D4184" s="8"/>
    </row>
    <row r="4185" spans="4:4" x14ac:dyDescent="0.2">
      <c r="D4185" s="8"/>
    </row>
    <row r="4186" spans="4:4" x14ac:dyDescent="0.2">
      <c r="D4186" s="8"/>
    </row>
    <row r="4187" spans="4:4" x14ac:dyDescent="0.2">
      <c r="D4187" s="8"/>
    </row>
    <row r="4188" spans="4:4" x14ac:dyDescent="0.2">
      <c r="D4188" s="8"/>
    </row>
    <row r="4189" spans="4:4" x14ac:dyDescent="0.2">
      <c r="D4189" s="8"/>
    </row>
    <row r="4190" spans="4:4" x14ac:dyDescent="0.2">
      <c r="D4190" s="8"/>
    </row>
    <row r="4191" spans="4:4" x14ac:dyDescent="0.2">
      <c r="D4191" s="8"/>
    </row>
    <row r="4192" spans="4:4" x14ac:dyDescent="0.2">
      <c r="D4192" s="8"/>
    </row>
    <row r="4193" spans="4:4" x14ac:dyDescent="0.2">
      <c r="D4193" s="8"/>
    </row>
    <row r="4194" spans="4:4" x14ac:dyDescent="0.2">
      <c r="D4194" s="8"/>
    </row>
    <row r="4195" spans="4:4" x14ac:dyDescent="0.2">
      <c r="D4195" s="8"/>
    </row>
    <row r="4196" spans="4:4" x14ac:dyDescent="0.2">
      <c r="D4196" s="8"/>
    </row>
    <row r="4197" spans="4:4" x14ac:dyDescent="0.2">
      <c r="D4197" s="8"/>
    </row>
    <row r="4198" spans="4:4" x14ac:dyDescent="0.2">
      <c r="D4198" s="8"/>
    </row>
    <row r="4199" spans="4:4" x14ac:dyDescent="0.2">
      <c r="D4199" s="8"/>
    </row>
    <row r="4200" spans="4:4" x14ac:dyDescent="0.2">
      <c r="D4200" s="8"/>
    </row>
    <row r="4201" spans="4:4" x14ac:dyDescent="0.2">
      <c r="D4201" s="8"/>
    </row>
    <row r="4202" spans="4:4" x14ac:dyDescent="0.2">
      <c r="D4202" s="8"/>
    </row>
    <row r="4203" spans="4:4" x14ac:dyDescent="0.2">
      <c r="D4203" s="8"/>
    </row>
    <row r="4204" spans="4:4" x14ac:dyDescent="0.2">
      <c r="D4204" s="8"/>
    </row>
    <row r="4205" spans="4:4" x14ac:dyDescent="0.2">
      <c r="D4205" s="8"/>
    </row>
    <row r="4206" spans="4:4" x14ac:dyDescent="0.2">
      <c r="D4206" s="8"/>
    </row>
    <row r="4207" spans="4:4" x14ac:dyDescent="0.2">
      <c r="D4207" s="8"/>
    </row>
    <row r="4208" spans="4:4" x14ac:dyDescent="0.2">
      <c r="D4208" s="8"/>
    </row>
    <row r="4209" spans="4:4" x14ac:dyDescent="0.2">
      <c r="D4209" s="8"/>
    </row>
    <row r="4210" spans="4:4" x14ac:dyDescent="0.2">
      <c r="D4210" s="8"/>
    </row>
    <row r="4211" spans="4:4" x14ac:dyDescent="0.2">
      <c r="D4211" s="8"/>
    </row>
    <row r="4212" spans="4:4" x14ac:dyDescent="0.2">
      <c r="D4212" s="8"/>
    </row>
    <row r="4213" spans="4:4" x14ac:dyDescent="0.2">
      <c r="D4213" s="8"/>
    </row>
    <row r="4214" spans="4:4" x14ac:dyDescent="0.2">
      <c r="D4214" s="8"/>
    </row>
    <row r="4215" spans="4:4" x14ac:dyDescent="0.2">
      <c r="D4215" s="8"/>
    </row>
    <row r="4216" spans="4:4" x14ac:dyDescent="0.2">
      <c r="D4216" s="8"/>
    </row>
    <row r="4217" spans="4:4" x14ac:dyDescent="0.2">
      <c r="D4217" s="8"/>
    </row>
    <row r="4218" spans="4:4" x14ac:dyDescent="0.2">
      <c r="D4218" s="8"/>
    </row>
    <row r="4219" spans="4:4" x14ac:dyDescent="0.2">
      <c r="D4219" s="8"/>
    </row>
    <row r="4220" spans="4:4" x14ac:dyDescent="0.2">
      <c r="D4220" s="8"/>
    </row>
    <row r="4221" spans="4:4" x14ac:dyDescent="0.2">
      <c r="D4221" s="8"/>
    </row>
    <row r="4222" spans="4:4" x14ac:dyDescent="0.2">
      <c r="D4222" s="8"/>
    </row>
    <row r="4223" spans="4:4" x14ac:dyDescent="0.2">
      <c r="D4223" s="8"/>
    </row>
    <row r="4224" spans="4:4" x14ac:dyDescent="0.2">
      <c r="D4224" s="8"/>
    </row>
    <row r="4225" spans="4:4" x14ac:dyDescent="0.2">
      <c r="D4225" s="8"/>
    </row>
    <row r="4226" spans="4:4" x14ac:dyDescent="0.2">
      <c r="D4226" s="8"/>
    </row>
    <row r="4227" spans="4:4" x14ac:dyDescent="0.2">
      <c r="D4227" s="8"/>
    </row>
    <row r="4228" spans="4:4" x14ac:dyDescent="0.2">
      <c r="D4228" s="8"/>
    </row>
    <row r="4229" spans="4:4" x14ac:dyDescent="0.2">
      <c r="D4229" s="8"/>
    </row>
    <row r="4230" spans="4:4" x14ac:dyDescent="0.2">
      <c r="D4230" s="8"/>
    </row>
    <row r="4231" spans="4:4" x14ac:dyDescent="0.2">
      <c r="D4231" s="8"/>
    </row>
    <row r="4232" spans="4:4" x14ac:dyDescent="0.2">
      <c r="D4232" s="8"/>
    </row>
    <row r="4233" spans="4:4" x14ac:dyDescent="0.2">
      <c r="D4233" s="8"/>
    </row>
    <row r="4234" spans="4:4" x14ac:dyDescent="0.2">
      <c r="D4234" s="8"/>
    </row>
    <row r="4235" spans="4:4" x14ac:dyDescent="0.2">
      <c r="D4235" s="8"/>
    </row>
    <row r="4236" spans="4:4" x14ac:dyDescent="0.2">
      <c r="D4236" s="8"/>
    </row>
    <row r="4237" spans="4:4" x14ac:dyDescent="0.2">
      <c r="D4237" s="8"/>
    </row>
    <row r="4238" spans="4:4" x14ac:dyDescent="0.2">
      <c r="D4238" s="8"/>
    </row>
    <row r="4239" spans="4:4" x14ac:dyDescent="0.2">
      <c r="D4239" s="8"/>
    </row>
    <row r="4240" spans="4:4" x14ac:dyDescent="0.2">
      <c r="D4240" s="8"/>
    </row>
    <row r="4241" spans="4:4" x14ac:dyDescent="0.2">
      <c r="D4241" s="8"/>
    </row>
    <row r="4242" spans="4:4" x14ac:dyDescent="0.2">
      <c r="D4242" s="8"/>
    </row>
    <row r="4243" spans="4:4" x14ac:dyDescent="0.2">
      <c r="D4243" s="8"/>
    </row>
    <row r="4244" spans="4:4" x14ac:dyDescent="0.2">
      <c r="D4244" s="8"/>
    </row>
    <row r="4245" spans="4:4" x14ac:dyDescent="0.2">
      <c r="D4245" s="8"/>
    </row>
    <row r="4246" spans="4:4" x14ac:dyDescent="0.2">
      <c r="D4246" s="8"/>
    </row>
    <row r="4247" spans="4:4" x14ac:dyDescent="0.2">
      <c r="D4247" s="8"/>
    </row>
    <row r="4248" spans="4:4" x14ac:dyDescent="0.2">
      <c r="D4248" s="8"/>
    </row>
    <row r="4249" spans="4:4" x14ac:dyDescent="0.2">
      <c r="D4249" s="8"/>
    </row>
    <row r="4250" spans="4:4" x14ac:dyDescent="0.2">
      <c r="D4250" s="8"/>
    </row>
    <row r="4251" spans="4:4" x14ac:dyDescent="0.2">
      <c r="D4251" s="8"/>
    </row>
    <row r="4252" spans="4:4" x14ac:dyDescent="0.2">
      <c r="D4252" s="8"/>
    </row>
    <row r="4253" spans="4:4" x14ac:dyDescent="0.2">
      <c r="D4253" s="8"/>
    </row>
    <row r="4254" spans="4:4" x14ac:dyDescent="0.2">
      <c r="D4254" s="8"/>
    </row>
    <row r="4255" spans="4:4" x14ac:dyDescent="0.2">
      <c r="D4255" s="8"/>
    </row>
    <row r="4256" spans="4:4" x14ac:dyDescent="0.2">
      <c r="D4256" s="8"/>
    </row>
    <row r="4257" spans="4:4" x14ac:dyDescent="0.2">
      <c r="D4257" s="8"/>
    </row>
    <row r="4258" spans="4:4" x14ac:dyDescent="0.2">
      <c r="D4258" s="8"/>
    </row>
    <row r="4259" spans="4:4" x14ac:dyDescent="0.2">
      <c r="D4259" s="8"/>
    </row>
    <row r="4260" spans="4:4" x14ac:dyDescent="0.2">
      <c r="D4260" s="8"/>
    </row>
    <row r="4261" spans="4:4" x14ac:dyDescent="0.2">
      <c r="D4261" s="8"/>
    </row>
    <row r="4262" spans="4:4" x14ac:dyDescent="0.2">
      <c r="D4262" s="8"/>
    </row>
    <row r="4263" spans="4:4" x14ac:dyDescent="0.2">
      <c r="D4263" s="8"/>
    </row>
    <row r="4264" spans="4:4" x14ac:dyDescent="0.2">
      <c r="D4264" s="8"/>
    </row>
    <row r="4265" spans="4:4" x14ac:dyDescent="0.2">
      <c r="D4265" s="8"/>
    </row>
    <row r="4266" spans="4:4" x14ac:dyDescent="0.2">
      <c r="D4266" s="8"/>
    </row>
    <row r="4267" spans="4:4" x14ac:dyDescent="0.2">
      <c r="D4267" s="8"/>
    </row>
    <row r="4268" spans="4:4" x14ac:dyDescent="0.2">
      <c r="D4268" s="8"/>
    </row>
    <row r="4269" spans="4:4" x14ac:dyDescent="0.2">
      <c r="D4269" s="8"/>
    </row>
    <row r="4270" spans="4:4" x14ac:dyDescent="0.2">
      <c r="D4270" s="8"/>
    </row>
    <row r="4271" spans="4:4" x14ac:dyDescent="0.2">
      <c r="D4271" s="8"/>
    </row>
    <row r="4272" spans="4:4" x14ac:dyDescent="0.2">
      <c r="D4272" s="8"/>
    </row>
    <row r="4273" spans="4:4" x14ac:dyDescent="0.2">
      <c r="D4273" s="8"/>
    </row>
    <row r="4274" spans="4:4" x14ac:dyDescent="0.2">
      <c r="D4274" s="8"/>
    </row>
    <row r="4275" spans="4:4" x14ac:dyDescent="0.2">
      <c r="D4275" s="8"/>
    </row>
    <row r="4276" spans="4:4" x14ac:dyDescent="0.2">
      <c r="D4276" s="8"/>
    </row>
    <row r="4277" spans="4:4" x14ac:dyDescent="0.2">
      <c r="D4277" s="8"/>
    </row>
    <row r="4278" spans="4:4" x14ac:dyDescent="0.2">
      <c r="D4278" s="8"/>
    </row>
    <row r="4279" spans="4:4" x14ac:dyDescent="0.2">
      <c r="D4279" s="8"/>
    </row>
    <row r="4280" spans="4:4" x14ac:dyDescent="0.2">
      <c r="D4280" s="8"/>
    </row>
    <row r="4281" spans="4:4" x14ac:dyDescent="0.2">
      <c r="D4281" s="8"/>
    </row>
    <row r="4282" spans="4:4" x14ac:dyDescent="0.2">
      <c r="D4282" s="8"/>
    </row>
    <row r="4283" spans="4:4" x14ac:dyDescent="0.2">
      <c r="D4283" s="8"/>
    </row>
    <row r="4284" spans="4:4" x14ac:dyDescent="0.2">
      <c r="D4284" s="8"/>
    </row>
    <row r="4285" spans="4:4" x14ac:dyDescent="0.2">
      <c r="D4285" s="8"/>
    </row>
    <row r="4286" spans="4:4" x14ac:dyDescent="0.2">
      <c r="D4286" s="8"/>
    </row>
    <row r="4287" spans="4:4" x14ac:dyDescent="0.2">
      <c r="D4287" s="8"/>
    </row>
    <row r="4288" spans="4:4" x14ac:dyDescent="0.2">
      <c r="D4288" s="8"/>
    </row>
    <row r="4289" spans="4:4" x14ac:dyDescent="0.2">
      <c r="D4289" s="8"/>
    </row>
    <row r="4290" spans="4:4" x14ac:dyDescent="0.2">
      <c r="D4290" s="8"/>
    </row>
    <row r="4291" spans="4:4" x14ac:dyDescent="0.2">
      <c r="D4291" s="8"/>
    </row>
    <row r="4292" spans="4:4" x14ac:dyDescent="0.2">
      <c r="D4292" s="8"/>
    </row>
    <row r="4293" spans="4:4" x14ac:dyDescent="0.2">
      <c r="D4293" s="8"/>
    </row>
    <row r="4294" spans="4:4" x14ac:dyDescent="0.2">
      <c r="D4294" s="8"/>
    </row>
    <row r="4295" spans="4:4" x14ac:dyDescent="0.2">
      <c r="D4295" s="8"/>
    </row>
    <row r="4296" spans="4:4" x14ac:dyDescent="0.2">
      <c r="D4296" s="8"/>
    </row>
    <row r="4297" spans="4:4" x14ac:dyDescent="0.2">
      <c r="D4297" s="8"/>
    </row>
    <row r="4298" spans="4:4" x14ac:dyDescent="0.2">
      <c r="D4298" s="8"/>
    </row>
    <row r="4299" spans="4:4" x14ac:dyDescent="0.2">
      <c r="D4299" s="8"/>
    </row>
    <row r="4300" spans="4:4" x14ac:dyDescent="0.2">
      <c r="D4300" s="8"/>
    </row>
    <row r="4301" spans="4:4" x14ac:dyDescent="0.2">
      <c r="D4301" s="8"/>
    </row>
    <row r="4302" spans="4:4" x14ac:dyDescent="0.2">
      <c r="D4302" s="8"/>
    </row>
    <row r="4303" spans="4:4" x14ac:dyDescent="0.2">
      <c r="D4303" s="8"/>
    </row>
    <row r="4304" spans="4:4" x14ac:dyDescent="0.2">
      <c r="D4304" s="8"/>
    </row>
    <row r="4305" spans="4:4" x14ac:dyDescent="0.2">
      <c r="D4305" s="8"/>
    </row>
    <row r="4306" spans="4:4" x14ac:dyDescent="0.2">
      <c r="D4306" s="8"/>
    </row>
    <row r="4307" spans="4:4" x14ac:dyDescent="0.2">
      <c r="D4307" s="8"/>
    </row>
    <row r="4308" spans="4:4" x14ac:dyDescent="0.2">
      <c r="D4308" s="8"/>
    </row>
    <row r="4309" spans="4:4" x14ac:dyDescent="0.2">
      <c r="D4309" s="8"/>
    </row>
    <row r="4310" spans="4:4" x14ac:dyDescent="0.2">
      <c r="D4310" s="8"/>
    </row>
    <row r="4311" spans="4:4" x14ac:dyDescent="0.2">
      <c r="D4311" s="8"/>
    </row>
    <row r="4312" spans="4:4" x14ac:dyDescent="0.2">
      <c r="D4312" s="8"/>
    </row>
    <row r="4313" spans="4:4" x14ac:dyDescent="0.2">
      <c r="D4313" s="8"/>
    </row>
    <row r="4314" spans="4:4" x14ac:dyDescent="0.2">
      <c r="D4314" s="8"/>
    </row>
    <row r="4315" spans="4:4" x14ac:dyDescent="0.2">
      <c r="D4315" s="8"/>
    </row>
    <row r="4316" spans="4:4" x14ac:dyDescent="0.2">
      <c r="D4316" s="8"/>
    </row>
    <row r="4317" spans="4:4" x14ac:dyDescent="0.2">
      <c r="D4317" s="8"/>
    </row>
    <row r="4318" spans="4:4" x14ac:dyDescent="0.2">
      <c r="D4318" s="8"/>
    </row>
    <row r="4319" spans="4:4" x14ac:dyDescent="0.2">
      <c r="D4319" s="8"/>
    </row>
    <row r="4320" spans="4:4" x14ac:dyDescent="0.2">
      <c r="D4320" s="8"/>
    </row>
    <row r="4321" spans="4:4" x14ac:dyDescent="0.2">
      <c r="D4321" s="8"/>
    </row>
    <row r="4322" spans="4:4" x14ac:dyDescent="0.2">
      <c r="D4322" s="8"/>
    </row>
    <row r="4323" spans="4:4" x14ac:dyDescent="0.2">
      <c r="D4323" s="8"/>
    </row>
    <row r="4324" spans="4:4" x14ac:dyDescent="0.2">
      <c r="D4324" s="8"/>
    </row>
    <row r="4325" spans="4:4" x14ac:dyDescent="0.2">
      <c r="D4325" s="8"/>
    </row>
    <row r="4326" spans="4:4" x14ac:dyDescent="0.2">
      <c r="D4326" s="8"/>
    </row>
    <row r="4327" spans="4:4" x14ac:dyDescent="0.2">
      <c r="D4327" s="8"/>
    </row>
    <row r="4328" spans="4:4" x14ac:dyDescent="0.2">
      <c r="D4328" s="8"/>
    </row>
    <row r="4329" spans="4:4" x14ac:dyDescent="0.2">
      <c r="D4329" s="8"/>
    </row>
    <row r="4330" spans="4:4" x14ac:dyDescent="0.2">
      <c r="D4330" s="8"/>
    </row>
    <row r="4331" spans="4:4" x14ac:dyDescent="0.2">
      <c r="D4331" s="8"/>
    </row>
    <row r="4332" spans="4:4" x14ac:dyDescent="0.2">
      <c r="D4332" s="8"/>
    </row>
    <row r="4333" spans="4:4" x14ac:dyDescent="0.2">
      <c r="D4333" s="8"/>
    </row>
    <row r="4334" spans="4:4" x14ac:dyDescent="0.2">
      <c r="D4334" s="8"/>
    </row>
    <row r="4335" spans="4:4" x14ac:dyDescent="0.2">
      <c r="D4335" s="8"/>
    </row>
    <row r="4336" spans="4:4" x14ac:dyDescent="0.2">
      <c r="D4336" s="8"/>
    </row>
    <row r="4337" spans="4:4" x14ac:dyDescent="0.2">
      <c r="D4337" s="8"/>
    </row>
    <row r="4338" spans="4:4" x14ac:dyDescent="0.2">
      <c r="D4338" s="8"/>
    </row>
    <row r="4339" spans="4:4" x14ac:dyDescent="0.2">
      <c r="D4339" s="8"/>
    </row>
    <row r="4340" spans="4:4" x14ac:dyDescent="0.2">
      <c r="D4340" s="8"/>
    </row>
    <row r="4341" spans="4:4" x14ac:dyDescent="0.2">
      <c r="D4341" s="8"/>
    </row>
    <row r="4342" spans="4:4" x14ac:dyDescent="0.2">
      <c r="D4342" s="8"/>
    </row>
    <row r="4343" spans="4:4" x14ac:dyDescent="0.2">
      <c r="D4343" s="8"/>
    </row>
    <row r="4344" spans="4:4" x14ac:dyDescent="0.2">
      <c r="D4344" s="8"/>
    </row>
    <row r="4345" spans="4:4" x14ac:dyDescent="0.2">
      <c r="D4345" s="8"/>
    </row>
    <row r="4346" spans="4:4" x14ac:dyDescent="0.2">
      <c r="D4346" s="8"/>
    </row>
    <row r="4347" spans="4:4" x14ac:dyDescent="0.2">
      <c r="D4347" s="8"/>
    </row>
    <row r="4348" spans="4:4" x14ac:dyDescent="0.2">
      <c r="D4348" s="8"/>
    </row>
    <row r="4349" spans="4:4" x14ac:dyDescent="0.2">
      <c r="D4349" s="8"/>
    </row>
    <row r="4350" spans="4:4" x14ac:dyDescent="0.2">
      <c r="D4350" s="8"/>
    </row>
    <row r="4351" spans="4:4" x14ac:dyDescent="0.2">
      <c r="D4351" s="8"/>
    </row>
    <row r="4352" spans="4:4" x14ac:dyDescent="0.2">
      <c r="D4352" s="8"/>
    </row>
    <row r="4353" spans="4:4" x14ac:dyDescent="0.2">
      <c r="D4353" s="8"/>
    </row>
    <row r="4354" spans="4:4" x14ac:dyDescent="0.2">
      <c r="D4354" s="8"/>
    </row>
    <row r="4355" spans="4:4" x14ac:dyDescent="0.2">
      <c r="D4355" s="8"/>
    </row>
    <row r="4356" spans="4:4" x14ac:dyDescent="0.2">
      <c r="D4356" s="8"/>
    </row>
    <row r="4357" spans="4:4" x14ac:dyDescent="0.2">
      <c r="D4357" s="8"/>
    </row>
    <row r="4358" spans="4:4" x14ac:dyDescent="0.2">
      <c r="D4358" s="8"/>
    </row>
    <row r="4359" spans="4:4" x14ac:dyDescent="0.2">
      <c r="D4359" s="8"/>
    </row>
    <row r="4360" spans="4:4" x14ac:dyDescent="0.2">
      <c r="D4360" s="8"/>
    </row>
    <row r="4361" spans="4:4" x14ac:dyDescent="0.2">
      <c r="D4361" s="8"/>
    </row>
    <row r="4362" spans="4:4" x14ac:dyDescent="0.2">
      <c r="D4362" s="8"/>
    </row>
    <row r="4363" spans="4:4" x14ac:dyDescent="0.2">
      <c r="D4363" s="8"/>
    </row>
    <row r="4364" spans="4:4" x14ac:dyDescent="0.2">
      <c r="D4364" s="8"/>
    </row>
    <row r="4365" spans="4:4" x14ac:dyDescent="0.2">
      <c r="D4365" s="8"/>
    </row>
    <row r="4366" spans="4:4" x14ac:dyDescent="0.2">
      <c r="D4366" s="8"/>
    </row>
    <row r="4367" spans="4:4" x14ac:dyDescent="0.2">
      <c r="D4367" s="8"/>
    </row>
    <row r="4368" spans="4:4" x14ac:dyDescent="0.2">
      <c r="D4368" s="8"/>
    </row>
    <row r="4369" spans="4:4" x14ac:dyDescent="0.2">
      <c r="D4369" s="8"/>
    </row>
    <row r="4370" spans="4:4" x14ac:dyDescent="0.2">
      <c r="D4370" s="8"/>
    </row>
    <row r="4371" spans="4:4" x14ac:dyDescent="0.2">
      <c r="D4371" s="8"/>
    </row>
    <row r="4372" spans="4:4" x14ac:dyDescent="0.2">
      <c r="D4372" s="8"/>
    </row>
    <row r="4373" spans="4:4" x14ac:dyDescent="0.2">
      <c r="D4373" s="8"/>
    </row>
    <row r="4374" spans="4:4" x14ac:dyDescent="0.2">
      <c r="D4374" s="8"/>
    </row>
    <row r="4375" spans="4:4" x14ac:dyDescent="0.2">
      <c r="D4375" s="8"/>
    </row>
    <row r="4376" spans="4:4" x14ac:dyDescent="0.2">
      <c r="D4376" s="8"/>
    </row>
    <row r="4377" spans="4:4" x14ac:dyDescent="0.2">
      <c r="D4377" s="8"/>
    </row>
    <row r="4378" spans="4:4" x14ac:dyDescent="0.2">
      <c r="D4378" s="8"/>
    </row>
    <row r="4379" spans="4:4" x14ac:dyDescent="0.2">
      <c r="D4379" s="8"/>
    </row>
    <row r="4380" spans="4:4" x14ac:dyDescent="0.2">
      <c r="D4380" s="8"/>
    </row>
    <row r="4381" spans="4:4" x14ac:dyDescent="0.2">
      <c r="D4381" s="8"/>
    </row>
    <row r="4382" spans="4:4" x14ac:dyDescent="0.2">
      <c r="D4382" s="8"/>
    </row>
    <row r="4383" spans="4:4" x14ac:dyDescent="0.2">
      <c r="D4383" s="8"/>
    </row>
    <row r="4384" spans="4:4" x14ac:dyDescent="0.2">
      <c r="D4384" s="8"/>
    </row>
    <row r="4385" spans="4:4" x14ac:dyDescent="0.2">
      <c r="D4385" s="8"/>
    </row>
    <row r="4386" spans="4:4" x14ac:dyDescent="0.2">
      <c r="D4386" s="8"/>
    </row>
    <row r="4387" spans="4:4" x14ac:dyDescent="0.2">
      <c r="D4387" s="8"/>
    </row>
    <row r="4388" spans="4:4" x14ac:dyDescent="0.2">
      <c r="D4388" s="8"/>
    </row>
    <row r="4389" spans="4:4" x14ac:dyDescent="0.2">
      <c r="D4389" s="8"/>
    </row>
    <row r="4390" spans="4:4" x14ac:dyDescent="0.2">
      <c r="D4390" s="8"/>
    </row>
    <row r="4391" spans="4:4" x14ac:dyDescent="0.2">
      <c r="D4391" s="8"/>
    </row>
    <row r="4392" spans="4:4" x14ac:dyDescent="0.2">
      <c r="D4392" s="8"/>
    </row>
    <row r="4393" spans="4:4" x14ac:dyDescent="0.2">
      <c r="D4393" s="8"/>
    </row>
    <row r="4394" spans="4:4" x14ac:dyDescent="0.2">
      <c r="D4394" s="8"/>
    </row>
    <row r="4395" spans="4:4" x14ac:dyDescent="0.2">
      <c r="D4395" s="8"/>
    </row>
    <row r="4396" spans="4:4" x14ac:dyDescent="0.2">
      <c r="D4396" s="8"/>
    </row>
    <row r="4397" spans="4:4" x14ac:dyDescent="0.2">
      <c r="D4397" s="8"/>
    </row>
    <row r="4398" spans="4:4" x14ac:dyDescent="0.2">
      <c r="D4398" s="8"/>
    </row>
    <row r="4399" spans="4:4" x14ac:dyDescent="0.2">
      <c r="D4399" s="8"/>
    </row>
    <row r="4400" spans="4:4" x14ac:dyDescent="0.2">
      <c r="D4400" s="8"/>
    </row>
    <row r="4401" spans="4:4" x14ac:dyDescent="0.2">
      <c r="D4401" s="8"/>
    </row>
    <row r="4402" spans="4:4" x14ac:dyDescent="0.2">
      <c r="D4402" s="8"/>
    </row>
    <row r="4403" spans="4:4" x14ac:dyDescent="0.2">
      <c r="D4403" s="8"/>
    </row>
    <row r="4404" spans="4:4" x14ac:dyDescent="0.2">
      <c r="D4404" s="8"/>
    </row>
    <row r="4405" spans="4:4" x14ac:dyDescent="0.2">
      <c r="D4405" s="8"/>
    </row>
    <row r="4406" spans="4:4" x14ac:dyDescent="0.2">
      <c r="D4406" s="8"/>
    </row>
    <row r="4407" spans="4:4" x14ac:dyDescent="0.2">
      <c r="D4407" s="8"/>
    </row>
    <row r="4408" spans="4:4" x14ac:dyDescent="0.2">
      <c r="D4408" s="8"/>
    </row>
    <row r="4409" spans="4:4" x14ac:dyDescent="0.2">
      <c r="D4409" s="8"/>
    </row>
    <row r="4410" spans="4:4" x14ac:dyDescent="0.2">
      <c r="D4410" s="8"/>
    </row>
    <row r="4411" spans="4:4" x14ac:dyDescent="0.2">
      <c r="D4411" s="8"/>
    </row>
    <row r="4412" spans="4:4" x14ac:dyDescent="0.2">
      <c r="D4412" s="8"/>
    </row>
    <row r="4413" spans="4:4" x14ac:dyDescent="0.2">
      <c r="D4413" s="8"/>
    </row>
    <row r="4414" spans="4:4" x14ac:dyDescent="0.2">
      <c r="D4414" s="8"/>
    </row>
    <row r="4415" spans="4:4" x14ac:dyDescent="0.2">
      <c r="D4415" s="8"/>
    </row>
    <row r="4416" spans="4:4" x14ac:dyDescent="0.2">
      <c r="D4416" s="8"/>
    </row>
    <row r="4417" spans="4:4" x14ac:dyDescent="0.2">
      <c r="D4417" s="8"/>
    </row>
    <row r="4418" spans="4:4" x14ac:dyDescent="0.2">
      <c r="D4418" s="8"/>
    </row>
    <row r="4419" spans="4:4" x14ac:dyDescent="0.2">
      <c r="D4419" s="8"/>
    </row>
    <row r="4420" spans="4:4" x14ac:dyDescent="0.2">
      <c r="D4420" s="8"/>
    </row>
    <row r="4421" spans="4:4" x14ac:dyDescent="0.2">
      <c r="D4421" s="8"/>
    </row>
    <row r="4422" spans="4:4" x14ac:dyDescent="0.2">
      <c r="D4422" s="8"/>
    </row>
    <row r="4423" spans="4:4" x14ac:dyDescent="0.2">
      <c r="D4423" s="8"/>
    </row>
    <row r="4424" spans="4:4" x14ac:dyDescent="0.2">
      <c r="D4424" s="8"/>
    </row>
    <row r="4425" spans="4:4" x14ac:dyDescent="0.2">
      <c r="D4425" s="8"/>
    </row>
    <row r="4426" spans="4:4" x14ac:dyDescent="0.2">
      <c r="D4426" s="8"/>
    </row>
    <row r="4427" spans="4:4" x14ac:dyDescent="0.2">
      <c r="D4427" s="8"/>
    </row>
    <row r="4428" spans="4:4" x14ac:dyDescent="0.2">
      <c r="D4428" s="8"/>
    </row>
    <row r="4429" spans="4:4" x14ac:dyDescent="0.2">
      <c r="D4429" s="8"/>
    </row>
    <row r="4430" spans="4:4" x14ac:dyDescent="0.2">
      <c r="D4430" s="8"/>
    </row>
    <row r="4431" spans="4:4" x14ac:dyDescent="0.2">
      <c r="D4431" s="8"/>
    </row>
    <row r="4432" spans="4:4" x14ac:dyDescent="0.2">
      <c r="D4432" s="8"/>
    </row>
    <row r="4433" spans="4:4" x14ac:dyDescent="0.2">
      <c r="D4433" s="8"/>
    </row>
    <row r="4434" spans="4:4" x14ac:dyDescent="0.2">
      <c r="D4434" s="8"/>
    </row>
    <row r="4435" spans="4:4" x14ac:dyDescent="0.2">
      <c r="D4435" s="8"/>
    </row>
    <row r="4436" spans="4:4" x14ac:dyDescent="0.2">
      <c r="D4436" s="8"/>
    </row>
    <row r="4437" spans="4:4" x14ac:dyDescent="0.2">
      <c r="D4437" s="8"/>
    </row>
    <row r="4438" spans="4:4" x14ac:dyDescent="0.2">
      <c r="D4438" s="8"/>
    </row>
    <row r="4439" spans="4:4" x14ac:dyDescent="0.2">
      <c r="D4439" s="8"/>
    </row>
    <row r="4440" spans="4:4" x14ac:dyDescent="0.2">
      <c r="D4440" s="8"/>
    </row>
    <row r="4441" spans="4:4" x14ac:dyDescent="0.2">
      <c r="D4441" s="8"/>
    </row>
    <row r="4442" spans="4:4" x14ac:dyDescent="0.2">
      <c r="D4442" s="8"/>
    </row>
    <row r="4443" spans="4:4" x14ac:dyDescent="0.2">
      <c r="D4443" s="8"/>
    </row>
    <row r="4444" spans="4:4" x14ac:dyDescent="0.2">
      <c r="D4444" s="8"/>
    </row>
    <row r="4445" spans="4:4" x14ac:dyDescent="0.2">
      <c r="D4445" s="8"/>
    </row>
    <row r="4446" spans="4:4" x14ac:dyDescent="0.2">
      <c r="D4446" s="8"/>
    </row>
    <row r="4447" spans="4:4" x14ac:dyDescent="0.2">
      <c r="D4447" s="8"/>
    </row>
    <row r="4448" spans="4:4" x14ac:dyDescent="0.2">
      <c r="D4448" s="8"/>
    </row>
    <row r="4449" spans="4:4" x14ac:dyDescent="0.2">
      <c r="D4449" s="8"/>
    </row>
    <row r="4450" spans="4:4" x14ac:dyDescent="0.2">
      <c r="D4450" s="8"/>
    </row>
    <row r="4451" spans="4:4" x14ac:dyDescent="0.2">
      <c r="D4451" s="8"/>
    </row>
    <row r="4452" spans="4:4" x14ac:dyDescent="0.2">
      <c r="D4452" s="8"/>
    </row>
    <row r="4453" spans="4:4" x14ac:dyDescent="0.2">
      <c r="D4453" s="8"/>
    </row>
    <row r="4454" spans="4:4" x14ac:dyDescent="0.2">
      <c r="D4454" s="8"/>
    </row>
    <row r="4455" spans="4:4" x14ac:dyDescent="0.2">
      <c r="D4455" s="8"/>
    </row>
    <row r="4456" spans="4:4" x14ac:dyDescent="0.2">
      <c r="D4456" s="8"/>
    </row>
    <row r="4457" spans="4:4" x14ac:dyDescent="0.2">
      <c r="D4457" s="8"/>
    </row>
    <row r="4458" spans="4:4" x14ac:dyDescent="0.2">
      <c r="D4458" s="8"/>
    </row>
    <row r="4459" spans="4:4" x14ac:dyDescent="0.2">
      <c r="D4459" s="8"/>
    </row>
    <row r="4460" spans="4:4" x14ac:dyDescent="0.2">
      <c r="D4460" s="8"/>
    </row>
    <row r="4461" spans="4:4" x14ac:dyDescent="0.2">
      <c r="D4461" s="8"/>
    </row>
    <row r="4462" spans="4:4" x14ac:dyDescent="0.2">
      <c r="D4462" s="8"/>
    </row>
    <row r="4463" spans="4:4" x14ac:dyDescent="0.2">
      <c r="D4463" s="8"/>
    </row>
    <row r="4464" spans="4:4" x14ac:dyDescent="0.2">
      <c r="D4464" s="8"/>
    </row>
    <row r="4465" spans="4:4" x14ac:dyDescent="0.2">
      <c r="D4465" s="8"/>
    </row>
    <row r="4466" spans="4:4" x14ac:dyDescent="0.2">
      <c r="D4466" s="8"/>
    </row>
    <row r="4467" spans="4:4" x14ac:dyDescent="0.2">
      <c r="D4467" s="8"/>
    </row>
    <row r="4468" spans="4:4" x14ac:dyDescent="0.2">
      <c r="D4468" s="8"/>
    </row>
    <row r="4469" spans="4:4" x14ac:dyDescent="0.2">
      <c r="D4469" s="8"/>
    </row>
    <row r="4470" spans="4:4" x14ac:dyDescent="0.2">
      <c r="D4470" s="8"/>
    </row>
    <row r="4471" spans="4:4" x14ac:dyDescent="0.2">
      <c r="D4471" s="8"/>
    </row>
    <row r="4472" spans="4:4" x14ac:dyDescent="0.2">
      <c r="D4472" s="8"/>
    </row>
    <row r="4473" spans="4:4" x14ac:dyDescent="0.2">
      <c r="D4473" s="8"/>
    </row>
    <row r="4474" spans="4:4" x14ac:dyDescent="0.2">
      <c r="D4474" s="8"/>
    </row>
    <row r="4475" spans="4:4" x14ac:dyDescent="0.2">
      <c r="D4475" s="8"/>
    </row>
    <row r="4476" spans="4:4" x14ac:dyDescent="0.2">
      <c r="D4476" s="8"/>
    </row>
    <row r="4477" spans="4:4" x14ac:dyDescent="0.2">
      <c r="D4477" s="8"/>
    </row>
    <row r="4478" spans="4:4" x14ac:dyDescent="0.2">
      <c r="D4478" s="8"/>
    </row>
    <row r="4479" spans="4:4" x14ac:dyDescent="0.2">
      <c r="D4479" s="8"/>
    </row>
    <row r="4480" spans="4:4" x14ac:dyDescent="0.2">
      <c r="D4480" s="8"/>
    </row>
    <row r="4481" spans="4:4" x14ac:dyDescent="0.2">
      <c r="D4481" s="8"/>
    </row>
    <row r="4482" spans="4:4" x14ac:dyDescent="0.2">
      <c r="D4482" s="8"/>
    </row>
    <row r="4483" spans="4:4" x14ac:dyDescent="0.2">
      <c r="D4483" s="8"/>
    </row>
    <row r="4484" spans="4:4" x14ac:dyDescent="0.2">
      <c r="D4484" s="8"/>
    </row>
    <row r="4485" spans="4:4" x14ac:dyDescent="0.2">
      <c r="D4485" s="8"/>
    </row>
    <row r="4486" spans="4:4" x14ac:dyDescent="0.2">
      <c r="D4486" s="8"/>
    </row>
    <row r="4487" spans="4:4" x14ac:dyDescent="0.2">
      <c r="D4487" s="8"/>
    </row>
    <row r="4488" spans="4:4" x14ac:dyDescent="0.2">
      <c r="D4488" s="8"/>
    </row>
    <row r="4489" spans="4:4" x14ac:dyDescent="0.2">
      <c r="D4489" s="8"/>
    </row>
    <row r="4490" spans="4:4" x14ac:dyDescent="0.2">
      <c r="D4490" s="8"/>
    </row>
    <row r="4491" spans="4:4" x14ac:dyDescent="0.2">
      <c r="D4491" s="8"/>
    </row>
    <row r="4492" spans="4:4" x14ac:dyDescent="0.2">
      <c r="D4492" s="8"/>
    </row>
    <row r="4493" spans="4:4" x14ac:dyDescent="0.2">
      <c r="D4493" s="8"/>
    </row>
    <row r="4494" spans="4:4" x14ac:dyDescent="0.2">
      <c r="D4494" s="8"/>
    </row>
    <row r="4495" spans="4:4" x14ac:dyDescent="0.2">
      <c r="D4495" s="8"/>
    </row>
    <row r="4496" spans="4:4" x14ac:dyDescent="0.2">
      <c r="D4496" s="8"/>
    </row>
    <row r="4497" spans="4:4" x14ac:dyDescent="0.2">
      <c r="D4497" s="8"/>
    </row>
    <row r="4498" spans="4:4" x14ac:dyDescent="0.2">
      <c r="D4498" s="8"/>
    </row>
    <row r="4499" spans="4:4" x14ac:dyDescent="0.2">
      <c r="D4499" s="8"/>
    </row>
    <row r="4500" spans="4:4" x14ac:dyDescent="0.2">
      <c r="D4500" s="8"/>
    </row>
    <row r="4501" spans="4:4" x14ac:dyDescent="0.2">
      <c r="D4501" s="8"/>
    </row>
    <row r="4502" spans="4:4" x14ac:dyDescent="0.2">
      <c r="D4502" s="8"/>
    </row>
    <row r="4503" spans="4:4" x14ac:dyDescent="0.2">
      <c r="D4503" s="8"/>
    </row>
    <row r="4504" spans="4:4" x14ac:dyDescent="0.2">
      <c r="D4504" s="8"/>
    </row>
    <row r="4505" spans="4:4" x14ac:dyDescent="0.2">
      <c r="D4505" s="8"/>
    </row>
    <row r="4506" spans="4:4" x14ac:dyDescent="0.2">
      <c r="D4506" s="8"/>
    </row>
    <row r="4507" spans="4:4" x14ac:dyDescent="0.2">
      <c r="D4507" s="8"/>
    </row>
    <row r="4508" spans="4:4" x14ac:dyDescent="0.2">
      <c r="D4508" s="8"/>
    </row>
    <row r="4509" spans="4:4" x14ac:dyDescent="0.2">
      <c r="D4509" s="8"/>
    </row>
    <row r="4510" spans="4:4" x14ac:dyDescent="0.2">
      <c r="D4510" s="8"/>
    </row>
    <row r="4511" spans="4:4" x14ac:dyDescent="0.2">
      <c r="D4511" s="8"/>
    </row>
    <row r="4512" spans="4:4" x14ac:dyDescent="0.2">
      <c r="D4512" s="8"/>
    </row>
    <row r="4513" spans="4:4" x14ac:dyDescent="0.2">
      <c r="D4513" s="8"/>
    </row>
    <row r="4514" spans="4:4" x14ac:dyDescent="0.2">
      <c r="D4514" s="8"/>
    </row>
    <row r="4515" spans="4:4" x14ac:dyDescent="0.2">
      <c r="D4515" s="8"/>
    </row>
    <row r="4516" spans="4:4" x14ac:dyDescent="0.2">
      <c r="D4516" s="8"/>
    </row>
    <row r="4517" spans="4:4" x14ac:dyDescent="0.2">
      <c r="D4517" s="8"/>
    </row>
    <row r="4518" spans="4:4" x14ac:dyDescent="0.2">
      <c r="D4518" s="8"/>
    </row>
    <row r="4519" spans="4:4" x14ac:dyDescent="0.2">
      <c r="D4519" s="8"/>
    </row>
    <row r="4520" spans="4:4" x14ac:dyDescent="0.2">
      <c r="D4520" s="8"/>
    </row>
    <row r="4521" spans="4:4" x14ac:dyDescent="0.2">
      <c r="D4521" s="8"/>
    </row>
    <row r="4522" spans="4:4" x14ac:dyDescent="0.2">
      <c r="D4522" s="8"/>
    </row>
    <row r="4523" spans="4:4" x14ac:dyDescent="0.2">
      <c r="D4523" s="8"/>
    </row>
    <row r="4524" spans="4:4" x14ac:dyDescent="0.2">
      <c r="D4524" s="8"/>
    </row>
    <row r="4525" spans="4:4" x14ac:dyDescent="0.2">
      <c r="D4525" s="8"/>
    </row>
    <row r="4526" spans="4:4" x14ac:dyDescent="0.2">
      <c r="D4526" s="8"/>
    </row>
    <row r="4527" spans="4:4" x14ac:dyDescent="0.2">
      <c r="D4527" s="8"/>
    </row>
    <row r="4528" spans="4:4" x14ac:dyDescent="0.2">
      <c r="D4528" s="8"/>
    </row>
    <row r="4529" spans="4:4" x14ac:dyDescent="0.2">
      <c r="D4529" s="8"/>
    </row>
    <row r="4530" spans="4:4" x14ac:dyDescent="0.2">
      <c r="D4530" s="8"/>
    </row>
    <row r="4531" spans="4:4" x14ac:dyDescent="0.2">
      <c r="D4531" s="8"/>
    </row>
    <row r="4532" spans="4:4" x14ac:dyDescent="0.2">
      <c r="D4532" s="8"/>
    </row>
    <row r="4533" spans="4:4" x14ac:dyDescent="0.2">
      <c r="D4533" s="8"/>
    </row>
    <row r="4534" spans="4:4" x14ac:dyDescent="0.2">
      <c r="D4534" s="8"/>
    </row>
    <row r="4535" spans="4:4" x14ac:dyDescent="0.2">
      <c r="D4535" s="8"/>
    </row>
    <row r="4536" spans="4:4" x14ac:dyDescent="0.2">
      <c r="D4536" s="8"/>
    </row>
    <row r="4537" spans="4:4" x14ac:dyDescent="0.2">
      <c r="D4537" s="8"/>
    </row>
    <row r="4538" spans="4:4" x14ac:dyDescent="0.2">
      <c r="D4538" s="8"/>
    </row>
    <row r="4539" spans="4:4" x14ac:dyDescent="0.2">
      <c r="D4539" s="8"/>
    </row>
    <row r="4540" spans="4:4" x14ac:dyDescent="0.2">
      <c r="D4540" s="8"/>
    </row>
    <row r="4541" spans="4:4" x14ac:dyDescent="0.2">
      <c r="D4541" s="8"/>
    </row>
    <row r="4542" spans="4:4" x14ac:dyDescent="0.2">
      <c r="D4542" s="8"/>
    </row>
    <row r="4543" spans="4:4" x14ac:dyDescent="0.2">
      <c r="D4543" s="8"/>
    </row>
    <row r="4544" spans="4:4" x14ac:dyDescent="0.2">
      <c r="D4544" s="8"/>
    </row>
    <row r="4545" spans="4:4" x14ac:dyDescent="0.2">
      <c r="D4545" s="8"/>
    </row>
    <row r="4546" spans="4:4" x14ac:dyDescent="0.2">
      <c r="D4546" s="8"/>
    </row>
    <row r="4547" spans="4:4" x14ac:dyDescent="0.2">
      <c r="D4547" s="8"/>
    </row>
    <row r="4548" spans="4:4" x14ac:dyDescent="0.2">
      <c r="D4548" s="8"/>
    </row>
    <row r="4549" spans="4:4" x14ac:dyDescent="0.2">
      <c r="D4549" s="8"/>
    </row>
    <row r="4550" spans="4:4" x14ac:dyDescent="0.2">
      <c r="D4550" s="8"/>
    </row>
    <row r="4551" spans="4:4" x14ac:dyDescent="0.2">
      <c r="D4551" s="8"/>
    </row>
    <row r="4552" spans="4:4" x14ac:dyDescent="0.2">
      <c r="D4552" s="8"/>
    </row>
    <row r="4553" spans="4:4" x14ac:dyDescent="0.2">
      <c r="D4553" s="8"/>
    </row>
    <row r="4554" spans="4:4" x14ac:dyDescent="0.2">
      <c r="D4554" s="8"/>
    </row>
    <row r="4555" spans="4:4" x14ac:dyDescent="0.2">
      <c r="D4555" s="8"/>
    </row>
    <row r="4556" spans="4:4" x14ac:dyDescent="0.2">
      <c r="D4556" s="8"/>
    </row>
    <row r="4557" spans="4:4" x14ac:dyDescent="0.2">
      <c r="D4557" s="8"/>
    </row>
    <row r="4558" spans="4:4" x14ac:dyDescent="0.2">
      <c r="D4558" s="8"/>
    </row>
    <row r="4559" spans="4:4" x14ac:dyDescent="0.2">
      <c r="D4559" s="8"/>
    </row>
    <row r="4560" spans="4:4" x14ac:dyDescent="0.2">
      <c r="D4560" s="8"/>
    </row>
    <row r="4561" spans="4:4" x14ac:dyDescent="0.2">
      <c r="D4561" s="8"/>
    </row>
    <row r="4562" spans="4:4" x14ac:dyDescent="0.2">
      <c r="D4562" s="8"/>
    </row>
    <row r="4563" spans="4:4" x14ac:dyDescent="0.2">
      <c r="D4563" s="8"/>
    </row>
    <row r="4564" spans="4:4" x14ac:dyDescent="0.2">
      <c r="D4564" s="8"/>
    </row>
    <row r="4565" spans="4:4" x14ac:dyDescent="0.2">
      <c r="D4565" s="8"/>
    </row>
    <row r="4566" spans="4:4" x14ac:dyDescent="0.2">
      <c r="D4566" s="8"/>
    </row>
    <row r="4567" spans="4:4" x14ac:dyDescent="0.2">
      <c r="D4567" s="8"/>
    </row>
    <row r="4568" spans="4:4" x14ac:dyDescent="0.2">
      <c r="D4568" s="8"/>
    </row>
    <row r="4569" spans="4:4" x14ac:dyDescent="0.2">
      <c r="D4569" s="8"/>
    </row>
    <row r="4570" spans="4:4" x14ac:dyDescent="0.2">
      <c r="D4570" s="8"/>
    </row>
    <row r="4571" spans="4:4" x14ac:dyDescent="0.2">
      <c r="D4571" s="8"/>
    </row>
    <row r="4572" spans="4:4" x14ac:dyDescent="0.2">
      <c r="D4572" s="8"/>
    </row>
    <row r="4573" spans="4:4" x14ac:dyDescent="0.2">
      <c r="D4573" s="8"/>
    </row>
    <row r="4574" spans="4:4" x14ac:dyDescent="0.2">
      <c r="D4574" s="8"/>
    </row>
    <row r="4575" spans="4:4" x14ac:dyDescent="0.2">
      <c r="D4575" s="8"/>
    </row>
    <row r="4576" spans="4:4" x14ac:dyDescent="0.2">
      <c r="D4576" s="8"/>
    </row>
    <row r="4577" spans="4:4" x14ac:dyDescent="0.2">
      <c r="D4577" s="8"/>
    </row>
    <row r="4578" spans="4:4" x14ac:dyDescent="0.2">
      <c r="D4578" s="8"/>
    </row>
    <row r="4579" spans="4:4" x14ac:dyDescent="0.2">
      <c r="D4579" s="8"/>
    </row>
    <row r="4580" spans="4:4" x14ac:dyDescent="0.2">
      <c r="D4580" s="8"/>
    </row>
    <row r="4581" spans="4:4" x14ac:dyDescent="0.2">
      <c r="D4581" s="8"/>
    </row>
    <row r="4582" spans="4:4" x14ac:dyDescent="0.2">
      <c r="D4582" s="8"/>
    </row>
    <row r="4583" spans="4:4" x14ac:dyDescent="0.2">
      <c r="D4583" s="8"/>
    </row>
    <row r="4584" spans="4:4" x14ac:dyDescent="0.2">
      <c r="D4584" s="8"/>
    </row>
    <row r="4585" spans="4:4" x14ac:dyDescent="0.2">
      <c r="D4585" s="8"/>
    </row>
    <row r="4586" spans="4:4" x14ac:dyDescent="0.2">
      <c r="D4586" s="8"/>
    </row>
    <row r="4587" spans="4:4" x14ac:dyDescent="0.2">
      <c r="D4587" s="8"/>
    </row>
    <row r="4588" spans="4:4" x14ac:dyDescent="0.2">
      <c r="D4588" s="8"/>
    </row>
    <row r="4589" spans="4:4" x14ac:dyDescent="0.2">
      <c r="D4589" s="8"/>
    </row>
    <row r="4590" spans="4:4" x14ac:dyDescent="0.2">
      <c r="D4590" s="8"/>
    </row>
    <row r="4591" spans="4:4" x14ac:dyDescent="0.2">
      <c r="D4591" s="8"/>
    </row>
    <row r="4592" spans="4:4" x14ac:dyDescent="0.2">
      <c r="D4592" s="8"/>
    </row>
    <row r="4593" spans="4:4" x14ac:dyDescent="0.2">
      <c r="D4593" s="8"/>
    </row>
    <row r="4594" spans="4:4" x14ac:dyDescent="0.2">
      <c r="D4594" s="8"/>
    </row>
    <row r="4595" spans="4:4" x14ac:dyDescent="0.2">
      <c r="D4595" s="8"/>
    </row>
    <row r="4596" spans="4:4" x14ac:dyDescent="0.2">
      <c r="D4596" s="8"/>
    </row>
    <row r="4597" spans="4:4" x14ac:dyDescent="0.2">
      <c r="D4597" s="8"/>
    </row>
    <row r="4598" spans="4:4" x14ac:dyDescent="0.2">
      <c r="D4598" s="8"/>
    </row>
    <row r="4599" spans="4:4" x14ac:dyDescent="0.2">
      <c r="D4599" s="8"/>
    </row>
    <row r="4600" spans="4:4" x14ac:dyDescent="0.2">
      <c r="D4600" s="8"/>
    </row>
    <row r="4601" spans="4:4" x14ac:dyDescent="0.2">
      <c r="D4601" s="8"/>
    </row>
    <row r="4602" spans="4:4" x14ac:dyDescent="0.2">
      <c r="D4602" s="8"/>
    </row>
    <row r="4603" spans="4:4" x14ac:dyDescent="0.2">
      <c r="D4603" s="8"/>
    </row>
    <row r="4604" spans="4:4" x14ac:dyDescent="0.2">
      <c r="D4604" s="8"/>
    </row>
    <row r="4605" spans="4:4" x14ac:dyDescent="0.2">
      <c r="D4605" s="8"/>
    </row>
    <row r="4606" spans="4:4" x14ac:dyDescent="0.2">
      <c r="D4606" s="8"/>
    </row>
    <row r="4607" spans="4:4" x14ac:dyDescent="0.2">
      <c r="D4607" s="8"/>
    </row>
    <row r="4608" spans="4:4" x14ac:dyDescent="0.2">
      <c r="D4608" s="8"/>
    </row>
    <row r="4609" spans="4:4" x14ac:dyDescent="0.2">
      <c r="D4609" s="8"/>
    </row>
    <row r="4610" spans="4:4" x14ac:dyDescent="0.2">
      <c r="D4610" s="8"/>
    </row>
    <row r="4611" spans="4:4" x14ac:dyDescent="0.2">
      <c r="D4611" s="8"/>
    </row>
    <row r="4612" spans="4:4" x14ac:dyDescent="0.2">
      <c r="D4612" s="8"/>
    </row>
    <row r="4613" spans="4:4" x14ac:dyDescent="0.2">
      <c r="D4613" s="8"/>
    </row>
    <row r="4614" spans="4:4" x14ac:dyDescent="0.2">
      <c r="D4614" s="8"/>
    </row>
    <row r="4615" spans="4:4" x14ac:dyDescent="0.2">
      <c r="D4615" s="8"/>
    </row>
    <row r="4616" spans="4:4" x14ac:dyDescent="0.2">
      <c r="D4616" s="8"/>
    </row>
    <row r="4617" spans="4:4" x14ac:dyDescent="0.2">
      <c r="D4617" s="8"/>
    </row>
    <row r="4618" spans="4:4" x14ac:dyDescent="0.2">
      <c r="D4618" s="8"/>
    </row>
    <row r="4619" spans="4:4" x14ac:dyDescent="0.2">
      <c r="D4619" s="8"/>
    </row>
    <row r="4620" spans="4:4" x14ac:dyDescent="0.2">
      <c r="D4620" s="8"/>
    </row>
    <row r="4621" spans="4:4" x14ac:dyDescent="0.2">
      <c r="D4621" s="8"/>
    </row>
    <row r="4622" spans="4:4" x14ac:dyDescent="0.2">
      <c r="D4622" s="8"/>
    </row>
    <row r="4623" spans="4:4" x14ac:dyDescent="0.2">
      <c r="D4623" s="8"/>
    </row>
    <row r="4624" spans="4:4" x14ac:dyDescent="0.2">
      <c r="D4624" s="8"/>
    </row>
    <row r="4625" spans="4:4" x14ac:dyDescent="0.2">
      <c r="D4625" s="8"/>
    </row>
    <row r="4626" spans="4:4" x14ac:dyDescent="0.2">
      <c r="D4626" s="8"/>
    </row>
    <row r="4627" spans="4:4" x14ac:dyDescent="0.2">
      <c r="D4627" s="8"/>
    </row>
    <row r="4628" spans="4:4" x14ac:dyDescent="0.2">
      <c r="D4628" s="8"/>
    </row>
    <row r="4629" spans="4:4" x14ac:dyDescent="0.2">
      <c r="D4629" s="8"/>
    </row>
    <row r="4630" spans="4:4" x14ac:dyDescent="0.2">
      <c r="D4630" s="8"/>
    </row>
    <row r="4631" spans="4:4" x14ac:dyDescent="0.2">
      <c r="D4631" s="8"/>
    </row>
    <row r="4632" spans="4:4" x14ac:dyDescent="0.2">
      <c r="D4632" s="8"/>
    </row>
    <row r="4633" spans="4:4" x14ac:dyDescent="0.2">
      <c r="D4633" s="8"/>
    </row>
    <row r="4634" spans="4:4" x14ac:dyDescent="0.2">
      <c r="D4634" s="8"/>
    </row>
    <row r="4635" spans="4:4" x14ac:dyDescent="0.2">
      <c r="D4635" s="8"/>
    </row>
    <row r="4636" spans="4:4" x14ac:dyDescent="0.2">
      <c r="D4636" s="8"/>
    </row>
    <row r="4637" spans="4:4" x14ac:dyDescent="0.2">
      <c r="D4637" s="8"/>
    </row>
    <row r="4638" spans="4:4" x14ac:dyDescent="0.2">
      <c r="D4638" s="8"/>
    </row>
    <row r="4639" spans="4:4" x14ac:dyDescent="0.2">
      <c r="D4639" s="8"/>
    </row>
    <row r="4640" spans="4:4" x14ac:dyDescent="0.2">
      <c r="D4640" s="8"/>
    </row>
    <row r="4641" spans="4:4" x14ac:dyDescent="0.2">
      <c r="D4641" s="8"/>
    </row>
    <row r="4642" spans="4:4" x14ac:dyDescent="0.2">
      <c r="D4642" s="8"/>
    </row>
    <row r="4643" spans="4:4" x14ac:dyDescent="0.2">
      <c r="D4643" s="8"/>
    </row>
    <row r="4644" spans="4:4" x14ac:dyDescent="0.2">
      <c r="D4644" s="8"/>
    </row>
    <row r="4645" spans="4:4" x14ac:dyDescent="0.2">
      <c r="D4645" s="8"/>
    </row>
    <row r="4646" spans="4:4" x14ac:dyDescent="0.2">
      <c r="D4646" s="8"/>
    </row>
    <row r="4647" spans="4:4" x14ac:dyDescent="0.2">
      <c r="D4647" s="8"/>
    </row>
    <row r="4648" spans="4:4" x14ac:dyDescent="0.2">
      <c r="D4648" s="8"/>
    </row>
    <row r="4649" spans="4:4" x14ac:dyDescent="0.2">
      <c r="D4649" s="8"/>
    </row>
    <row r="4650" spans="4:4" x14ac:dyDescent="0.2">
      <c r="D4650" s="8"/>
    </row>
    <row r="4651" spans="4:4" x14ac:dyDescent="0.2">
      <c r="D4651" s="8"/>
    </row>
    <row r="4652" spans="4:4" x14ac:dyDescent="0.2">
      <c r="D4652" s="8"/>
    </row>
    <row r="4653" spans="4:4" x14ac:dyDescent="0.2">
      <c r="D4653" s="8"/>
    </row>
    <row r="4654" spans="4:4" x14ac:dyDescent="0.2">
      <c r="D4654" s="8"/>
    </row>
    <row r="4655" spans="4:4" x14ac:dyDescent="0.2">
      <c r="D4655" s="8"/>
    </row>
    <row r="4656" spans="4:4" x14ac:dyDescent="0.2">
      <c r="D4656" s="8"/>
    </row>
    <row r="4657" spans="4:4" x14ac:dyDescent="0.2">
      <c r="D4657" s="8"/>
    </row>
    <row r="4658" spans="4:4" x14ac:dyDescent="0.2">
      <c r="D4658" s="8"/>
    </row>
    <row r="4659" spans="4:4" x14ac:dyDescent="0.2">
      <c r="D4659" s="8"/>
    </row>
    <row r="4660" spans="4:4" x14ac:dyDescent="0.2">
      <c r="D4660" s="8"/>
    </row>
    <row r="4661" spans="4:4" x14ac:dyDescent="0.2">
      <c r="D4661" s="8"/>
    </row>
    <row r="4662" spans="4:4" x14ac:dyDescent="0.2">
      <c r="D4662" s="8"/>
    </row>
    <row r="4663" spans="4:4" x14ac:dyDescent="0.2">
      <c r="D4663" s="8"/>
    </row>
    <row r="4664" spans="4:4" x14ac:dyDescent="0.2">
      <c r="D4664" s="8"/>
    </row>
    <row r="4665" spans="4:4" x14ac:dyDescent="0.2">
      <c r="D4665" s="8"/>
    </row>
    <row r="4666" spans="4:4" x14ac:dyDescent="0.2">
      <c r="D4666" s="8"/>
    </row>
    <row r="4667" spans="4:4" x14ac:dyDescent="0.2">
      <c r="D4667" s="8"/>
    </row>
    <row r="4668" spans="4:4" x14ac:dyDescent="0.2">
      <c r="D4668" s="8"/>
    </row>
    <row r="4669" spans="4:4" x14ac:dyDescent="0.2">
      <c r="D4669" s="8"/>
    </row>
    <row r="4670" spans="4:4" x14ac:dyDescent="0.2">
      <c r="D4670" s="8"/>
    </row>
    <row r="4671" spans="4:4" x14ac:dyDescent="0.2">
      <c r="D4671" s="8"/>
    </row>
    <row r="4672" spans="4:4" x14ac:dyDescent="0.2">
      <c r="D4672" s="8"/>
    </row>
    <row r="4673" spans="4:4" x14ac:dyDescent="0.2">
      <c r="D4673" s="8"/>
    </row>
    <row r="4674" spans="4:4" x14ac:dyDescent="0.2">
      <c r="D4674" s="8"/>
    </row>
    <row r="4675" spans="4:4" x14ac:dyDescent="0.2">
      <c r="D4675" s="8"/>
    </row>
    <row r="4676" spans="4:4" x14ac:dyDescent="0.2">
      <c r="D4676" s="8"/>
    </row>
    <row r="4677" spans="4:4" x14ac:dyDescent="0.2">
      <c r="D4677" s="8"/>
    </row>
    <row r="4678" spans="4:4" x14ac:dyDescent="0.2">
      <c r="D4678" s="8"/>
    </row>
    <row r="4679" spans="4:4" x14ac:dyDescent="0.2">
      <c r="D4679" s="8"/>
    </row>
    <row r="4680" spans="4:4" x14ac:dyDescent="0.2">
      <c r="D4680" s="8"/>
    </row>
    <row r="4681" spans="4:4" x14ac:dyDescent="0.2">
      <c r="D4681" s="8"/>
    </row>
    <row r="4682" spans="4:4" x14ac:dyDescent="0.2">
      <c r="D4682" s="8"/>
    </row>
    <row r="4683" spans="4:4" x14ac:dyDescent="0.2">
      <c r="D4683" s="8"/>
    </row>
    <row r="4684" spans="4:4" x14ac:dyDescent="0.2">
      <c r="D4684" s="8"/>
    </row>
    <row r="4685" spans="4:4" x14ac:dyDescent="0.2">
      <c r="D4685" s="8"/>
    </row>
    <row r="4686" spans="4:4" x14ac:dyDescent="0.2">
      <c r="D4686" s="8"/>
    </row>
    <row r="4687" spans="4:4" x14ac:dyDescent="0.2">
      <c r="D4687" s="8"/>
    </row>
    <row r="4688" spans="4:4" x14ac:dyDescent="0.2">
      <c r="D4688" s="8"/>
    </row>
    <row r="4689" spans="4:4" x14ac:dyDescent="0.2">
      <c r="D4689" s="8"/>
    </row>
    <row r="4690" spans="4:4" x14ac:dyDescent="0.2">
      <c r="D4690" s="8"/>
    </row>
    <row r="4691" spans="4:4" x14ac:dyDescent="0.2">
      <c r="D4691" s="8"/>
    </row>
    <row r="4692" spans="4:4" x14ac:dyDescent="0.2">
      <c r="D4692" s="8"/>
    </row>
    <row r="4693" spans="4:4" x14ac:dyDescent="0.2">
      <c r="D4693" s="8"/>
    </row>
    <row r="4694" spans="4:4" x14ac:dyDescent="0.2">
      <c r="D4694" s="8"/>
    </row>
    <row r="4695" spans="4:4" x14ac:dyDescent="0.2">
      <c r="D4695" s="8"/>
    </row>
    <row r="4696" spans="4:4" x14ac:dyDescent="0.2">
      <c r="D4696" s="8"/>
    </row>
    <row r="4697" spans="4:4" x14ac:dyDescent="0.2">
      <c r="D4697" s="8"/>
    </row>
    <row r="4698" spans="4:4" x14ac:dyDescent="0.2">
      <c r="D4698" s="8"/>
    </row>
    <row r="4699" spans="4:4" x14ac:dyDescent="0.2">
      <c r="D4699" s="8"/>
    </row>
    <row r="4700" spans="4:4" x14ac:dyDescent="0.2">
      <c r="D4700" s="8"/>
    </row>
    <row r="4701" spans="4:4" x14ac:dyDescent="0.2">
      <c r="D4701" s="8"/>
    </row>
    <row r="4702" spans="4:4" x14ac:dyDescent="0.2">
      <c r="D4702" s="8"/>
    </row>
    <row r="4703" spans="4:4" x14ac:dyDescent="0.2">
      <c r="D4703" s="8"/>
    </row>
    <row r="4704" spans="4:4" x14ac:dyDescent="0.2">
      <c r="D4704" s="8"/>
    </row>
    <row r="4705" spans="4:4" x14ac:dyDescent="0.2">
      <c r="D4705" s="8"/>
    </row>
    <row r="4706" spans="4:4" x14ac:dyDescent="0.2">
      <c r="D4706" s="8"/>
    </row>
    <row r="4707" spans="4:4" x14ac:dyDescent="0.2">
      <c r="D4707" s="8"/>
    </row>
    <row r="4708" spans="4:4" x14ac:dyDescent="0.2">
      <c r="D4708" s="8"/>
    </row>
    <row r="4709" spans="4:4" x14ac:dyDescent="0.2">
      <c r="D4709" s="8"/>
    </row>
    <row r="4710" spans="4:4" x14ac:dyDescent="0.2">
      <c r="D4710" s="8"/>
    </row>
    <row r="4711" spans="4:4" x14ac:dyDescent="0.2">
      <c r="D4711" s="8"/>
    </row>
    <row r="4712" spans="4:4" x14ac:dyDescent="0.2">
      <c r="D4712" s="8"/>
    </row>
    <row r="4713" spans="4:4" x14ac:dyDescent="0.2">
      <c r="D4713" s="8"/>
    </row>
    <row r="4714" spans="4:4" x14ac:dyDescent="0.2">
      <c r="D4714" s="8"/>
    </row>
    <row r="4715" spans="4:4" x14ac:dyDescent="0.2">
      <c r="D4715" s="8"/>
    </row>
    <row r="4716" spans="4:4" x14ac:dyDescent="0.2">
      <c r="D4716" s="8"/>
    </row>
    <row r="4717" spans="4:4" x14ac:dyDescent="0.2">
      <c r="D4717" s="8"/>
    </row>
    <row r="4718" spans="4:4" x14ac:dyDescent="0.2">
      <c r="D4718" s="8"/>
    </row>
    <row r="4719" spans="4:4" x14ac:dyDescent="0.2">
      <c r="D4719" s="8"/>
    </row>
    <row r="4720" spans="4:4" x14ac:dyDescent="0.2">
      <c r="D4720" s="8"/>
    </row>
    <row r="4721" spans="4:4" x14ac:dyDescent="0.2">
      <c r="D4721" s="8"/>
    </row>
    <row r="4722" spans="4:4" x14ac:dyDescent="0.2">
      <c r="D4722" s="8"/>
    </row>
    <row r="4723" spans="4:4" x14ac:dyDescent="0.2">
      <c r="D4723" s="8"/>
    </row>
    <row r="4724" spans="4:4" x14ac:dyDescent="0.2">
      <c r="D4724" s="8"/>
    </row>
    <row r="4725" spans="4:4" x14ac:dyDescent="0.2">
      <c r="D4725" s="8"/>
    </row>
    <row r="4726" spans="4:4" x14ac:dyDescent="0.2">
      <c r="D4726" s="8"/>
    </row>
    <row r="4727" spans="4:4" x14ac:dyDescent="0.2">
      <c r="D4727" s="8"/>
    </row>
    <row r="4728" spans="4:4" x14ac:dyDescent="0.2">
      <c r="D4728" s="8"/>
    </row>
    <row r="4729" spans="4:4" x14ac:dyDescent="0.2">
      <c r="D4729" s="8"/>
    </row>
    <row r="4730" spans="4:4" x14ac:dyDescent="0.2">
      <c r="D4730" s="8"/>
    </row>
    <row r="4731" spans="4:4" x14ac:dyDescent="0.2">
      <c r="D4731" s="8"/>
    </row>
    <row r="4732" spans="4:4" x14ac:dyDescent="0.2">
      <c r="D4732" s="8"/>
    </row>
    <row r="4733" spans="4:4" x14ac:dyDescent="0.2">
      <c r="D4733" s="8"/>
    </row>
    <row r="4734" spans="4:4" x14ac:dyDescent="0.2">
      <c r="D4734" s="8"/>
    </row>
    <row r="4735" spans="4:4" x14ac:dyDescent="0.2">
      <c r="D4735" s="8"/>
    </row>
    <row r="4736" spans="4:4" x14ac:dyDescent="0.2">
      <c r="D4736" s="8"/>
    </row>
    <row r="4737" spans="4:4" x14ac:dyDescent="0.2">
      <c r="D4737" s="8"/>
    </row>
    <row r="4738" spans="4:4" x14ac:dyDescent="0.2">
      <c r="D4738" s="8"/>
    </row>
    <row r="4739" spans="4:4" x14ac:dyDescent="0.2">
      <c r="D4739" s="8"/>
    </row>
    <row r="4740" spans="4:4" x14ac:dyDescent="0.2">
      <c r="D4740" s="8"/>
    </row>
    <row r="4741" spans="4:4" x14ac:dyDescent="0.2">
      <c r="D4741" s="8"/>
    </row>
    <row r="4742" spans="4:4" x14ac:dyDescent="0.2">
      <c r="D4742" s="8"/>
    </row>
    <row r="4743" spans="4:4" x14ac:dyDescent="0.2">
      <c r="D4743" s="8"/>
    </row>
    <row r="4744" spans="4:4" x14ac:dyDescent="0.2">
      <c r="D4744" s="8"/>
    </row>
    <row r="4745" spans="4:4" x14ac:dyDescent="0.2">
      <c r="D4745" s="8"/>
    </row>
    <row r="4746" spans="4:4" x14ac:dyDescent="0.2">
      <c r="D4746" s="8"/>
    </row>
    <row r="4747" spans="4:4" x14ac:dyDescent="0.2">
      <c r="D4747" s="8"/>
    </row>
    <row r="4748" spans="4:4" x14ac:dyDescent="0.2">
      <c r="D4748" s="8"/>
    </row>
    <row r="4749" spans="4:4" x14ac:dyDescent="0.2">
      <c r="D4749" s="8"/>
    </row>
    <row r="4750" spans="4:4" x14ac:dyDescent="0.2">
      <c r="D4750" s="8"/>
    </row>
    <row r="4751" spans="4:4" x14ac:dyDescent="0.2">
      <c r="D4751" s="8"/>
    </row>
    <row r="4752" spans="4:4" x14ac:dyDescent="0.2">
      <c r="D4752" s="8"/>
    </row>
    <row r="4753" spans="4:4" x14ac:dyDescent="0.2">
      <c r="D4753" s="8"/>
    </row>
    <row r="4754" spans="4:4" x14ac:dyDescent="0.2">
      <c r="D4754" s="8"/>
    </row>
    <row r="4755" spans="4:4" x14ac:dyDescent="0.2">
      <c r="D4755" s="8"/>
    </row>
    <row r="4756" spans="4:4" x14ac:dyDescent="0.2">
      <c r="D4756" s="8"/>
    </row>
    <row r="4757" spans="4:4" x14ac:dyDescent="0.2">
      <c r="D4757" s="8"/>
    </row>
    <row r="4758" spans="4:4" x14ac:dyDescent="0.2">
      <c r="D4758" s="8"/>
    </row>
    <row r="4759" spans="4:4" x14ac:dyDescent="0.2">
      <c r="D4759" s="8"/>
    </row>
    <row r="4760" spans="4:4" x14ac:dyDescent="0.2">
      <c r="D4760" s="8"/>
    </row>
    <row r="4761" spans="4:4" x14ac:dyDescent="0.2">
      <c r="D4761" s="8"/>
    </row>
    <row r="4762" spans="4:4" x14ac:dyDescent="0.2">
      <c r="D4762" s="8"/>
    </row>
    <row r="4763" spans="4:4" x14ac:dyDescent="0.2">
      <c r="D4763" s="8"/>
    </row>
    <row r="4764" spans="4:4" x14ac:dyDescent="0.2">
      <c r="D4764" s="8"/>
    </row>
    <row r="4765" spans="4:4" x14ac:dyDescent="0.2">
      <c r="D4765" s="8"/>
    </row>
    <row r="4766" spans="4:4" x14ac:dyDescent="0.2">
      <c r="D4766" s="8"/>
    </row>
    <row r="4767" spans="4:4" x14ac:dyDescent="0.2">
      <c r="D4767" s="8"/>
    </row>
    <row r="4768" spans="4:4" x14ac:dyDescent="0.2">
      <c r="D4768" s="8"/>
    </row>
    <row r="4769" spans="4:4" x14ac:dyDescent="0.2">
      <c r="D4769" s="8"/>
    </row>
    <row r="4770" spans="4:4" x14ac:dyDescent="0.2">
      <c r="D4770" s="8"/>
    </row>
    <row r="4771" spans="4:4" x14ac:dyDescent="0.2">
      <c r="D4771" s="8"/>
    </row>
    <row r="4772" spans="4:4" x14ac:dyDescent="0.2">
      <c r="D4772" s="8"/>
    </row>
    <row r="4773" spans="4:4" x14ac:dyDescent="0.2">
      <c r="D4773" s="8"/>
    </row>
    <row r="4774" spans="4:4" x14ac:dyDescent="0.2">
      <c r="D4774" s="8"/>
    </row>
    <row r="4775" spans="4:4" x14ac:dyDescent="0.2">
      <c r="D4775" s="8"/>
    </row>
    <row r="4776" spans="4:4" x14ac:dyDescent="0.2">
      <c r="D4776" s="8"/>
    </row>
    <row r="4777" spans="4:4" x14ac:dyDescent="0.2">
      <c r="D4777" s="8"/>
    </row>
    <row r="4778" spans="4:4" x14ac:dyDescent="0.2">
      <c r="D4778" s="8"/>
    </row>
    <row r="4779" spans="4:4" x14ac:dyDescent="0.2">
      <c r="D4779" s="8"/>
    </row>
    <row r="4780" spans="4:4" x14ac:dyDescent="0.2">
      <c r="D4780" s="8"/>
    </row>
    <row r="4781" spans="4:4" x14ac:dyDescent="0.2">
      <c r="D4781" s="8"/>
    </row>
    <row r="4782" spans="4:4" x14ac:dyDescent="0.2">
      <c r="D4782" s="8"/>
    </row>
    <row r="4783" spans="4:4" x14ac:dyDescent="0.2">
      <c r="D4783" s="8"/>
    </row>
    <row r="4784" spans="4:4" x14ac:dyDescent="0.2">
      <c r="D4784" s="8"/>
    </row>
    <row r="4785" spans="4:4" x14ac:dyDescent="0.2">
      <c r="D4785" s="8"/>
    </row>
    <row r="4786" spans="4:4" x14ac:dyDescent="0.2">
      <c r="D4786" s="8"/>
    </row>
    <row r="4787" spans="4:4" x14ac:dyDescent="0.2">
      <c r="D4787" s="8"/>
    </row>
    <row r="4788" spans="4:4" x14ac:dyDescent="0.2">
      <c r="D4788" s="8"/>
    </row>
    <row r="4789" spans="4:4" x14ac:dyDescent="0.2">
      <c r="D4789" s="8"/>
    </row>
    <row r="4790" spans="4:4" x14ac:dyDescent="0.2">
      <c r="D4790" s="8"/>
    </row>
    <row r="4791" spans="4:4" x14ac:dyDescent="0.2">
      <c r="D4791" s="8"/>
    </row>
    <row r="4792" spans="4:4" x14ac:dyDescent="0.2">
      <c r="D4792" s="8"/>
    </row>
    <row r="4793" spans="4:4" x14ac:dyDescent="0.2">
      <c r="D4793" s="8"/>
    </row>
    <row r="4794" spans="4:4" x14ac:dyDescent="0.2">
      <c r="D4794" s="8"/>
    </row>
    <row r="4795" spans="4:4" x14ac:dyDescent="0.2">
      <c r="D4795" s="8"/>
    </row>
    <row r="4796" spans="4:4" x14ac:dyDescent="0.2">
      <c r="D4796" s="8"/>
    </row>
    <row r="4797" spans="4:4" x14ac:dyDescent="0.2">
      <c r="D4797" s="8"/>
    </row>
    <row r="4798" spans="4:4" x14ac:dyDescent="0.2">
      <c r="D4798" s="8"/>
    </row>
    <row r="4799" spans="4:4" x14ac:dyDescent="0.2">
      <c r="D4799" s="8"/>
    </row>
    <row r="4800" spans="4:4" x14ac:dyDescent="0.2">
      <c r="D4800" s="8"/>
    </row>
    <row r="4801" spans="4:4" x14ac:dyDescent="0.2">
      <c r="D4801" s="8"/>
    </row>
    <row r="4802" spans="4:4" x14ac:dyDescent="0.2">
      <c r="D4802" s="8"/>
    </row>
    <row r="4803" spans="4:4" x14ac:dyDescent="0.2">
      <c r="D4803" s="8"/>
    </row>
    <row r="4804" spans="4:4" x14ac:dyDescent="0.2">
      <c r="D4804" s="8"/>
    </row>
    <row r="4805" spans="4:4" x14ac:dyDescent="0.2">
      <c r="D4805" s="8"/>
    </row>
    <row r="4806" spans="4:4" x14ac:dyDescent="0.2">
      <c r="D4806" s="8"/>
    </row>
    <row r="4807" spans="4:4" x14ac:dyDescent="0.2">
      <c r="D4807" s="8"/>
    </row>
    <row r="4808" spans="4:4" x14ac:dyDescent="0.2">
      <c r="D4808" s="8"/>
    </row>
    <row r="4809" spans="4:4" x14ac:dyDescent="0.2">
      <c r="D4809" s="8"/>
    </row>
    <row r="4810" spans="4:4" x14ac:dyDescent="0.2">
      <c r="D4810" s="8"/>
    </row>
    <row r="4811" spans="4:4" x14ac:dyDescent="0.2">
      <c r="D4811" s="8"/>
    </row>
    <row r="4812" spans="4:4" x14ac:dyDescent="0.2">
      <c r="D4812" s="8"/>
    </row>
    <row r="4813" spans="4:4" x14ac:dyDescent="0.2">
      <c r="D4813" s="8"/>
    </row>
    <row r="4814" spans="4:4" x14ac:dyDescent="0.2">
      <c r="D4814" s="8"/>
    </row>
    <row r="4815" spans="4:4" x14ac:dyDescent="0.2">
      <c r="D4815" s="8"/>
    </row>
    <row r="4816" spans="4:4" x14ac:dyDescent="0.2">
      <c r="D4816" s="8"/>
    </row>
    <row r="4817" spans="4:4" x14ac:dyDescent="0.2">
      <c r="D4817" s="8"/>
    </row>
    <row r="4818" spans="4:4" x14ac:dyDescent="0.2">
      <c r="D4818" s="8"/>
    </row>
    <row r="4819" spans="4:4" x14ac:dyDescent="0.2">
      <c r="D4819" s="8"/>
    </row>
    <row r="4820" spans="4:4" x14ac:dyDescent="0.2">
      <c r="D4820" s="8"/>
    </row>
    <row r="4821" spans="4:4" x14ac:dyDescent="0.2">
      <c r="D4821" s="8"/>
    </row>
    <row r="4822" spans="4:4" x14ac:dyDescent="0.2">
      <c r="D4822" s="8"/>
    </row>
    <row r="4823" spans="4:4" x14ac:dyDescent="0.2">
      <c r="D4823" s="8"/>
    </row>
    <row r="4824" spans="4:4" x14ac:dyDescent="0.2">
      <c r="D4824" s="8"/>
    </row>
    <row r="4825" spans="4:4" x14ac:dyDescent="0.2">
      <c r="D4825" s="8"/>
    </row>
    <row r="4826" spans="4:4" x14ac:dyDescent="0.2">
      <c r="D4826" s="8"/>
    </row>
    <row r="4827" spans="4:4" x14ac:dyDescent="0.2">
      <c r="D4827" s="8"/>
    </row>
    <row r="4828" spans="4:4" x14ac:dyDescent="0.2">
      <c r="D4828" s="8"/>
    </row>
    <row r="4829" spans="4:4" x14ac:dyDescent="0.2">
      <c r="D4829" s="8"/>
    </row>
    <row r="4830" spans="4:4" x14ac:dyDescent="0.2">
      <c r="D4830" s="8"/>
    </row>
    <row r="4831" spans="4:4" x14ac:dyDescent="0.2">
      <c r="D4831" s="8"/>
    </row>
    <row r="4832" spans="4:4" x14ac:dyDescent="0.2">
      <c r="D4832" s="8"/>
    </row>
    <row r="4833" spans="4:4" x14ac:dyDescent="0.2">
      <c r="D4833" s="8"/>
    </row>
    <row r="4834" spans="4:4" x14ac:dyDescent="0.2">
      <c r="D4834" s="8"/>
    </row>
    <row r="4835" spans="4:4" x14ac:dyDescent="0.2">
      <c r="D4835" s="8"/>
    </row>
    <row r="4836" spans="4:4" x14ac:dyDescent="0.2">
      <c r="D4836" s="8"/>
    </row>
    <row r="4837" spans="4:4" x14ac:dyDescent="0.2">
      <c r="D4837" s="8"/>
    </row>
    <row r="4838" spans="4:4" x14ac:dyDescent="0.2">
      <c r="D4838" s="8"/>
    </row>
    <row r="4839" spans="4:4" x14ac:dyDescent="0.2">
      <c r="D4839" s="8"/>
    </row>
    <row r="4840" spans="4:4" x14ac:dyDescent="0.2">
      <c r="D4840" s="8"/>
    </row>
    <row r="4841" spans="4:4" x14ac:dyDescent="0.2">
      <c r="D4841" s="8"/>
    </row>
    <row r="4842" spans="4:4" x14ac:dyDescent="0.2">
      <c r="D4842" s="8"/>
    </row>
    <row r="4843" spans="4:4" x14ac:dyDescent="0.2">
      <c r="D4843" s="8"/>
    </row>
    <row r="4844" spans="4:4" x14ac:dyDescent="0.2">
      <c r="D4844" s="8"/>
    </row>
    <row r="4845" spans="4:4" x14ac:dyDescent="0.2">
      <c r="D4845" s="8"/>
    </row>
    <row r="4846" spans="4:4" x14ac:dyDescent="0.2">
      <c r="D4846" s="8"/>
    </row>
    <row r="4847" spans="4:4" x14ac:dyDescent="0.2">
      <c r="D4847" s="8"/>
    </row>
    <row r="4848" spans="4:4" x14ac:dyDescent="0.2">
      <c r="D4848" s="8"/>
    </row>
    <row r="4849" spans="4:4" x14ac:dyDescent="0.2">
      <c r="D4849" s="8"/>
    </row>
    <row r="4850" spans="4:4" x14ac:dyDescent="0.2">
      <c r="D4850" s="8"/>
    </row>
    <row r="4851" spans="4:4" x14ac:dyDescent="0.2">
      <c r="D4851" s="8"/>
    </row>
    <row r="4852" spans="4:4" x14ac:dyDescent="0.2">
      <c r="D4852" s="8"/>
    </row>
    <row r="4853" spans="4:4" x14ac:dyDescent="0.2">
      <c r="D4853" s="8"/>
    </row>
    <row r="4854" spans="4:4" x14ac:dyDescent="0.2">
      <c r="D4854" s="8"/>
    </row>
    <row r="4855" spans="4:4" x14ac:dyDescent="0.2">
      <c r="D4855" s="8"/>
    </row>
    <row r="4856" spans="4:4" x14ac:dyDescent="0.2">
      <c r="D4856" s="8"/>
    </row>
    <row r="4857" spans="4:4" x14ac:dyDescent="0.2">
      <c r="D4857" s="8"/>
    </row>
    <row r="4858" spans="4:4" x14ac:dyDescent="0.2">
      <c r="D4858" s="8"/>
    </row>
    <row r="4859" spans="4:4" x14ac:dyDescent="0.2">
      <c r="D4859" s="8"/>
    </row>
    <row r="4860" spans="4:4" x14ac:dyDescent="0.2">
      <c r="D4860" s="8"/>
    </row>
    <row r="4861" spans="4:4" x14ac:dyDescent="0.2">
      <c r="D4861" s="8"/>
    </row>
    <row r="4862" spans="4:4" x14ac:dyDescent="0.2">
      <c r="D4862" s="8"/>
    </row>
    <row r="4863" spans="4:4" x14ac:dyDescent="0.2">
      <c r="D4863" s="8"/>
    </row>
    <row r="4864" spans="4:4" x14ac:dyDescent="0.2">
      <c r="D4864" s="8"/>
    </row>
    <row r="4865" spans="4:4" x14ac:dyDescent="0.2">
      <c r="D4865" s="8"/>
    </row>
    <row r="4866" spans="4:4" x14ac:dyDescent="0.2">
      <c r="D4866" s="8"/>
    </row>
    <row r="4867" spans="4:4" x14ac:dyDescent="0.2">
      <c r="D4867" s="8"/>
    </row>
    <row r="4868" spans="4:4" x14ac:dyDescent="0.2">
      <c r="D4868" s="8"/>
    </row>
    <row r="4869" spans="4:4" x14ac:dyDescent="0.2">
      <c r="D4869" s="8"/>
    </row>
    <row r="4870" spans="4:4" x14ac:dyDescent="0.2">
      <c r="D4870" s="8"/>
    </row>
    <row r="4871" spans="4:4" x14ac:dyDescent="0.2">
      <c r="D4871" s="8"/>
    </row>
    <row r="4872" spans="4:4" x14ac:dyDescent="0.2">
      <c r="D4872" s="8"/>
    </row>
    <row r="4873" spans="4:4" x14ac:dyDescent="0.2">
      <c r="D4873" s="8"/>
    </row>
    <row r="4874" spans="4:4" x14ac:dyDescent="0.2">
      <c r="D4874" s="8"/>
    </row>
    <row r="4875" spans="4:4" x14ac:dyDescent="0.2">
      <c r="D4875" s="8"/>
    </row>
    <row r="4876" spans="4:4" x14ac:dyDescent="0.2">
      <c r="D4876" s="8"/>
    </row>
    <row r="4877" spans="4:4" x14ac:dyDescent="0.2">
      <c r="D4877" s="8"/>
    </row>
    <row r="4878" spans="4:4" x14ac:dyDescent="0.2">
      <c r="D4878" s="8"/>
    </row>
    <row r="4879" spans="4:4" x14ac:dyDescent="0.2">
      <c r="D4879" s="8"/>
    </row>
    <row r="4880" spans="4:4" x14ac:dyDescent="0.2">
      <c r="D4880" s="8"/>
    </row>
    <row r="4881" spans="4:4" x14ac:dyDescent="0.2">
      <c r="D4881" s="8"/>
    </row>
    <row r="4882" spans="4:4" x14ac:dyDescent="0.2">
      <c r="D4882" s="8"/>
    </row>
    <row r="4883" spans="4:4" x14ac:dyDescent="0.2">
      <c r="D4883" s="8"/>
    </row>
    <row r="4884" spans="4:4" x14ac:dyDescent="0.2">
      <c r="D4884" s="8"/>
    </row>
    <row r="4885" spans="4:4" x14ac:dyDescent="0.2">
      <c r="D4885" s="8"/>
    </row>
    <row r="4886" spans="4:4" x14ac:dyDescent="0.2">
      <c r="D4886" s="8"/>
    </row>
    <row r="4887" spans="4:4" x14ac:dyDescent="0.2">
      <c r="D4887" s="8"/>
    </row>
    <row r="4888" spans="4:4" x14ac:dyDescent="0.2">
      <c r="D4888" s="8"/>
    </row>
    <row r="4889" spans="4:4" x14ac:dyDescent="0.2">
      <c r="D4889" s="8"/>
    </row>
    <row r="4890" spans="4:4" x14ac:dyDescent="0.2">
      <c r="D4890" s="8"/>
    </row>
    <row r="4891" spans="4:4" x14ac:dyDescent="0.2">
      <c r="D4891" s="8"/>
    </row>
    <row r="4892" spans="4:4" x14ac:dyDescent="0.2">
      <c r="D4892" s="8"/>
    </row>
    <row r="4893" spans="4:4" x14ac:dyDescent="0.2">
      <c r="D4893" s="8"/>
    </row>
    <row r="4894" spans="4:4" x14ac:dyDescent="0.2">
      <c r="D4894" s="8"/>
    </row>
    <row r="4895" spans="4:4" x14ac:dyDescent="0.2">
      <c r="D4895" s="8"/>
    </row>
    <row r="4896" spans="4:4" x14ac:dyDescent="0.2">
      <c r="D4896" s="8"/>
    </row>
    <row r="4897" spans="4:4" x14ac:dyDescent="0.2">
      <c r="D4897" s="8"/>
    </row>
    <row r="4898" spans="4:4" x14ac:dyDescent="0.2">
      <c r="D4898" s="8"/>
    </row>
    <row r="4899" spans="4:4" x14ac:dyDescent="0.2">
      <c r="D4899" s="8"/>
    </row>
    <row r="4900" spans="4:4" x14ac:dyDescent="0.2">
      <c r="D4900" s="8"/>
    </row>
    <row r="4901" spans="4:4" x14ac:dyDescent="0.2">
      <c r="D4901" s="8"/>
    </row>
    <row r="4902" spans="4:4" x14ac:dyDescent="0.2">
      <c r="D4902" s="8"/>
    </row>
    <row r="4903" spans="4:4" x14ac:dyDescent="0.2">
      <c r="D4903" s="8"/>
    </row>
    <row r="4904" spans="4:4" x14ac:dyDescent="0.2">
      <c r="D4904" s="8"/>
    </row>
    <row r="4905" spans="4:4" x14ac:dyDescent="0.2">
      <c r="D4905" s="8"/>
    </row>
    <row r="4906" spans="4:4" x14ac:dyDescent="0.2">
      <c r="D4906" s="8"/>
    </row>
    <row r="4907" spans="4:4" x14ac:dyDescent="0.2">
      <c r="D4907" s="8"/>
    </row>
    <row r="4908" spans="4:4" x14ac:dyDescent="0.2">
      <c r="D4908" s="8"/>
    </row>
    <row r="4909" spans="4:4" x14ac:dyDescent="0.2">
      <c r="D4909" s="8"/>
    </row>
    <row r="4910" spans="4:4" x14ac:dyDescent="0.2">
      <c r="D4910" s="8"/>
    </row>
    <row r="4911" spans="4:4" x14ac:dyDescent="0.2">
      <c r="D4911" s="8"/>
    </row>
    <row r="4912" spans="4:4" x14ac:dyDescent="0.2">
      <c r="D4912" s="8"/>
    </row>
    <row r="4913" spans="4:4" x14ac:dyDescent="0.2">
      <c r="D4913" s="8"/>
    </row>
    <row r="4914" spans="4:4" x14ac:dyDescent="0.2">
      <c r="D4914" s="8"/>
    </row>
    <row r="4915" spans="4:4" x14ac:dyDescent="0.2">
      <c r="D4915" s="8"/>
    </row>
    <row r="4916" spans="4:4" x14ac:dyDescent="0.2">
      <c r="D4916" s="8"/>
    </row>
    <row r="4917" spans="4:4" x14ac:dyDescent="0.2">
      <c r="D4917" s="8"/>
    </row>
    <row r="4918" spans="4:4" x14ac:dyDescent="0.2">
      <c r="D4918" s="8"/>
    </row>
    <row r="4919" spans="4:4" x14ac:dyDescent="0.2">
      <c r="D4919" s="8"/>
    </row>
    <row r="4920" spans="4:4" x14ac:dyDescent="0.2">
      <c r="D4920" s="8"/>
    </row>
    <row r="4921" spans="4:4" x14ac:dyDescent="0.2">
      <c r="D4921" s="8"/>
    </row>
    <row r="4922" spans="4:4" x14ac:dyDescent="0.2">
      <c r="D4922" s="8"/>
    </row>
    <row r="4923" spans="4:4" x14ac:dyDescent="0.2">
      <c r="D4923" s="8"/>
    </row>
    <row r="4924" spans="4:4" x14ac:dyDescent="0.2">
      <c r="D4924" s="8"/>
    </row>
    <row r="4925" spans="4:4" x14ac:dyDescent="0.2">
      <c r="D4925" s="8"/>
    </row>
    <row r="4926" spans="4:4" x14ac:dyDescent="0.2">
      <c r="D4926" s="8"/>
    </row>
    <row r="4927" spans="4:4" x14ac:dyDescent="0.2">
      <c r="D4927" s="8"/>
    </row>
    <row r="4928" spans="4:4" x14ac:dyDescent="0.2">
      <c r="D4928" s="8"/>
    </row>
    <row r="4929" spans="4:4" x14ac:dyDescent="0.2">
      <c r="D4929" s="8"/>
    </row>
    <row r="4930" spans="4:4" x14ac:dyDescent="0.2">
      <c r="D4930" s="8"/>
    </row>
    <row r="4931" spans="4:4" x14ac:dyDescent="0.2">
      <c r="D4931" s="8"/>
    </row>
    <row r="4932" spans="4:4" x14ac:dyDescent="0.2">
      <c r="D4932" s="8"/>
    </row>
    <row r="4933" spans="4:4" x14ac:dyDescent="0.2">
      <c r="D4933" s="8"/>
    </row>
    <row r="4934" spans="4:4" x14ac:dyDescent="0.2">
      <c r="D4934" s="8"/>
    </row>
    <row r="4935" spans="4:4" x14ac:dyDescent="0.2">
      <c r="D4935" s="8"/>
    </row>
    <row r="4936" spans="4:4" x14ac:dyDescent="0.2">
      <c r="D4936" s="8"/>
    </row>
    <row r="4937" spans="4:4" x14ac:dyDescent="0.2">
      <c r="D4937" s="8"/>
    </row>
    <row r="4938" spans="4:4" x14ac:dyDescent="0.2">
      <c r="D4938" s="8"/>
    </row>
    <row r="4939" spans="4:4" x14ac:dyDescent="0.2">
      <c r="D4939" s="8"/>
    </row>
    <row r="4940" spans="4:4" x14ac:dyDescent="0.2">
      <c r="D4940" s="8"/>
    </row>
    <row r="4941" spans="4:4" x14ac:dyDescent="0.2">
      <c r="D4941" s="8"/>
    </row>
    <row r="4942" spans="4:4" x14ac:dyDescent="0.2">
      <c r="D4942" s="8"/>
    </row>
    <row r="4943" spans="4:4" x14ac:dyDescent="0.2">
      <c r="D4943" s="8"/>
    </row>
    <row r="4944" spans="4:4" x14ac:dyDescent="0.2">
      <c r="D4944" s="8"/>
    </row>
    <row r="4945" spans="4:4" x14ac:dyDescent="0.2">
      <c r="D4945" s="8"/>
    </row>
    <row r="4946" spans="4:4" x14ac:dyDescent="0.2">
      <c r="D4946" s="8"/>
    </row>
    <row r="4947" spans="4:4" x14ac:dyDescent="0.2">
      <c r="D4947" s="8"/>
    </row>
    <row r="4948" spans="4:4" x14ac:dyDescent="0.2">
      <c r="D4948" s="8"/>
    </row>
    <row r="4949" spans="4:4" x14ac:dyDescent="0.2">
      <c r="D4949" s="8"/>
    </row>
    <row r="4950" spans="4:4" x14ac:dyDescent="0.2">
      <c r="D4950" s="8"/>
    </row>
    <row r="4951" spans="4:4" x14ac:dyDescent="0.2">
      <c r="D4951" s="8"/>
    </row>
    <row r="4952" spans="4:4" x14ac:dyDescent="0.2">
      <c r="D4952" s="8"/>
    </row>
    <row r="4953" spans="4:4" x14ac:dyDescent="0.2">
      <c r="D4953" s="8"/>
    </row>
    <row r="4954" spans="4:4" x14ac:dyDescent="0.2">
      <c r="D4954" s="8"/>
    </row>
    <row r="4955" spans="4:4" x14ac:dyDescent="0.2">
      <c r="D4955" s="8"/>
    </row>
    <row r="4956" spans="4:4" x14ac:dyDescent="0.2">
      <c r="D4956" s="8"/>
    </row>
    <row r="4957" spans="4:4" x14ac:dyDescent="0.2">
      <c r="D4957" s="8"/>
    </row>
    <row r="4958" spans="4:4" x14ac:dyDescent="0.2">
      <c r="D4958" s="8"/>
    </row>
    <row r="4959" spans="4:4" x14ac:dyDescent="0.2">
      <c r="D4959" s="8"/>
    </row>
    <row r="4960" spans="4:4" x14ac:dyDescent="0.2">
      <c r="D4960" s="8"/>
    </row>
    <row r="4961" spans="4:4" x14ac:dyDescent="0.2">
      <c r="D4961" s="8"/>
    </row>
    <row r="4962" spans="4:4" x14ac:dyDescent="0.2">
      <c r="D4962" s="8"/>
    </row>
    <row r="4963" spans="4:4" x14ac:dyDescent="0.2">
      <c r="D4963" s="8"/>
    </row>
    <row r="4964" spans="4:4" x14ac:dyDescent="0.2">
      <c r="D4964" s="8"/>
    </row>
    <row r="4965" spans="4:4" x14ac:dyDescent="0.2">
      <c r="D4965" s="8"/>
    </row>
    <row r="4966" spans="4:4" x14ac:dyDescent="0.2">
      <c r="D4966" s="8"/>
    </row>
    <row r="4967" spans="4:4" x14ac:dyDescent="0.2">
      <c r="D4967" s="8"/>
    </row>
    <row r="4968" spans="4:4" x14ac:dyDescent="0.2">
      <c r="D4968" s="8"/>
    </row>
    <row r="4969" spans="4:4" x14ac:dyDescent="0.2">
      <c r="D4969" s="8"/>
    </row>
    <row r="4970" spans="4:4" x14ac:dyDescent="0.2">
      <c r="D4970" s="8"/>
    </row>
    <row r="4971" spans="4:4" x14ac:dyDescent="0.2">
      <c r="D4971" s="8"/>
    </row>
    <row r="4972" spans="4:4" x14ac:dyDescent="0.2">
      <c r="D4972" s="8"/>
    </row>
    <row r="4973" spans="4:4" x14ac:dyDescent="0.2">
      <c r="D4973" s="8"/>
    </row>
    <row r="4974" spans="4:4" x14ac:dyDescent="0.2">
      <c r="D4974" s="8"/>
    </row>
    <row r="4975" spans="4:4" x14ac:dyDescent="0.2">
      <c r="D4975" s="8"/>
    </row>
    <row r="4976" spans="4:4" x14ac:dyDescent="0.2">
      <c r="D4976" s="8"/>
    </row>
    <row r="4977" spans="4:4" x14ac:dyDescent="0.2">
      <c r="D4977" s="8"/>
    </row>
    <row r="4978" spans="4:4" x14ac:dyDescent="0.2">
      <c r="D4978" s="8"/>
    </row>
    <row r="4979" spans="4:4" x14ac:dyDescent="0.2">
      <c r="D4979" s="8"/>
    </row>
    <row r="4980" spans="4:4" x14ac:dyDescent="0.2">
      <c r="D4980" s="8"/>
    </row>
    <row r="4981" spans="4:4" x14ac:dyDescent="0.2">
      <c r="D4981" s="8"/>
    </row>
    <row r="4982" spans="4:4" x14ac:dyDescent="0.2">
      <c r="D4982" s="8"/>
    </row>
    <row r="4983" spans="4:4" x14ac:dyDescent="0.2">
      <c r="D4983" s="8"/>
    </row>
    <row r="4984" spans="4:4" x14ac:dyDescent="0.2">
      <c r="D4984" s="8"/>
    </row>
    <row r="4985" spans="4:4" x14ac:dyDescent="0.2">
      <c r="D4985" s="8"/>
    </row>
    <row r="4986" spans="4:4" x14ac:dyDescent="0.2">
      <c r="D4986" s="8"/>
    </row>
    <row r="4987" spans="4:4" x14ac:dyDescent="0.2">
      <c r="D4987" s="8"/>
    </row>
    <row r="4988" spans="4:4" x14ac:dyDescent="0.2">
      <c r="D4988" s="8"/>
    </row>
    <row r="4989" spans="4:4" x14ac:dyDescent="0.2">
      <c r="D4989" s="8"/>
    </row>
    <row r="4990" spans="4:4" x14ac:dyDescent="0.2">
      <c r="D4990" s="8"/>
    </row>
    <row r="4991" spans="4:4" x14ac:dyDescent="0.2">
      <c r="D4991" s="8"/>
    </row>
    <row r="4992" spans="4:4" x14ac:dyDescent="0.2">
      <c r="D4992" s="8"/>
    </row>
    <row r="4993" spans="4:4" x14ac:dyDescent="0.2">
      <c r="D4993" s="8"/>
    </row>
    <row r="4994" spans="4:4" x14ac:dyDescent="0.2">
      <c r="D4994" s="8"/>
    </row>
    <row r="4995" spans="4:4" x14ac:dyDescent="0.2">
      <c r="D4995" s="8"/>
    </row>
    <row r="4996" spans="4:4" x14ac:dyDescent="0.2">
      <c r="D4996" s="8"/>
    </row>
    <row r="4997" spans="4:4" x14ac:dyDescent="0.2">
      <c r="D4997" s="8"/>
    </row>
    <row r="4998" spans="4:4" x14ac:dyDescent="0.2">
      <c r="D4998" s="8"/>
    </row>
  </sheetData>
  <sheetProtection sheet="1" objects="1" scenarios="1"/>
  <autoFilter ref="A7:G470" xr:uid="{F2B2B382-E964-46D2-8453-1D2872F42477}"/>
  <mergeCells count="7">
    <mergeCell ref="A472:G476"/>
    <mergeCell ref="A1:G1"/>
    <mergeCell ref="C2:G2"/>
    <mergeCell ref="C3:G3"/>
    <mergeCell ref="C4:G4"/>
    <mergeCell ref="A451:B451"/>
    <mergeCell ref="A471:C471"/>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FFE6-EFC9-4884-BB43-B513BF3378B7}">
  <sheetPr>
    <tabColor rgb="FFFFFFCC"/>
    <pageSetUpPr fitToPage="1"/>
  </sheetPr>
  <dimension ref="A1:I239"/>
  <sheetViews>
    <sheetView view="pageBreakPreview" zoomScale="85" zoomScaleNormal="85" zoomScaleSheetLayoutView="85" workbookViewId="0">
      <selection activeCell="C6" sqref="C6"/>
    </sheetView>
  </sheetViews>
  <sheetFormatPr defaultColWidth="0" defaultRowHeight="15" zeroHeight="1" x14ac:dyDescent="0.25"/>
  <cols>
    <col min="1" max="1" width="4.7109375" style="204" customWidth="1"/>
    <col min="2" max="2" width="4.85546875" style="217" bestFit="1" customWidth="1"/>
    <col min="3" max="3" width="105.28515625" style="266" bestFit="1" customWidth="1"/>
    <col min="4" max="5" width="9.140625" style="217" customWidth="1"/>
    <col min="6" max="6" width="14.85546875" style="226" bestFit="1" customWidth="1"/>
    <col min="7" max="7" width="15.5703125" style="226" bestFit="1" customWidth="1"/>
    <col min="8" max="8" width="4.42578125" style="204" customWidth="1"/>
    <col min="9" max="9" width="0" style="226" hidden="1" customWidth="1"/>
    <col min="10" max="16384" width="9.140625" style="226" hidden="1"/>
  </cols>
  <sheetData>
    <row r="1" spans="2:7" s="204" customFormat="1" ht="25.5" customHeight="1" thickBot="1" x14ac:dyDescent="0.3">
      <c r="B1" s="201"/>
      <c r="C1" s="202"/>
      <c r="D1" s="203"/>
      <c r="E1" s="203"/>
    </row>
    <row r="2" spans="2:7" ht="36.75" customHeight="1" x14ac:dyDescent="0.25">
      <c r="B2" s="205" t="s">
        <v>642</v>
      </c>
      <c r="C2" s="206" t="s">
        <v>643</v>
      </c>
      <c r="D2" s="207"/>
      <c r="E2" s="208"/>
      <c r="F2" s="204"/>
      <c r="G2" s="204"/>
    </row>
    <row r="3" spans="2:7" ht="36.75" customHeight="1" x14ac:dyDescent="0.25">
      <c r="B3" s="209"/>
      <c r="C3" s="210" t="s">
        <v>644</v>
      </c>
      <c r="D3" s="211"/>
      <c r="E3" s="212"/>
      <c r="F3" s="204"/>
      <c r="G3" s="204"/>
    </row>
    <row r="4" spans="2:7" ht="30.75" thickBot="1" x14ac:dyDescent="0.3">
      <c r="B4" s="213"/>
      <c r="C4" s="214" t="s">
        <v>6</v>
      </c>
      <c r="D4" s="214" t="s">
        <v>645</v>
      </c>
      <c r="E4" s="215" t="s">
        <v>646</v>
      </c>
      <c r="F4" s="216" t="s">
        <v>647</v>
      </c>
      <c r="G4" s="217" t="s">
        <v>648</v>
      </c>
    </row>
    <row r="5" spans="2:7" s="204" customFormat="1" ht="15.75" thickBot="1" x14ac:dyDescent="0.3">
      <c r="B5" s="218"/>
      <c r="C5" s="219"/>
      <c r="D5" s="218"/>
      <c r="E5" s="218"/>
    </row>
    <row r="6" spans="2:7" ht="15.75" thickBot="1" x14ac:dyDescent="0.3">
      <c r="B6" s="220"/>
      <c r="C6" s="475" t="s">
        <v>649</v>
      </c>
      <c r="D6" s="221"/>
      <c r="E6" s="222"/>
      <c r="F6" s="204"/>
      <c r="G6" s="204"/>
    </row>
    <row r="7" spans="2:7" x14ac:dyDescent="0.25">
      <c r="B7" s="223"/>
      <c r="C7" s="476" t="s">
        <v>994</v>
      </c>
      <c r="D7" s="224"/>
      <c r="E7" s="225"/>
      <c r="G7" s="227"/>
    </row>
    <row r="8" spans="2:7" x14ac:dyDescent="0.25">
      <c r="B8" s="228"/>
      <c r="C8" s="477" t="s">
        <v>650</v>
      </c>
      <c r="D8" s="230">
        <v>50</v>
      </c>
      <c r="E8" s="231" t="s">
        <v>651</v>
      </c>
      <c r="F8" s="232"/>
      <c r="G8" s="233">
        <f t="shared" ref="G8:G12" si="0">+F8*D8</f>
        <v>0</v>
      </c>
    </row>
    <row r="9" spans="2:7" x14ac:dyDescent="0.25">
      <c r="B9" s="228"/>
      <c r="C9" s="478" t="s">
        <v>1191</v>
      </c>
      <c r="D9" s="230">
        <v>60</v>
      </c>
      <c r="E9" s="231" t="s">
        <v>651</v>
      </c>
      <c r="F9" s="232"/>
      <c r="G9" s="233">
        <f t="shared" si="0"/>
        <v>0</v>
      </c>
    </row>
    <row r="10" spans="2:7" x14ac:dyDescent="0.25">
      <c r="B10" s="228"/>
      <c r="C10" s="478" t="s">
        <v>652</v>
      </c>
      <c r="D10" s="230">
        <v>140</v>
      </c>
      <c r="E10" s="231" t="s">
        <v>651</v>
      </c>
      <c r="F10" s="232"/>
      <c r="G10" s="233">
        <f t="shared" si="0"/>
        <v>0</v>
      </c>
    </row>
    <row r="11" spans="2:7" x14ac:dyDescent="0.25">
      <c r="B11" s="228"/>
      <c r="C11" s="478" t="s">
        <v>653</v>
      </c>
      <c r="D11" s="230">
        <v>160</v>
      </c>
      <c r="E11" s="231" t="s">
        <v>651</v>
      </c>
      <c r="F11" s="232"/>
      <c r="G11" s="233">
        <f t="shared" si="0"/>
        <v>0</v>
      </c>
    </row>
    <row r="12" spans="2:7" x14ac:dyDescent="0.25">
      <c r="B12" s="228"/>
      <c r="C12" s="407" t="s">
        <v>654</v>
      </c>
      <c r="D12" s="234">
        <v>1</v>
      </c>
      <c r="E12" s="231" t="s">
        <v>490</v>
      </c>
      <c r="F12" s="233"/>
      <c r="G12" s="233">
        <f t="shared" si="0"/>
        <v>0</v>
      </c>
    </row>
    <row r="13" spans="2:7" x14ac:dyDescent="0.25">
      <c r="B13" s="235"/>
      <c r="C13" s="479"/>
      <c r="D13" s="236"/>
      <c r="E13" s="237"/>
      <c r="F13" s="233"/>
      <c r="G13" s="233"/>
    </row>
    <row r="14" spans="2:7" x14ac:dyDescent="0.25">
      <c r="B14" s="235"/>
      <c r="C14" s="479" t="s">
        <v>655</v>
      </c>
      <c r="D14" s="236"/>
      <c r="E14" s="237"/>
      <c r="F14" s="233"/>
      <c r="G14" s="233"/>
    </row>
    <row r="15" spans="2:7" x14ac:dyDescent="0.25">
      <c r="B15" s="235"/>
      <c r="C15" s="479" t="s">
        <v>1192</v>
      </c>
      <c r="D15" s="236">
        <v>30</v>
      </c>
      <c r="E15" s="237" t="s">
        <v>651</v>
      </c>
      <c r="F15" s="233"/>
      <c r="G15" s="233">
        <f t="shared" ref="G15:G16" si="1">+F15*D15</f>
        <v>0</v>
      </c>
    </row>
    <row r="16" spans="2:7" x14ac:dyDescent="0.25">
      <c r="B16" s="235"/>
      <c r="C16" s="479" t="s">
        <v>656</v>
      </c>
      <c r="D16" s="236">
        <v>30</v>
      </c>
      <c r="E16" s="237" t="s">
        <v>651</v>
      </c>
      <c r="F16" s="233"/>
      <c r="G16" s="233">
        <f t="shared" si="1"/>
        <v>0</v>
      </c>
    </row>
    <row r="17" spans="2:7" x14ac:dyDescent="0.25">
      <c r="B17" s="235"/>
      <c r="C17" s="479"/>
      <c r="D17" s="236"/>
      <c r="E17" s="237"/>
      <c r="F17" s="233"/>
      <c r="G17" s="233"/>
    </row>
    <row r="18" spans="2:7" ht="15.75" thickBot="1" x14ac:dyDescent="0.3">
      <c r="B18" s="213"/>
      <c r="C18" s="480" t="s">
        <v>657</v>
      </c>
      <c r="D18" s="238">
        <v>1</v>
      </c>
      <c r="E18" s="215" t="s">
        <v>490</v>
      </c>
      <c r="F18" s="233"/>
      <c r="G18" s="233">
        <f t="shared" ref="G18" si="2">+F18*D18</f>
        <v>0</v>
      </c>
    </row>
    <row r="19" spans="2:7" s="204" customFormat="1" ht="15.75" thickBot="1" x14ac:dyDescent="0.3">
      <c r="B19" s="239"/>
      <c r="C19" s="481"/>
      <c r="D19" s="218"/>
      <c r="E19" s="240"/>
      <c r="F19" s="241"/>
      <c r="G19" s="241"/>
    </row>
    <row r="20" spans="2:7" x14ac:dyDescent="0.25">
      <c r="B20" s="220"/>
      <c r="C20" s="475" t="s">
        <v>658</v>
      </c>
      <c r="D20" s="221"/>
      <c r="E20" s="222"/>
      <c r="F20" s="232"/>
      <c r="G20" s="232"/>
    </row>
    <row r="21" spans="2:7" x14ac:dyDescent="0.25">
      <c r="B21" s="235"/>
      <c r="C21" s="482" t="s">
        <v>659</v>
      </c>
      <c r="D21" s="236"/>
      <c r="E21" s="237"/>
      <c r="F21" s="232"/>
      <c r="G21" s="232"/>
    </row>
    <row r="22" spans="2:7" x14ac:dyDescent="0.25">
      <c r="B22" s="228"/>
      <c r="C22" s="478" t="s">
        <v>660</v>
      </c>
      <c r="D22" s="234">
        <f>+D9</f>
        <v>60</v>
      </c>
      <c r="E22" s="231" t="s">
        <v>651</v>
      </c>
      <c r="F22" s="233"/>
      <c r="G22" s="233">
        <f t="shared" ref="G22:G29" si="3">+F22*D22</f>
        <v>0</v>
      </c>
    </row>
    <row r="23" spans="2:7" x14ac:dyDescent="0.25">
      <c r="B23" s="228"/>
      <c r="C23" s="478" t="s">
        <v>661</v>
      </c>
      <c r="D23" s="234">
        <v>20</v>
      </c>
      <c r="E23" s="231" t="s">
        <v>651</v>
      </c>
      <c r="F23" s="233"/>
      <c r="G23" s="233">
        <f t="shared" si="3"/>
        <v>0</v>
      </c>
    </row>
    <row r="24" spans="2:7" x14ac:dyDescent="0.25">
      <c r="B24" s="235"/>
      <c r="C24" s="483"/>
      <c r="D24" s="236"/>
      <c r="E24" s="237"/>
      <c r="F24" s="233"/>
      <c r="G24" s="233"/>
    </row>
    <row r="25" spans="2:7" x14ac:dyDescent="0.25">
      <c r="B25" s="235"/>
      <c r="C25" s="482" t="s">
        <v>1193</v>
      </c>
      <c r="D25" s="236"/>
      <c r="E25" s="237"/>
      <c r="F25" s="233"/>
      <c r="G25" s="233"/>
    </row>
    <row r="26" spans="2:7" x14ac:dyDescent="0.25">
      <c r="B26" s="235"/>
      <c r="C26" s="484" t="s">
        <v>1194</v>
      </c>
      <c r="D26" s="236">
        <f>D11-D23</f>
        <v>140</v>
      </c>
      <c r="E26" s="237" t="s">
        <v>651</v>
      </c>
      <c r="F26" s="233"/>
      <c r="G26" s="233">
        <f t="shared" si="3"/>
        <v>0</v>
      </c>
    </row>
    <row r="27" spans="2:7" x14ac:dyDescent="0.25">
      <c r="B27" s="235"/>
      <c r="C27" s="484" t="s">
        <v>1195</v>
      </c>
      <c r="D27" s="236">
        <f>D10</f>
        <v>140</v>
      </c>
      <c r="E27" s="237" t="s">
        <v>651</v>
      </c>
      <c r="F27" s="233"/>
      <c r="G27" s="233">
        <f t="shared" si="3"/>
        <v>0</v>
      </c>
    </row>
    <row r="28" spans="2:7" x14ac:dyDescent="0.25">
      <c r="B28" s="235"/>
      <c r="C28" s="484" t="s">
        <v>1196</v>
      </c>
      <c r="D28" s="236">
        <f>D8</f>
        <v>50</v>
      </c>
      <c r="E28" s="237" t="s">
        <v>651</v>
      </c>
      <c r="F28" s="233"/>
      <c r="G28" s="233">
        <f t="shared" si="3"/>
        <v>0</v>
      </c>
    </row>
    <row r="29" spans="2:7" ht="18" thickBot="1" x14ac:dyDescent="0.3">
      <c r="B29" s="213"/>
      <c r="C29" s="485" t="s">
        <v>662</v>
      </c>
      <c r="D29" s="238">
        <v>1</v>
      </c>
      <c r="E29" s="215" t="s">
        <v>663</v>
      </c>
      <c r="F29" s="233"/>
      <c r="G29" s="233">
        <f t="shared" si="3"/>
        <v>0</v>
      </c>
    </row>
    <row r="30" spans="2:7" s="204" customFormat="1" ht="15.75" thickBot="1" x14ac:dyDescent="0.3">
      <c r="B30" s="201"/>
      <c r="C30" s="486"/>
      <c r="D30" s="243"/>
      <c r="E30" s="201"/>
      <c r="F30" s="244"/>
      <c r="G30" s="244"/>
    </row>
    <row r="31" spans="2:7" ht="15.75" thickBot="1" x14ac:dyDescent="0.3">
      <c r="B31" s="245"/>
      <c r="C31" s="487" t="s">
        <v>664</v>
      </c>
      <c r="D31" s="246"/>
      <c r="E31" s="247"/>
      <c r="F31" s="232"/>
      <c r="G31" s="232"/>
    </row>
    <row r="32" spans="2:7" x14ac:dyDescent="0.25">
      <c r="B32" s="248"/>
      <c r="C32" s="488" t="s">
        <v>1197</v>
      </c>
      <c r="D32" s="249">
        <v>1</v>
      </c>
      <c r="E32" s="250" t="s">
        <v>490</v>
      </c>
      <c r="F32" s="233"/>
      <c r="G32" s="233">
        <f t="shared" ref="G32:G59" si="4">+F32*D32</f>
        <v>0</v>
      </c>
    </row>
    <row r="33" spans="2:7" ht="30" x14ac:dyDescent="0.25">
      <c r="B33" s="228"/>
      <c r="C33" s="489" t="s">
        <v>1198</v>
      </c>
      <c r="D33" s="230">
        <v>1</v>
      </c>
      <c r="E33" s="231" t="s">
        <v>490</v>
      </c>
      <c r="F33" s="233"/>
      <c r="G33" s="233">
        <f t="shared" si="4"/>
        <v>0</v>
      </c>
    </row>
    <row r="34" spans="2:7" x14ac:dyDescent="0.25">
      <c r="B34" s="228"/>
      <c r="C34" s="490" t="s">
        <v>1199</v>
      </c>
      <c r="D34" s="234">
        <v>1</v>
      </c>
      <c r="E34" s="231" t="s">
        <v>490</v>
      </c>
      <c r="F34" s="233"/>
      <c r="G34" s="233">
        <f t="shared" si="4"/>
        <v>0</v>
      </c>
    </row>
    <row r="35" spans="2:7" x14ac:dyDescent="0.25">
      <c r="B35" s="228"/>
      <c r="C35" s="406" t="s">
        <v>665</v>
      </c>
      <c r="D35" s="234">
        <v>1</v>
      </c>
      <c r="E35" s="231" t="s">
        <v>490</v>
      </c>
      <c r="F35" s="233"/>
      <c r="G35" s="233">
        <f t="shared" si="4"/>
        <v>0</v>
      </c>
    </row>
    <row r="36" spans="2:7" x14ac:dyDescent="0.25">
      <c r="B36" s="228"/>
      <c r="C36" s="406" t="s">
        <v>1200</v>
      </c>
      <c r="D36" s="234">
        <v>1</v>
      </c>
      <c r="E36" s="231" t="s">
        <v>666</v>
      </c>
      <c r="F36" s="233"/>
      <c r="G36" s="233">
        <f t="shared" si="4"/>
        <v>0</v>
      </c>
    </row>
    <row r="37" spans="2:7" x14ac:dyDescent="0.25">
      <c r="B37" s="228"/>
      <c r="C37" s="406" t="s">
        <v>995</v>
      </c>
      <c r="D37" s="230">
        <v>1</v>
      </c>
      <c r="E37" s="231" t="s">
        <v>666</v>
      </c>
      <c r="F37" s="233"/>
      <c r="G37" s="233">
        <f t="shared" si="4"/>
        <v>0</v>
      </c>
    </row>
    <row r="38" spans="2:7" x14ac:dyDescent="0.25">
      <c r="B38" s="228"/>
      <c r="C38" s="491" t="s">
        <v>1201</v>
      </c>
      <c r="D38" s="234">
        <v>1</v>
      </c>
      <c r="E38" s="231" t="s">
        <v>490</v>
      </c>
      <c r="F38" s="233"/>
      <c r="G38" s="233">
        <f t="shared" si="4"/>
        <v>0</v>
      </c>
    </row>
    <row r="39" spans="2:7" ht="16.5" customHeight="1" x14ac:dyDescent="0.25">
      <c r="B39" s="228"/>
      <c r="C39" s="406" t="s">
        <v>1202</v>
      </c>
      <c r="D39" s="234">
        <v>1</v>
      </c>
      <c r="E39" s="231" t="s">
        <v>666</v>
      </c>
      <c r="F39" s="233"/>
      <c r="G39" s="233">
        <f t="shared" si="4"/>
        <v>0</v>
      </c>
    </row>
    <row r="40" spans="2:7" x14ac:dyDescent="0.25">
      <c r="B40" s="228"/>
      <c r="C40" s="406" t="s">
        <v>1203</v>
      </c>
      <c r="D40" s="230">
        <v>1</v>
      </c>
      <c r="E40" s="231" t="s">
        <v>666</v>
      </c>
      <c r="F40" s="233"/>
      <c r="G40" s="233">
        <f t="shared" si="4"/>
        <v>0</v>
      </c>
    </row>
    <row r="41" spans="2:7" x14ac:dyDescent="0.25">
      <c r="B41" s="228"/>
      <c r="C41" s="406" t="s">
        <v>1204</v>
      </c>
      <c r="D41" s="230">
        <v>1</v>
      </c>
      <c r="E41" s="231" t="s">
        <v>666</v>
      </c>
      <c r="F41" s="233"/>
      <c r="G41" s="233">
        <f t="shared" si="4"/>
        <v>0</v>
      </c>
    </row>
    <row r="42" spans="2:7" x14ac:dyDescent="0.25">
      <c r="B42" s="228"/>
      <c r="C42" s="406" t="s">
        <v>1205</v>
      </c>
      <c r="D42" s="230">
        <v>1</v>
      </c>
      <c r="E42" s="231" t="s">
        <v>666</v>
      </c>
      <c r="F42" s="233"/>
      <c r="G42" s="233">
        <f t="shared" si="4"/>
        <v>0</v>
      </c>
    </row>
    <row r="43" spans="2:7" x14ac:dyDescent="0.25">
      <c r="B43" s="228"/>
      <c r="C43" s="406" t="s">
        <v>1206</v>
      </c>
      <c r="D43" s="230">
        <v>1</v>
      </c>
      <c r="E43" s="231" t="s">
        <v>666</v>
      </c>
      <c r="F43" s="233"/>
      <c r="G43" s="233">
        <f t="shared" si="4"/>
        <v>0</v>
      </c>
    </row>
    <row r="44" spans="2:7" x14ac:dyDescent="0.25">
      <c r="B44" s="228"/>
      <c r="C44" s="406" t="s">
        <v>1207</v>
      </c>
      <c r="D44" s="230">
        <v>1</v>
      </c>
      <c r="E44" s="231" t="s">
        <v>490</v>
      </c>
      <c r="F44" s="233"/>
      <c r="G44" s="233">
        <f t="shared" si="4"/>
        <v>0</v>
      </c>
    </row>
    <row r="45" spans="2:7" x14ac:dyDescent="0.25">
      <c r="B45" s="228"/>
      <c r="C45" s="492" t="s">
        <v>667</v>
      </c>
      <c r="D45" s="230">
        <v>3</v>
      </c>
      <c r="E45" s="231" t="s">
        <v>490</v>
      </c>
      <c r="F45" s="233"/>
      <c r="G45" s="233">
        <f t="shared" si="4"/>
        <v>0</v>
      </c>
    </row>
    <row r="46" spans="2:7" x14ac:dyDescent="0.25">
      <c r="B46" s="228"/>
      <c r="C46" s="406" t="s">
        <v>668</v>
      </c>
      <c r="D46" s="230">
        <v>1</v>
      </c>
      <c r="E46" s="231" t="s">
        <v>490</v>
      </c>
      <c r="F46" s="233"/>
      <c r="G46" s="233">
        <f t="shared" si="4"/>
        <v>0</v>
      </c>
    </row>
    <row r="47" spans="2:7" x14ac:dyDescent="0.25">
      <c r="B47" s="228"/>
      <c r="C47" s="406" t="s">
        <v>669</v>
      </c>
      <c r="D47" s="230">
        <v>2</v>
      </c>
      <c r="E47" s="231" t="s">
        <v>666</v>
      </c>
      <c r="F47" s="233"/>
      <c r="G47" s="233">
        <f t="shared" si="4"/>
        <v>0</v>
      </c>
    </row>
    <row r="48" spans="2:7" x14ac:dyDescent="0.25">
      <c r="B48" s="228"/>
      <c r="C48" s="406" t="s">
        <v>670</v>
      </c>
      <c r="D48" s="230">
        <v>2</v>
      </c>
      <c r="E48" s="231" t="s">
        <v>490</v>
      </c>
      <c r="F48" s="233"/>
      <c r="G48" s="233">
        <f t="shared" si="4"/>
        <v>0</v>
      </c>
    </row>
    <row r="49" spans="2:7" x14ac:dyDescent="0.25">
      <c r="B49" s="228"/>
      <c r="C49" s="406" t="s">
        <v>671</v>
      </c>
      <c r="D49" s="230">
        <v>1</v>
      </c>
      <c r="E49" s="231" t="s">
        <v>490</v>
      </c>
      <c r="F49" s="233"/>
      <c r="G49" s="233">
        <f t="shared" si="4"/>
        <v>0</v>
      </c>
    </row>
    <row r="50" spans="2:7" x14ac:dyDescent="0.25">
      <c r="B50" s="228"/>
      <c r="C50" s="406" t="s">
        <v>672</v>
      </c>
      <c r="D50" s="234">
        <v>5</v>
      </c>
      <c r="E50" s="231" t="s">
        <v>666</v>
      </c>
      <c r="F50" s="233"/>
      <c r="G50" s="233">
        <f t="shared" si="4"/>
        <v>0</v>
      </c>
    </row>
    <row r="51" spans="2:7" ht="165" x14ac:dyDescent="0.25">
      <c r="B51" s="228"/>
      <c r="C51" s="493" t="s">
        <v>1208</v>
      </c>
      <c r="D51" s="234">
        <v>2</v>
      </c>
      <c r="E51" s="231" t="s">
        <v>666</v>
      </c>
      <c r="F51" s="233"/>
      <c r="G51" s="233">
        <f t="shared" si="4"/>
        <v>0</v>
      </c>
    </row>
    <row r="52" spans="2:7" x14ac:dyDescent="0.25">
      <c r="B52" s="228"/>
      <c r="C52" s="494" t="s">
        <v>1209</v>
      </c>
      <c r="D52" s="234">
        <v>2</v>
      </c>
      <c r="E52" s="231" t="s">
        <v>666</v>
      </c>
      <c r="F52" s="233"/>
      <c r="G52" s="233">
        <f t="shared" si="4"/>
        <v>0</v>
      </c>
    </row>
    <row r="53" spans="2:7" x14ac:dyDescent="0.25">
      <c r="B53" s="228"/>
      <c r="C53" s="494" t="s">
        <v>1210</v>
      </c>
      <c r="D53" s="234">
        <v>1</v>
      </c>
      <c r="E53" s="231" t="s">
        <v>490</v>
      </c>
      <c r="F53" s="233"/>
      <c r="G53" s="233">
        <f t="shared" si="4"/>
        <v>0</v>
      </c>
    </row>
    <row r="54" spans="2:7" ht="15.75" thickBot="1" x14ac:dyDescent="0.3">
      <c r="B54" s="228"/>
      <c r="C54" s="495" t="s">
        <v>673</v>
      </c>
      <c r="D54" s="234">
        <v>1</v>
      </c>
      <c r="E54" s="231" t="s">
        <v>490</v>
      </c>
      <c r="F54" s="233"/>
      <c r="G54" s="233">
        <f t="shared" si="4"/>
        <v>0</v>
      </c>
    </row>
    <row r="55" spans="2:7" ht="15.75" thickBot="1" x14ac:dyDescent="0.3">
      <c r="B55" s="228"/>
      <c r="C55" s="486"/>
      <c r="D55" s="234">
        <v>1</v>
      </c>
      <c r="E55" s="231" t="s">
        <v>666</v>
      </c>
      <c r="F55" s="233"/>
      <c r="G55" s="233">
        <f t="shared" si="4"/>
        <v>0</v>
      </c>
    </row>
    <row r="56" spans="2:7" ht="15.75" thickBot="1" x14ac:dyDescent="0.3">
      <c r="B56" s="228"/>
      <c r="C56" s="496" t="s">
        <v>674</v>
      </c>
      <c r="D56" s="234">
        <v>1</v>
      </c>
      <c r="E56" s="231" t="s">
        <v>666</v>
      </c>
      <c r="F56" s="233"/>
      <c r="G56" s="233">
        <f t="shared" si="4"/>
        <v>0</v>
      </c>
    </row>
    <row r="57" spans="2:7" x14ac:dyDescent="0.25">
      <c r="B57" s="228"/>
      <c r="C57" s="406" t="s">
        <v>1211</v>
      </c>
      <c r="D57" s="234">
        <v>4</v>
      </c>
      <c r="E57" s="231" t="s">
        <v>666</v>
      </c>
      <c r="F57" s="233"/>
      <c r="G57" s="233">
        <f t="shared" si="4"/>
        <v>0</v>
      </c>
    </row>
    <row r="58" spans="2:7" ht="30.75" thickBot="1" x14ac:dyDescent="0.3">
      <c r="B58" s="213"/>
      <c r="C58" s="406" t="s">
        <v>1212</v>
      </c>
      <c r="D58" s="238">
        <v>1</v>
      </c>
      <c r="E58" s="215" t="s">
        <v>666</v>
      </c>
      <c r="F58" s="233"/>
      <c r="G58" s="233">
        <f t="shared" si="4"/>
        <v>0</v>
      </c>
    </row>
    <row r="59" spans="2:7" s="204" customFormat="1" ht="15.75" thickBot="1" x14ac:dyDescent="0.3">
      <c r="B59" s="201"/>
      <c r="C59" s="406" t="s">
        <v>1213</v>
      </c>
      <c r="D59" s="201"/>
      <c r="E59" s="201"/>
      <c r="F59" s="241"/>
      <c r="G59" s="244">
        <f t="shared" si="4"/>
        <v>0</v>
      </c>
    </row>
    <row r="60" spans="2:7" ht="15.75" thickBot="1" x14ac:dyDescent="0.3">
      <c r="B60" s="253"/>
      <c r="C60" s="497"/>
      <c r="D60" s="254"/>
      <c r="E60" s="255"/>
      <c r="F60" s="232"/>
      <c r="G60" s="232"/>
    </row>
    <row r="61" spans="2:7" ht="15.75" thickBot="1" x14ac:dyDescent="0.3">
      <c r="B61" s="248">
        <v>22</v>
      </c>
      <c r="C61" s="498" t="s">
        <v>675</v>
      </c>
      <c r="D61" s="249">
        <v>1</v>
      </c>
      <c r="E61" s="250" t="s">
        <v>490</v>
      </c>
      <c r="F61" s="233"/>
      <c r="G61" s="233">
        <f>+F61*D61</f>
        <v>0</v>
      </c>
    </row>
    <row r="62" spans="2:7" ht="15.75" thickBot="1" x14ac:dyDescent="0.3">
      <c r="B62" s="213"/>
      <c r="C62" s="499" t="s">
        <v>676</v>
      </c>
      <c r="D62" s="214"/>
      <c r="E62" s="215"/>
      <c r="F62" s="256"/>
      <c r="G62" s="233"/>
    </row>
    <row r="63" spans="2:7" s="204" customFormat="1" ht="15.75" thickBot="1" x14ac:dyDescent="0.3">
      <c r="B63" s="201"/>
      <c r="C63" s="478" t="s">
        <v>677</v>
      </c>
      <c r="D63" s="201"/>
      <c r="E63" s="201"/>
      <c r="F63" s="257"/>
      <c r="G63" s="244"/>
    </row>
    <row r="64" spans="2:7" ht="15.75" thickBot="1" x14ac:dyDescent="0.3">
      <c r="B64" s="245"/>
      <c r="C64" s="478"/>
      <c r="D64" s="258"/>
      <c r="E64" s="259"/>
      <c r="F64" s="232"/>
      <c r="G64" s="232"/>
    </row>
    <row r="65" spans="2:7" x14ac:dyDescent="0.25">
      <c r="B65" s="248"/>
      <c r="C65" s="500" t="s">
        <v>678</v>
      </c>
      <c r="D65" s="249"/>
      <c r="E65" s="250"/>
      <c r="F65" s="232"/>
      <c r="G65" s="256"/>
    </row>
    <row r="66" spans="2:7" x14ac:dyDescent="0.25">
      <c r="B66" s="248"/>
      <c r="C66" s="478" t="s">
        <v>679</v>
      </c>
      <c r="D66" s="230">
        <v>10</v>
      </c>
      <c r="E66" s="231" t="s">
        <v>666</v>
      </c>
      <c r="F66" s="232"/>
      <c r="G66" s="256">
        <f t="shared" ref="G66:G86" si="5">+F66*D66</f>
        <v>0</v>
      </c>
    </row>
    <row r="67" spans="2:7" x14ac:dyDescent="0.25">
      <c r="B67" s="248"/>
      <c r="C67" s="478" t="s">
        <v>677</v>
      </c>
      <c r="D67" s="249"/>
      <c r="E67" s="250"/>
      <c r="F67" s="232"/>
      <c r="G67" s="256"/>
    </row>
    <row r="68" spans="2:7" x14ac:dyDescent="0.25">
      <c r="B68" s="248"/>
      <c r="C68" s="478" t="s">
        <v>680</v>
      </c>
      <c r="D68" s="249"/>
      <c r="E68" s="250"/>
      <c r="F68" s="232"/>
      <c r="G68" s="256"/>
    </row>
    <row r="69" spans="2:7" x14ac:dyDescent="0.25">
      <c r="B69" s="248"/>
      <c r="C69" s="478" t="s">
        <v>681</v>
      </c>
      <c r="D69" s="230">
        <v>4</v>
      </c>
      <c r="E69" s="231" t="s">
        <v>666</v>
      </c>
      <c r="F69" s="232"/>
      <c r="G69" s="256">
        <f t="shared" ref="G69:G70" si="6">+F69*D69</f>
        <v>0</v>
      </c>
    </row>
    <row r="70" spans="2:7" x14ac:dyDescent="0.25">
      <c r="B70" s="248"/>
      <c r="C70" s="478" t="s">
        <v>682</v>
      </c>
      <c r="D70" s="230">
        <v>5</v>
      </c>
      <c r="E70" s="231" t="s">
        <v>666</v>
      </c>
      <c r="F70" s="232"/>
      <c r="G70" s="256">
        <f t="shared" si="6"/>
        <v>0</v>
      </c>
    </row>
    <row r="71" spans="2:7" x14ac:dyDescent="0.25">
      <c r="B71" s="248"/>
      <c r="C71" s="478"/>
      <c r="D71" s="230">
        <v>6</v>
      </c>
      <c r="E71" s="231" t="s">
        <v>666</v>
      </c>
      <c r="F71" s="232"/>
      <c r="G71" s="256">
        <f t="shared" si="5"/>
        <v>0</v>
      </c>
    </row>
    <row r="72" spans="2:7" x14ac:dyDescent="0.25">
      <c r="B72" s="248"/>
      <c r="C72" s="500" t="s">
        <v>683</v>
      </c>
      <c r="D72" s="230">
        <v>3</v>
      </c>
      <c r="E72" s="231" t="s">
        <v>666</v>
      </c>
      <c r="F72" s="232"/>
      <c r="G72" s="256">
        <f t="shared" si="5"/>
        <v>0</v>
      </c>
    </row>
    <row r="73" spans="2:7" x14ac:dyDescent="0.25">
      <c r="B73" s="248"/>
      <c r="C73" s="478" t="s">
        <v>680</v>
      </c>
      <c r="D73" s="230">
        <v>4</v>
      </c>
      <c r="E73" s="231" t="s">
        <v>666</v>
      </c>
      <c r="F73" s="232"/>
      <c r="G73" s="256">
        <f t="shared" si="5"/>
        <v>0</v>
      </c>
    </row>
    <row r="74" spans="2:7" x14ac:dyDescent="0.25">
      <c r="B74" s="248"/>
      <c r="C74" s="478" t="s">
        <v>682</v>
      </c>
      <c r="D74" s="230"/>
      <c r="E74" s="231"/>
      <c r="F74" s="232"/>
      <c r="G74" s="256"/>
    </row>
    <row r="75" spans="2:7" x14ac:dyDescent="0.25">
      <c r="B75" s="248"/>
      <c r="C75" s="478"/>
      <c r="D75" s="230"/>
      <c r="E75" s="231"/>
      <c r="F75" s="232"/>
      <c r="G75" s="256"/>
    </row>
    <row r="76" spans="2:7" x14ac:dyDescent="0.25">
      <c r="B76" s="248"/>
      <c r="C76" s="500" t="s">
        <v>684</v>
      </c>
      <c r="D76" s="230">
        <v>1</v>
      </c>
      <c r="E76" s="231" t="s">
        <v>666</v>
      </c>
      <c r="F76" s="232"/>
      <c r="G76" s="256">
        <f t="shared" ref="G76:G77" si="7">+F76*D76</f>
        <v>0</v>
      </c>
    </row>
    <row r="77" spans="2:7" x14ac:dyDescent="0.25">
      <c r="B77" s="248"/>
      <c r="C77" s="478" t="s">
        <v>680</v>
      </c>
      <c r="D77" s="230">
        <v>2</v>
      </c>
      <c r="E77" s="231" t="s">
        <v>666</v>
      </c>
      <c r="F77" s="232"/>
      <c r="G77" s="256">
        <f t="shared" si="7"/>
        <v>0</v>
      </c>
    </row>
    <row r="78" spans="2:7" x14ac:dyDescent="0.25">
      <c r="B78" s="248"/>
      <c r="C78" s="478" t="s">
        <v>682</v>
      </c>
      <c r="D78" s="230"/>
      <c r="E78" s="231"/>
      <c r="F78" s="232"/>
      <c r="G78" s="256"/>
    </row>
    <row r="79" spans="2:7" x14ac:dyDescent="0.25">
      <c r="B79" s="248"/>
      <c r="C79" s="478"/>
      <c r="D79" s="230"/>
      <c r="E79" s="231"/>
      <c r="F79" s="232"/>
      <c r="G79" s="256"/>
    </row>
    <row r="80" spans="2:7" x14ac:dyDescent="0.25">
      <c r="B80" s="248"/>
      <c r="C80" s="489" t="s">
        <v>996</v>
      </c>
      <c r="D80" s="230">
        <v>1</v>
      </c>
      <c r="E80" s="231" t="s">
        <v>666</v>
      </c>
      <c r="F80" s="232"/>
      <c r="G80" s="256">
        <f t="shared" ref="G80:G81" si="8">+F80*D80</f>
        <v>0</v>
      </c>
    </row>
    <row r="81" spans="2:7" x14ac:dyDescent="0.25">
      <c r="B81" s="248"/>
      <c r="C81" s="501" t="s">
        <v>685</v>
      </c>
      <c r="D81" s="230">
        <v>2</v>
      </c>
      <c r="E81" s="231" t="s">
        <v>666</v>
      </c>
      <c r="F81" s="232"/>
      <c r="G81" s="256">
        <f t="shared" si="8"/>
        <v>0</v>
      </c>
    </row>
    <row r="82" spans="2:7" x14ac:dyDescent="0.25">
      <c r="B82" s="248"/>
      <c r="C82" s="501" t="s">
        <v>686</v>
      </c>
      <c r="D82" s="230"/>
      <c r="E82" s="231"/>
      <c r="F82" s="232"/>
      <c r="G82" s="256"/>
    </row>
    <row r="83" spans="2:7" ht="15.75" thickBot="1" x14ac:dyDescent="0.3">
      <c r="B83" s="248"/>
      <c r="C83" s="502" t="s">
        <v>687</v>
      </c>
      <c r="D83" s="230">
        <v>2</v>
      </c>
      <c r="E83" s="231" t="s">
        <v>666</v>
      </c>
      <c r="F83" s="232"/>
      <c r="G83" s="256">
        <f t="shared" si="5"/>
        <v>0</v>
      </c>
    </row>
    <row r="84" spans="2:7" ht="15.75" thickBot="1" x14ac:dyDescent="0.3">
      <c r="B84" s="248"/>
      <c r="C84" s="497"/>
      <c r="D84" s="230">
        <v>2</v>
      </c>
      <c r="E84" s="231" t="s">
        <v>666</v>
      </c>
      <c r="F84" s="232"/>
      <c r="G84" s="256">
        <f t="shared" si="5"/>
        <v>0</v>
      </c>
    </row>
    <row r="85" spans="2:7" ht="15.75" thickBot="1" x14ac:dyDescent="0.3">
      <c r="B85" s="248"/>
      <c r="C85" s="503" t="s">
        <v>688</v>
      </c>
      <c r="D85" s="230">
        <v>12</v>
      </c>
      <c r="E85" s="231" t="s">
        <v>666</v>
      </c>
      <c r="F85" s="232"/>
      <c r="G85" s="256">
        <f t="shared" si="5"/>
        <v>0</v>
      </c>
    </row>
    <row r="86" spans="2:7" ht="15.75" thickBot="1" x14ac:dyDescent="0.3">
      <c r="B86" s="248"/>
      <c r="C86" s="504" t="s">
        <v>1214</v>
      </c>
      <c r="D86" s="214">
        <v>4</v>
      </c>
      <c r="E86" s="215" t="s">
        <v>666</v>
      </c>
      <c r="F86" s="232"/>
      <c r="G86" s="256">
        <f t="shared" si="5"/>
        <v>0</v>
      </c>
    </row>
    <row r="87" spans="2:7" s="204" customFormat="1" ht="15.75" thickBot="1" x14ac:dyDescent="0.3">
      <c r="B87" s="201"/>
      <c r="C87" s="504" t="s">
        <v>689</v>
      </c>
      <c r="D87" s="201"/>
      <c r="E87" s="201"/>
      <c r="F87" s="257"/>
      <c r="G87" s="257"/>
    </row>
    <row r="88" spans="2:7" ht="30.75" thickBot="1" x14ac:dyDescent="0.3">
      <c r="B88" s="260"/>
      <c r="C88" s="406" t="s">
        <v>690</v>
      </c>
      <c r="D88" s="261"/>
      <c r="E88" s="262"/>
      <c r="F88" s="232"/>
      <c r="G88" s="232"/>
    </row>
    <row r="89" spans="2:7" x14ac:dyDescent="0.25">
      <c r="B89" s="223">
        <v>32</v>
      </c>
      <c r="C89" s="406" t="s">
        <v>691</v>
      </c>
      <c r="D89" s="224">
        <v>1</v>
      </c>
      <c r="E89" s="225" t="s">
        <v>490</v>
      </c>
      <c r="F89" s="256"/>
      <c r="G89" s="256">
        <f t="shared" ref="G89:G98" si="9">+F89*D89</f>
        <v>0</v>
      </c>
    </row>
    <row r="90" spans="2:7" x14ac:dyDescent="0.25">
      <c r="B90" s="228">
        <v>33</v>
      </c>
      <c r="C90" s="478" t="s">
        <v>692</v>
      </c>
      <c r="D90" s="230">
        <v>1</v>
      </c>
      <c r="E90" s="231" t="s">
        <v>490</v>
      </c>
      <c r="F90" s="256"/>
      <c r="G90" s="256">
        <f t="shared" si="9"/>
        <v>0</v>
      </c>
    </row>
    <row r="91" spans="2:7" x14ac:dyDescent="0.25">
      <c r="B91" s="228">
        <v>34</v>
      </c>
      <c r="C91" s="406" t="s">
        <v>68</v>
      </c>
      <c r="D91" s="230">
        <v>1</v>
      </c>
      <c r="E91" s="231" t="s">
        <v>490</v>
      </c>
      <c r="F91" s="256"/>
      <c r="G91" s="256">
        <f t="shared" si="9"/>
        <v>0</v>
      </c>
    </row>
    <row r="92" spans="2:7" x14ac:dyDescent="0.25">
      <c r="B92" s="228">
        <v>35</v>
      </c>
      <c r="C92" s="406" t="s">
        <v>693</v>
      </c>
      <c r="D92" s="230">
        <v>1</v>
      </c>
      <c r="E92" s="231" t="s">
        <v>490</v>
      </c>
      <c r="F92" s="256"/>
      <c r="G92" s="256">
        <f t="shared" si="9"/>
        <v>0</v>
      </c>
    </row>
    <row r="93" spans="2:7" x14ac:dyDescent="0.25">
      <c r="B93" s="228">
        <v>36</v>
      </c>
      <c r="C93" s="406" t="s">
        <v>694</v>
      </c>
      <c r="D93" s="230">
        <v>1</v>
      </c>
      <c r="E93" s="231" t="s">
        <v>490</v>
      </c>
      <c r="F93" s="256"/>
      <c r="G93" s="256">
        <f t="shared" si="9"/>
        <v>0</v>
      </c>
    </row>
    <row r="94" spans="2:7" x14ac:dyDescent="0.25">
      <c r="B94" s="228">
        <v>37</v>
      </c>
      <c r="C94" s="490" t="s">
        <v>695</v>
      </c>
      <c r="D94" s="230">
        <v>1</v>
      </c>
      <c r="E94" s="231" t="s">
        <v>490</v>
      </c>
      <c r="F94" s="256"/>
      <c r="G94" s="256">
        <f t="shared" si="9"/>
        <v>0</v>
      </c>
    </row>
    <row r="95" spans="2:7" x14ac:dyDescent="0.25">
      <c r="B95" s="228">
        <v>38</v>
      </c>
      <c r="C95" s="406" t="s">
        <v>696</v>
      </c>
      <c r="D95" s="230">
        <v>1</v>
      </c>
      <c r="E95" s="231" t="s">
        <v>490</v>
      </c>
      <c r="F95" s="256"/>
      <c r="G95" s="256">
        <f t="shared" si="9"/>
        <v>0</v>
      </c>
    </row>
    <row r="96" spans="2:7" ht="15.75" thickBot="1" x14ac:dyDescent="0.3">
      <c r="B96" s="228">
        <v>39</v>
      </c>
      <c r="C96" s="495" t="s">
        <v>697</v>
      </c>
      <c r="D96" s="230">
        <v>1</v>
      </c>
      <c r="E96" s="231" t="s">
        <v>490</v>
      </c>
      <c r="F96" s="256"/>
      <c r="G96" s="256">
        <f t="shared" si="9"/>
        <v>0</v>
      </c>
    </row>
    <row r="97" spans="2:7" x14ac:dyDescent="0.25">
      <c r="B97" s="228">
        <v>40</v>
      </c>
      <c r="C97" s="251" t="s">
        <v>696</v>
      </c>
      <c r="D97" s="230">
        <v>1</v>
      </c>
      <c r="E97" s="231" t="s">
        <v>490</v>
      </c>
      <c r="F97" s="256"/>
      <c r="G97" s="256">
        <f t="shared" si="9"/>
        <v>0</v>
      </c>
    </row>
    <row r="98" spans="2:7" ht="15.75" thickBot="1" x14ac:dyDescent="0.3">
      <c r="B98" s="213">
        <v>41</v>
      </c>
      <c r="C98" s="252" t="s">
        <v>697</v>
      </c>
      <c r="D98" s="214">
        <v>1</v>
      </c>
      <c r="E98" s="215" t="s">
        <v>490</v>
      </c>
      <c r="F98" s="256"/>
      <c r="G98" s="256">
        <f t="shared" si="9"/>
        <v>0</v>
      </c>
    </row>
    <row r="99" spans="2:7" s="204" customFormat="1" x14ac:dyDescent="0.25">
      <c r="B99" s="201"/>
      <c r="C99" s="242"/>
      <c r="D99" s="201"/>
      <c r="E99" s="201"/>
    </row>
    <row r="100" spans="2:7" x14ac:dyDescent="0.25">
      <c r="C100" s="263" t="s">
        <v>698</v>
      </c>
      <c r="D100" s="264"/>
      <c r="E100" s="264"/>
      <c r="F100" s="263"/>
      <c r="G100" s="265">
        <f>SUM(G8:G98)</f>
        <v>0</v>
      </c>
    </row>
    <row r="101" spans="2:7" s="204" customFormat="1" ht="21" customHeight="1" x14ac:dyDescent="0.25">
      <c r="B101" s="201"/>
      <c r="C101" s="242"/>
      <c r="D101" s="201"/>
      <c r="E101" s="201"/>
    </row>
    <row r="102" spans="2:7" s="204" customFormat="1" x14ac:dyDescent="0.25">
      <c r="B102" s="201"/>
      <c r="C102" s="242"/>
      <c r="D102" s="201"/>
      <c r="E102" s="201"/>
    </row>
    <row r="103" spans="2:7" x14ac:dyDescent="0.25"/>
    <row r="104" spans="2:7" x14ac:dyDescent="0.25"/>
    <row r="105" spans="2:7" x14ac:dyDescent="0.25"/>
    <row r="106" spans="2:7" x14ac:dyDescent="0.25"/>
    <row r="107" spans="2:7" x14ac:dyDescent="0.25"/>
    <row r="108" spans="2:7" x14ac:dyDescent="0.25"/>
    <row r="109" spans="2:7" x14ac:dyDescent="0.25"/>
    <row r="110" spans="2:7" x14ac:dyDescent="0.25"/>
    <row r="111" spans="2:7" x14ac:dyDescent="0.25"/>
    <row r="112" spans="2:7"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sheetData>
  <pageMargins left="0.7" right="0.7" top="0.78740157499999996" bottom="0.78740157499999996" header="0.3" footer="0.3"/>
  <pageSetup paperSize="9" scale="5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D87A6-0F63-4530-9316-9EE4EDCE4C37}">
  <sheetPr>
    <pageSetUpPr fitToPage="1"/>
  </sheetPr>
  <dimension ref="A2:H105"/>
  <sheetViews>
    <sheetView topLeftCell="C52" zoomScale="85" zoomScaleNormal="85" workbookViewId="0">
      <selection activeCell="C98" sqref="A98:XFD739"/>
    </sheetView>
  </sheetViews>
  <sheetFormatPr defaultColWidth="10.5703125" defaultRowHeight="12.75" x14ac:dyDescent="0.2"/>
  <cols>
    <col min="1" max="1" width="10.28515625" style="403" bestFit="1" customWidth="1"/>
    <col min="2" max="2" width="101.42578125" style="340" customWidth="1"/>
    <col min="3" max="3" width="8.85546875" style="342" customWidth="1"/>
    <col min="4" max="4" width="10.28515625" style="351" customWidth="1"/>
    <col min="5" max="5" width="10.140625" style="351" customWidth="1"/>
    <col min="6" max="6" width="12.7109375" style="351" customWidth="1"/>
    <col min="7" max="7" width="15.7109375" style="339" customWidth="1"/>
    <col min="8" max="8" width="16" style="339" bestFit="1" customWidth="1"/>
    <col min="9" max="16384" width="10.5703125" style="340"/>
  </cols>
  <sheetData>
    <row r="2" spans="1:8" ht="30" customHeight="1" x14ac:dyDescent="0.2">
      <c r="A2" s="335" t="s">
        <v>24</v>
      </c>
      <c r="B2" s="336" t="s">
        <v>873</v>
      </c>
      <c r="C2" s="337"/>
      <c r="D2" s="338"/>
      <c r="E2" s="338"/>
      <c r="F2" s="338"/>
    </row>
    <row r="3" spans="1:8" x14ac:dyDescent="0.2">
      <c r="A3" s="335" t="s">
        <v>874</v>
      </c>
      <c r="B3" s="341" t="s">
        <v>875</v>
      </c>
      <c r="D3" s="338"/>
      <c r="E3" s="338"/>
      <c r="F3" s="338"/>
    </row>
    <row r="4" spans="1:8" x14ac:dyDescent="0.2">
      <c r="A4" s="343" t="s">
        <v>876</v>
      </c>
      <c r="B4" s="344" t="s">
        <v>877</v>
      </c>
      <c r="D4" s="345"/>
      <c r="E4" s="345"/>
      <c r="F4" s="345"/>
    </row>
    <row r="5" spans="1:8" x14ac:dyDescent="0.2">
      <c r="A5" s="346"/>
      <c r="B5" s="347"/>
      <c r="C5" s="342" t="s">
        <v>878</v>
      </c>
      <c r="D5" s="345"/>
      <c r="E5" s="345"/>
      <c r="F5" s="345"/>
    </row>
    <row r="6" spans="1:8" s="338" customFormat="1" x14ac:dyDescent="0.2">
      <c r="A6" s="589" t="s">
        <v>879</v>
      </c>
      <c r="B6" s="589"/>
      <c r="C6" s="589"/>
      <c r="D6" s="589"/>
      <c r="E6" s="348"/>
      <c r="F6" s="348"/>
      <c r="G6" s="589"/>
      <c r="H6" s="589"/>
    </row>
    <row r="7" spans="1:8" s="338" customFormat="1" x14ac:dyDescent="0.2">
      <c r="A7" s="349"/>
      <c r="B7" s="349"/>
      <c r="C7" s="349"/>
      <c r="D7" s="349"/>
      <c r="E7" s="349"/>
      <c r="F7" s="349"/>
      <c r="G7" s="349"/>
      <c r="H7" s="349"/>
    </row>
    <row r="8" spans="1:8" x14ac:dyDescent="0.2">
      <c r="A8" s="350"/>
      <c r="E8" s="590" t="s">
        <v>880</v>
      </c>
      <c r="F8" s="590"/>
      <c r="G8" s="590" t="s">
        <v>881</v>
      </c>
      <c r="H8" s="590"/>
    </row>
    <row r="9" spans="1:8" s="351" customFormat="1" x14ac:dyDescent="0.2">
      <c r="A9" s="352" t="s">
        <v>882</v>
      </c>
      <c r="B9" s="353" t="s">
        <v>743</v>
      </c>
      <c r="C9" s="354" t="s">
        <v>745</v>
      </c>
      <c r="D9" s="355" t="s">
        <v>883</v>
      </c>
      <c r="E9" s="356" t="s">
        <v>884</v>
      </c>
      <c r="F9" s="356" t="s">
        <v>885</v>
      </c>
      <c r="G9" s="356" t="s">
        <v>884</v>
      </c>
      <c r="H9" s="356" t="s">
        <v>885</v>
      </c>
    </row>
    <row r="10" spans="1:8" s="351" customFormat="1" x14ac:dyDescent="0.2">
      <c r="A10" s="357"/>
      <c r="B10" s="358"/>
      <c r="C10" s="359"/>
      <c r="D10" s="360"/>
      <c r="E10" s="361"/>
      <c r="F10" s="361"/>
      <c r="G10" s="361"/>
      <c r="H10" s="361"/>
    </row>
    <row r="11" spans="1:8" x14ac:dyDescent="0.2">
      <c r="A11" s="362" t="s">
        <v>67</v>
      </c>
      <c r="B11" s="336" t="s">
        <v>886</v>
      </c>
      <c r="C11" s="363"/>
      <c r="D11" s="364"/>
      <c r="E11" s="365"/>
      <c r="F11" s="365"/>
    </row>
    <row r="12" spans="1:8" s="369" customFormat="1" ht="81.75" customHeight="1" x14ac:dyDescent="0.2">
      <c r="A12" s="364" t="s">
        <v>762</v>
      </c>
      <c r="B12" s="366" t="s">
        <v>887</v>
      </c>
      <c r="C12" s="363">
        <v>49</v>
      </c>
      <c r="D12" s="364" t="s">
        <v>666</v>
      </c>
      <c r="E12" s="367">
        <v>0</v>
      </c>
      <c r="F12" s="367">
        <f>E12*C12</f>
        <v>0</v>
      </c>
      <c r="G12" s="368">
        <v>0</v>
      </c>
      <c r="H12" s="368">
        <f>G12*C12</f>
        <v>0</v>
      </c>
    </row>
    <row r="13" spans="1:8" s="369" customFormat="1" ht="89.25" x14ac:dyDescent="0.2">
      <c r="A13" s="364" t="s">
        <v>780</v>
      </c>
      <c r="B13" s="366" t="s">
        <v>888</v>
      </c>
      <c r="C13" s="370">
        <v>22</v>
      </c>
      <c r="D13" s="364" t="s">
        <v>666</v>
      </c>
      <c r="E13" s="367">
        <v>0</v>
      </c>
      <c r="F13" s="367">
        <f>E13*C13</f>
        <v>0</v>
      </c>
      <c r="G13" s="368">
        <v>0</v>
      </c>
      <c r="H13" s="368">
        <f>G13*C13</f>
        <v>0</v>
      </c>
    </row>
    <row r="14" spans="1:8" s="369" customFormat="1" ht="63.75" x14ac:dyDescent="0.2">
      <c r="A14" s="364" t="s">
        <v>782</v>
      </c>
      <c r="B14" s="366" t="s">
        <v>889</v>
      </c>
      <c r="C14" s="370">
        <v>1</v>
      </c>
      <c r="D14" s="364" t="s">
        <v>666</v>
      </c>
      <c r="E14" s="367">
        <v>0</v>
      </c>
      <c r="F14" s="367">
        <f>E14*C14</f>
        <v>0</v>
      </c>
      <c r="G14" s="368">
        <v>0</v>
      </c>
      <c r="H14" s="368">
        <f>G14*C14</f>
        <v>0</v>
      </c>
    </row>
    <row r="15" spans="1:8" x14ac:dyDescent="0.2">
      <c r="A15" s="371"/>
      <c r="B15" s="372"/>
      <c r="C15" s="373"/>
      <c r="D15" s="374"/>
      <c r="E15" s="375"/>
      <c r="F15" s="375"/>
      <c r="G15" s="376"/>
      <c r="H15" s="376"/>
    </row>
    <row r="16" spans="1:8" x14ac:dyDescent="0.2">
      <c r="A16" s="362"/>
      <c r="B16" s="336"/>
      <c r="C16" s="363"/>
      <c r="D16" s="364"/>
      <c r="E16" s="365"/>
      <c r="F16" s="377">
        <f>SUM(F12:F15)</f>
        <v>0</v>
      </c>
      <c r="H16" s="377">
        <f>SUM(H12:H15)</f>
        <v>0</v>
      </c>
    </row>
    <row r="17" spans="1:8" x14ac:dyDescent="0.2">
      <c r="A17" s="362"/>
      <c r="B17" s="336"/>
      <c r="C17" s="363"/>
      <c r="D17" s="364"/>
      <c r="E17" s="365"/>
      <c r="F17" s="365"/>
    </row>
    <row r="18" spans="1:8" x14ac:dyDescent="0.2">
      <c r="A18" s="378" t="s">
        <v>890</v>
      </c>
      <c r="B18" s="379" t="s">
        <v>891</v>
      </c>
      <c r="C18" s="363"/>
      <c r="D18" s="364"/>
      <c r="E18" s="365"/>
      <c r="F18" s="365"/>
      <c r="G18" s="380"/>
      <c r="H18" s="340"/>
    </row>
    <row r="19" spans="1:8" x14ac:dyDescent="0.2">
      <c r="A19" s="364" t="s">
        <v>796</v>
      </c>
      <c r="B19" s="338" t="s">
        <v>892</v>
      </c>
      <c r="C19" s="363">
        <v>25</v>
      </c>
      <c r="D19" s="381" t="s">
        <v>666</v>
      </c>
      <c r="E19" s="367">
        <v>0</v>
      </c>
      <c r="F19" s="367">
        <f t="shared" ref="F19:F25" si="0">E19*C19</f>
        <v>0</v>
      </c>
      <c r="G19" s="367">
        <v>0</v>
      </c>
      <c r="H19" s="368">
        <f t="shared" ref="H19:H25" si="1">G19*C19</f>
        <v>0</v>
      </c>
    </row>
    <row r="20" spans="1:8" x14ac:dyDescent="0.2">
      <c r="A20" s="364" t="s">
        <v>806</v>
      </c>
      <c r="B20" s="338" t="s">
        <v>893</v>
      </c>
      <c r="C20" s="363">
        <v>24</v>
      </c>
      <c r="D20" s="381" t="s">
        <v>666</v>
      </c>
      <c r="E20" s="367">
        <v>0</v>
      </c>
      <c r="F20" s="367">
        <f t="shared" si="0"/>
        <v>0</v>
      </c>
      <c r="G20" s="367">
        <v>0</v>
      </c>
      <c r="H20" s="368">
        <f t="shared" si="1"/>
        <v>0</v>
      </c>
    </row>
    <row r="21" spans="1:8" x14ac:dyDescent="0.2">
      <c r="A21" s="364" t="s">
        <v>807</v>
      </c>
      <c r="B21" s="338" t="s">
        <v>894</v>
      </c>
      <c r="C21" s="363">
        <v>455</v>
      </c>
      <c r="D21" s="381" t="s">
        <v>200</v>
      </c>
      <c r="E21" s="367">
        <v>0</v>
      </c>
      <c r="F21" s="367">
        <f t="shared" si="0"/>
        <v>0</v>
      </c>
      <c r="G21" s="367">
        <v>0</v>
      </c>
      <c r="H21" s="368">
        <f t="shared" si="1"/>
        <v>0</v>
      </c>
    </row>
    <row r="22" spans="1:8" x14ac:dyDescent="0.2">
      <c r="A22" s="364" t="s">
        <v>808</v>
      </c>
      <c r="B22" s="338" t="s">
        <v>895</v>
      </c>
      <c r="C22" s="363">
        <v>255</v>
      </c>
      <c r="D22" s="381" t="s">
        <v>200</v>
      </c>
      <c r="E22" s="367">
        <v>0</v>
      </c>
      <c r="F22" s="367">
        <f t="shared" si="0"/>
        <v>0</v>
      </c>
      <c r="G22" s="367">
        <v>0</v>
      </c>
      <c r="H22" s="368">
        <f t="shared" si="1"/>
        <v>0</v>
      </c>
    </row>
    <row r="23" spans="1:8" ht="13.5" customHeight="1" x14ac:dyDescent="0.2">
      <c r="A23" s="364" t="s">
        <v>809</v>
      </c>
      <c r="B23" s="338" t="s">
        <v>896</v>
      </c>
      <c r="C23" s="363">
        <v>15</v>
      </c>
      <c r="D23" s="381" t="s">
        <v>666</v>
      </c>
      <c r="E23" s="367">
        <v>0</v>
      </c>
      <c r="F23" s="367">
        <f t="shared" si="0"/>
        <v>0</v>
      </c>
      <c r="G23" s="367">
        <v>0</v>
      </c>
      <c r="H23" s="368">
        <f t="shared" si="1"/>
        <v>0</v>
      </c>
    </row>
    <row r="24" spans="1:8" x14ac:dyDescent="0.2">
      <c r="A24" s="364" t="s">
        <v>810</v>
      </c>
      <c r="B24" s="338" t="s">
        <v>897</v>
      </c>
      <c r="C24" s="363">
        <v>85</v>
      </c>
      <c r="D24" s="381" t="s">
        <v>200</v>
      </c>
      <c r="E24" s="367">
        <v>0</v>
      </c>
      <c r="F24" s="367">
        <f t="shared" si="0"/>
        <v>0</v>
      </c>
      <c r="G24" s="367">
        <v>0</v>
      </c>
      <c r="H24" s="368">
        <f t="shared" si="1"/>
        <v>0</v>
      </c>
    </row>
    <row r="25" spans="1:8" x14ac:dyDescent="0.2">
      <c r="A25" s="364" t="s">
        <v>811</v>
      </c>
      <c r="B25" s="338" t="s">
        <v>898</v>
      </c>
      <c r="C25" s="363">
        <v>1</v>
      </c>
      <c r="D25" s="381" t="s">
        <v>490</v>
      </c>
      <c r="E25" s="367">
        <v>0</v>
      </c>
      <c r="F25" s="367">
        <f t="shared" si="0"/>
        <v>0</v>
      </c>
      <c r="G25" s="367">
        <v>0</v>
      </c>
      <c r="H25" s="368">
        <f t="shared" si="1"/>
        <v>0</v>
      </c>
    </row>
    <row r="26" spans="1:8" x14ac:dyDescent="0.2">
      <c r="A26" s="371"/>
      <c r="B26" s="372"/>
      <c r="C26" s="373"/>
      <c r="D26" s="374"/>
      <c r="E26" s="375"/>
      <c r="F26" s="375"/>
      <c r="G26" s="367"/>
      <c r="H26" s="376"/>
    </row>
    <row r="27" spans="1:8" x14ac:dyDescent="0.2">
      <c r="A27" s="362"/>
      <c r="B27" s="336"/>
      <c r="C27" s="363"/>
      <c r="D27" s="364"/>
      <c r="E27" s="365"/>
      <c r="F27" s="377">
        <f>SUM(F19:F26)</f>
        <v>0</v>
      </c>
      <c r="H27" s="377">
        <f>SUM(H19:H26)</f>
        <v>0</v>
      </c>
    </row>
    <row r="28" spans="1:8" s="369" customFormat="1" x14ac:dyDescent="0.2">
      <c r="A28" s="364"/>
      <c r="B28" s="366"/>
      <c r="C28" s="370"/>
      <c r="D28" s="364"/>
      <c r="E28" s="367"/>
      <c r="F28" s="367"/>
      <c r="G28" s="368"/>
      <c r="H28" s="368"/>
    </row>
    <row r="29" spans="1:8" x14ac:dyDescent="0.2">
      <c r="A29" s="362">
        <v>3</v>
      </c>
      <c r="B29" s="336" t="s">
        <v>899</v>
      </c>
      <c r="C29" s="363"/>
      <c r="D29" s="364"/>
      <c r="E29" s="365"/>
      <c r="F29" s="365"/>
    </row>
    <row r="30" spans="1:8" x14ac:dyDescent="0.2">
      <c r="A30" s="364" t="s">
        <v>831</v>
      </c>
      <c r="B30" s="382" t="s">
        <v>900</v>
      </c>
      <c r="C30" s="370">
        <v>105</v>
      </c>
      <c r="D30" s="364" t="s">
        <v>200</v>
      </c>
      <c r="E30" s="367">
        <v>0</v>
      </c>
      <c r="F30" s="367">
        <f t="shared" ref="F30:F35" si="2">E30*C30</f>
        <v>0</v>
      </c>
      <c r="G30" s="367">
        <v>0</v>
      </c>
      <c r="H30" s="368">
        <f t="shared" ref="H30:H35" si="3">G30*C30</f>
        <v>0</v>
      </c>
    </row>
    <row r="31" spans="1:8" x14ac:dyDescent="0.2">
      <c r="A31" s="364" t="s">
        <v>835</v>
      </c>
      <c r="B31" s="382" t="s">
        <v>901</v>
      </c>
      <c r="C31" s="370">
        <v>65</v>
      </c>
      <c r="D31" s="364" t="s">
        <v>200</v>
      </c>
      <c r="E31" s="367">
        <v>0</v>
      </c>
      <c r="F31" s="367">
        <f t="shared" si="2"/>
        <v>0</v>
      </c>
      <c r="G31" s="367">
        <v>0</v>
      </c>
      <c r="H31" s="368">
        <f t="shared" si="3"/>
        <v>0</v>
      </c>
    </row>
    <row r="32" spans="1:8" s="369" customFormat="1" x14ac:dyDescent="0.2">
      <c r="A32" s="364" t="s">
        <v>836</v>
      </c>
      <c r="B32" s="382" t="s">
        <v>902</v>
      </c>
      <c r="C32" s="370">
        <v>720</v>
      </c>
      <c r="D32" s="364" t="s">
        <v>200</v>
      </c>
      <c r="E32" s="367">
        <v>0</v>
      </c>
      <c r="F32" s="367">
        <f t="shared" si="2"/>
        <v>0</v>
      </c>
      <c r="G32" s="367">
        <v>0</v>
      </c>
      <c r="H32" s="368">
        <f t="shared" si="3"/>
        <v>0</v>
      </c>
    </row>
    <row r="33" spans="1:8" x14ac:dyDescent="0.2">
      <c r="A33" s="364" t="s">
        <v>837</v>
      </c>
      <c r="B33" s="382" t="s">
        <v>903</v>
      </c>
      <c r="C33" s="370">
        <v>10</v>
      </c>
      <c r="D33" s="364" t="s">
        <v>200</v>
      </c>
      <c r="E33" s="367">
        <v>0</v>
      </c>
      <c r="F33" s="367">
        <f t="shared" si="2"/>
        <v>0</v>
      </c>
      <c r="G33" s="367">
        <v>0</v>
      </c>
      <c r="H33" s="368">
        <f t="shared" si="3"/>
        <v>0</v>
      </c>
    </row>
    <row r="34" spans="1:8" x14ac:dyDescent="0.2">
      <c r="A34" s="364" t="s">
        <v>838</v>
      </c>
      <c r="B34" s="382" t="s">
        <v>904</v>
      </c>
      <c r="C34" s="370">
        <v>105</v>
      </c>
      <c r="D34" s="364" t="s">
        <v>200</v>
      </c>
      <c r="E34" s="367">
        <v>0</v>
      </c>
      <c r="F34" s="367">
        <f t="shared" si="2"/>
        <v>0</v>
      </c>
      <c r="G34" s="367">
        <v>0</v>
      </c>
      <c r="H34" s="368">
        <f t="shared" si="3"/>
        <v>0</v>
      </c>
    </row>
    <row r="35" spans="1:8" x14ac:dyDescent="0.2">
      <c r="A35" s="364" t="s">
        <v>905</v>
      </c>
      <c r="B35" s="382" t="s">
        <v>906</v>
      </c>
      <c r="C35" s="370">
        <v>155</v>
      </c>
      <c r="D35" s="364" t="s">
        <v>200</v>
      </c>
      <c r="E35" s="367">
        <v>0</v>
      </c>
      <c r="F35" s="367">
        <f t="shared" si="2"/>
        <v>0</v>
      </c>
      <c r="G35" s="367">
        <v>0</v>
      </c>
      <c r="H35" s="368">
        <f t="shared" si="3"/>
        <v>0</v>
      </c>
    </row>
    <row r="36" spans="1:8" x14ac:dyDescent="0.2">
      <c r="A36" s="371"/>
      <c r="B36" s="372"/>
      <c r="C36" s="373"/>
      <c r="D36" s="374"/>
      <c r="E36" s="375"/>
      <c r="F36" s="375"/>
      <c r="G36" s="376"/>
      <c r="H36" s="376"/>
    </row>
    <row r="37" spans="1:8" x14ac:dyDescent="0.2">
      <c r="A37" s="362"/>
      <c r="B37" s="336"/>
      <c r="C37" s="363"/>
      <c r="D37" s="364"/>
      <c r="E37" s="365"/>
      <c r="F37" s="377">
        <f>SUM(F30:F36)</f>
        <v>0</v>
      </c>
      <c r="H37" s="377">
        <f>SUM(H30:H36)</f>
        <v>0</v>
      </c>
    </row>
    <row r="38" spans="1:8" s="369" customFormat="1" x14ac:dyDescent="0.2">
      <c r="A38" s="364"/>
      <c r="B38" s="366"/>
      <c r="C38" s="370"/>
      <c r="D38" s="364"/>
      <c r="E38" s="367"/>
      <c r="F38" s="367"/>
      <c r="G38" s="368"/>
      <c r="H38" s="368"/>
    </row>
    <row r="39" spans="1:8" s="369" customFormat="1" x14ac:dyDescent="0.2">
      <c r="A39" s="364" t="s">
        <v>907</v>
      </c>
      <c r="B39" s="383" t="s">
        <v>908</v>
      </c>
      <c r="C39" s="384"/>
      <c r="E39" s="385"/>
      <c r="F39" s="385"/>
    </row>
    <row r="40" spans="1:8" s="369" customFormat="1" x14ac:dyDescent="0.2">
      <c r="A40" s="386" t="s">
        <v>909</v>
      </c>
      <c r="B40" s="387" t="s">
        <v>910</v>
      </c>
      <c r="C40" s="363">
        <v>92</v>
      </c>
      <c r="D40" s="364" t="s">
        <v>419</v>
      </c>
      <c r="E40" s="367">
        <v>0</v>
      </c>
      <c r="F40" s="388">
        <f t="shared" ref="F40:F53" si="4">C40*E40</f>
        <v>0</v>
      </c>
      <c r="G40" s="367">
        <v>0</v>
      </c>
      <c r="H40" s="368">
        <f>G40*C40</f>
        <v>0</v>
      </c>
    </row>
    <row r="41" spans="1:8" s="369" customFormat="1" x14ac:dyDescent="0.2">
      <c r="A41" s="386" t="s">
        <v>911</v>
      </c>
      <c r="B41" s="387" t="s">
        <v>912</v>
      </c>
      <c r="C41" s="363">
        <v>53</v>
      </c>
      <c r="D41" s="364" t="s">
        <v>419</v>
      </c>
      <c r="E41" s="367">
        <v>0</v>
      </c>
      <c r="F41" s="388">
        <f t="shared" si="4"/>
        <v>0</v>
      </c>
      <c r="G41" s="367">
        <v>0</v>
      </c>
      <c r="H41" s="368">
        <f t="shared" ref="H41:H53" si="5">G41*C41</f>
        <v>0</v>
      </c>
    </row>
    <row r="42" spans="1:8" s="369" customFormat="1" x14ac:dyDescent="0.2">
      <c r="A42" s="386" t="s">
        <v>913</v>
      </c>
      <c r="B42" s="387" t="s">
        <v>914</v>
      </c>
      <c r="C42" s="363">
        <v>184</v>
      </c>
      <c r="D42" s="364" t="s">
        <v>666</v>
      </c>
      <c r="E42" s="367">
        <v>0</v>
      </c>
      <c r="F42" s="388">
        <f t="shared" si="4"/>
        <v>0</v>
      </c>
      <c r="G42" s="367">
        <v>0</v>
      </c>
      <c r="H42" s="368">
        <f t="shared" si="5"/>
        <v>0</v>
      </c>
    </row>
    <row r="43" spans="1:8" s="369" customFormat="1" x14ac:dyDescent="0.2">
      <c r="A43" s="386" t="s">
        <v>915</v>
      </c>
      <c r="B43" s="387" t="s">
        <v>916</v>
      </c>
      <c r="C43" s="363">
        <v>39</v>
      </c>
      <c r="D43" s="364" t="s">
        <v>666</v>
      </c>
      <c r="E43" s="367">
        <v>0</v>
      </c>
      <c r="F43" s="388">
        <f t="shared" si="4"/>
        <v>0</v>
      </c>
      <c r="G43" s="367">
        <v>0</v>
      </c>
      <c r="H43" s="368">
        <f t="shared" si="5"/>
        <v>0</v>
      </c>
    </row>
    <row r="44" spans="1:8" s="369" customFormat="1" x14ac:dyDescent="0.2">
      <c r="A44" s="386" t="s">
        <v>917</v>
      </c>
      <c r="B44" s="387" t="s">
        <v>918</v>
      </c>
      <c r="C44" s="363">
        <v>105</v>
      </c>
      <c r="D44" s="364" t="s">
        <v>666</v>
      </c>
      <c r="E44" s="367">
        <v>0</v>
      </c>
      <c r="F44" s="388">
        <f t="shared" si="4"/>
        <v>0</v>
      </c>
      <c r="G44" s="367">
        <v>0</v>
      </c>
      <c r="H44" s="368">
        <f t="shared" si="5"/>
        <v>0</v>
      </c>
    </row>
    <row r="45" spans="1:8" s="369" customFormat="1" x14ac:dyDescent="0.2">
      <c r="A45" s="386" t="s">
        <v>919</v>
      </c>
      <c r="B45" s="387" t="s">
        <v>920</v>
      </c>
      <c r="C45" s="363">
        <v>18</v>
      </c>
      <c r="D45" s="364" t="s">
        <v>666</v>
      </c>
      <c r="E45" s="367">
        <v>0</v>
      </c>
      <c r="F45" s="388">
        <f t="shared" si="4"/>
        <v>0</v>
      </c>
      <c r="G45" s="367">
        <v>0</v>
      </c>
      <c r="H45" s="368">
        <f t="shared" si="5"/>
        <v>0</v>
      </c>
    </row>
    <row r="46" spans="1:8" s="369" customFormat="1" x14ac:dyDescent="0.2">
      <c r="A46" s="386" t="s">
        <v>921</v>
      </c>
      <c r="B46" s="387" t="s">
        <v>922</v>
      </c>
      <c r="C46" s="363">
        <v>115</v>
      </c>
      <c r="D46" s="364" t="s">
        <v>666</v>
      </c>
      <c r="E46" s="367">
        <v>0</v>
      </c>
      <c r="F46" s="388">
        <f t="shared" si="4"/>
        <v>0</v>
      </c>
      <c r="G46" s="367">
        <v>0</v>
      </c>
      <c r="H46" s="368">
        <f t="shared" si="5"/>
        <v>0</v>
      </c>
    </row>
    <row r="47" spans="1:8" s="369" customFormat="1" x14ac:dyDescent="0.2">
      <c r="A47" s="386" t="s">
        <v>923</v>
      </c>
      <c r="B47" s="387" t="s">
        <v>924</v>
      </c>
      <c r="C47" s="363">
        <v>210</v>
      </c>
      <c r="D47" s="364" t="s">
        <v>666</v>
      </c>
      <c r="E47" s="367">
        <v>0</v>
      </c>
      <c r="F47" s="388">
        <f>C47*E47</f>
        <v>0</v>
      </c>
      <c r="G47" s="367">
        <v>0</v>
      </c>
      <c r="H47" s="368">
        <f>G47*C47</f>
        <v>0</v>
      </c>
    </row>
    <row r="48" spans="1:8" s="369" customFormat="1" x14ac:dyDescent="0.2">
      <c r="A48" s="386" t="s">
        <v>925</v>
      </c>
      <c r="B48" s="387" t="s">
        <v>926</v>
      </c>
      <c r="C48" s="363">
        <v>40</v>
      </c>
      <c r="D48" s="364" t="s">
        <v>666</v>
      </c>
      <c r="E48" s="367">
        <v>0</v>
      </c>
      <c r="F48" s="388">
        <f>C48*E48</f>
        <v>0</v>
      </c>
      <c r="G48" s="367">
        <v>0</v>
      </c>
      <c r="H48" s="368">
        <f>G48*C48</f>
        <v>0</v>
      </c>
    </row>
    <row r="49" spans="1:8" s="369" customFormat="1" x14ac:dyDescent="0.2">
      <c r="A49" s="386" t="s">
        <v>927</v>
      </c>
      <c r="B49" s="387" t="s">
        <v>928</v>
      </c>
      <c r="C49" s="363">
        <v>28</v>
      </c>
      <c r="D49" s="364" t="s">
        <v>666</v>
      </c>
      <c r="E49" s="367">
        <v>0</v>
      </c>
      <c r="F49" s="388">
        <f t="shared" si="4"/>
        <v>0</v>
      </c>
      <c r="G49" s="367">
        <v>0</v>
      </c>
      <c r="H49" s="368">
        <f t="shared" si="5"/>
        <v>0</v>
      </c>
    </row>
    <row r="50" spans="1:8" s="369" customFormat="1" x14ac:dyDescent="0.2">
      <c r="A50" s="386" t="s">
        <v>929</v>
      </c>
      <c r="B50" s="387" t="s">
        <v>930</v>
      </c>
      <c r="C50" s="363">
        <v>68</v>
      </c>
      <c r="D50" s="364" t="s">
        <v>666</v>
      </c>
      <c r="E50" s="367">
        <v>0</v>
      </c>
      <c r="F50" s="388">
        <f t="shared" si="4"/>
        <v>0</v>
      </c>
      <c r="G50" s="367">
        <v>0</v>
      </c>
      <c r="H50" s="368">
        <f t="shared" si="5"/>
        <v>0</v>
      </c>
    </row>
    <row r="51" spans="1:8" s="369" customFormat="1" x14ac:dyDescent="0.2">
      <c r="A51" s="386" t="s">
        <v>931</v>
      </c>
      <c r="B51" s="387" t="s">
        <v>932</v>
      </c>
      <c r="C51" s="363">
        <v>18</v>
      </c>
      <c r="D51" s="364" t="s">
        <v>666</v>
      </c>
      <c r="E51" s="367">
        <v>0</v>
      </c>
      <c r="F51" s="388">
        <f t="shared" si="4"/>
        <v>0</v>
      </c>
      <c r="G51" s="367">
        <v>0</v>
      </c>
      <c r="H51" s="368">
        <f t="shared" si="5"/>
        <v>0</v>
      </c>
    </row>
    <row r="52" spans="1:8" s="369" customFormat="1" x14ac:dyDescent="0.2">
      <c r="A52" s="386" t="s">
        <v>933</v>
      </c>
      <c r="B52" s="387" t="s">
        <v>934</v>
      </c>
      <c r="C52" s="364" t="s">
        <v>907</v>
      </c>
      <c r="D52" s="364" t="s">
        <v>666</v>
      </c>
      <c r="E52" s="367">
        <v>0</v>
      </c>
      <c r="F52" s="388">
        <f t="shared" si="4"/>
        <v>0</v>
      </c>
      <c r="G52" s="367">
        <v>0</v>
      </c>
      <c r="H52" s="368">
        <f t="shared" si="5"/>
        <v>0</v>
      </c>
    </row>
    <row r="53" spans="1:8" s="369" customFormat="1" x14ac:dyDescent="0.2">
      <c r="A53" s="386" t="s">
        <v>935</v>
      </c>
      <c r="B53" s="387" t="s">
        <v>936</v>
      </c>
      <c r="C53" s="364" t="s">
        <v>67</v>
      </c>
      <c r="D53" s="364" t="s">
        <v>490</v>
      </c>
      <c r="E53" s="367">
        <v>0</v>
      </c>
      <c r="F53" s="388">
        <f t="shared" si="4"/>
        <v>0</v>
      </c>
      <c r="G53" s="367">
        <v>0</v>
      </c>
      <c r="H53" s="368">
        <f t="shared" si="5"/>
        <v>0</v>
      </c>
    </row>
    <row r="54" spans="1:8" s="369" customFormat="1" x14ac:dyDescent="0.2">
      <c r="A54" s="386" t="s">
        <v>937</v>
      </c>
      <c r="B54" s="366" t="s">
        <v>938</v>
      </c>
      <c r="C54" s="363">
        <v>255</v>
      </c>
      <c r="D54" s="364" t="s">
        <v>200</v>
      </c>
      <c r="E54" s="367">
        <v>0</v>
      </c>
      <c r="F54" s="388">
        <f>C54*E54</f>
        <v>0</v>
      </c>
      <c r="G54" s="367">
        <v>0</v>
      </c>
      <c r="H54" s="368">
        <f>G54*C54</f>
        <v>0</v>
      </c>
    </row>
    <row r="55" spans="1:8" s="369" customFormat="1" x14ac:dyDescent="0.2">
      <c r="A55" s="386" t="s">
        <v>939</v>
      </c>
      <c r="B55" s="366" t="s">
        <v>940</v>
      </c>
      <c r="C55" s="363">
        <v>19</v>
      </c>
      <c r="D55" s="364" t="s">
        <v>666</v>
      </c>
      <c r="E55" s="367">
        <v>0</v>
      </c>
      <c r="F55" s="388">
        <f>C55*E55</f>
        <v>0</v>
      </c>
      <c r="G55" s="367">
        <v>0</v>
      </c>
      <c r="H55" s="368">
        <f>G55*C55</f>
        <v>0</v>
      </c>
    </row>
    <row r="56" spans="1:8" s="369" customFormat="1" x14ac:dyDescent="0.2">
      <c r="A56" s="386" t="s">
        <v>941</v>
      </c>
      <c r="B56" s="341" t="s">
        <v>942</v>
      </c>
      <c r="C56" s="363">
        <v>20</v>
      </c>
      <c r="D56" s="364" t="s">
        <v>419</v>
      </c>
      <c r="E56" s="367">
        <v>0</v>
      </c>
      <c r="F56" s="388">
        <f>C56*E56</f>
        <v>0</v>
      </c>
      <c r="G56" s="367">
        <v>0</v>
      </c>
      <c r="H56" s="368">
        <f>G56*C56</f>
        <v>0</v>
      </c>
    </row>
    <row r="57" spans="1:8" s="369" customFormat="1" x14ac:dyDescent="0.2">
      <c r="A57" s="386" t="s">
        <v>943</v>
      </c>
      <c r="B57" s="341" t="s">
        <v>944</v>
      </c>
      <c r="C57" s="363">
        <v>2</v>
      </c>
      <c r="D57" s="364" t="s">
        <v>666</v>
      </c>
      <c r="E57" s="367">
        <v>0</v>
      </c>
      <c r="F57" s="388">
        <f>C57*E57</f>
        <v>0</v>
      </c>
      <c r="G57" s="367">
        <v>0</v>
      </c>
      <c r="H57" s="368">
        <f>G57*C57</f>
        <v>0</v>
      </c>
    </row>
    <row r="58" spans="1:8" s="369" customFormat="1" x14ac:dyDescent="0.2">
      <c r="A58" s="386" t="s">
        <v>945</v>
      </c>
      <c r="B58" s="341" t="s">
        <v>946</v>
      </c>
      <c r="C58" s="363">
        <v>1</v>
      </c>
      <c r="D58" s="364" t="s">
        <v>666</v>
      </c>
      <c r="E58" s="367">
        <v>0</v>
      </c>
      <c r="F58" s="388">
        <f>C58*E58</f>
        <v>0</v>
      </c>
      <c r="G58" s="367">
        <v>0</v>
      </c>
      <c r="H58" s="368">
        <f>G58*C58</f>
        <v>0</v>
      </c>
    </row>
    <row r="59" spans="1:8" x14ac:dyDescent="0.2">
      <c r="A59" s="371"/>
      <c r="B59" s="372"/>
      <c r="C59" s="373"/>
      <c r="D59" s="374"/>
      <c r="E59" s="375"/>
      <c r="F59" s="375"/>
      <c r="G59" s="376"/>
      <c r="H59" s="376"/>
    </row>
    <row r="60" spans="1:8" x14ac:dyDescent="0.2">
      <c r="A60" s="362"/>
      <c r="B60" s="336"/>
      <c r="C60" s="363"/>
      <c r="D60" s="364"/>
      <c r="E60" s="365"/>
      <c r="F60" s="377">
        <f>SUM(F40:F58)</f>
        <v>0</v>
      </c>
      <c r="H60" s="377">
        <f>SUM(H40:H58)</f>
        <v>0</v>
      </c>
    </row>
    <row r="61" spans="1:8" x14ac:dyDescent="0.2">
      <c r="A61" s="362"/>
      <c r="B61" s="336"/>
      <c r="C61" s="363"/>
      <c r="D61" s="364"/>
      <c r="E61" s="365"/>
      <c r="F61" s="377"/>
      <c r="H61" s="377"/>
    </row>
    <row r="62" spans="1:8" x14ac:dyDescent="0.2">
      <c r="A62" s="362">
        <v>5</v>
      </c>
      <c r="B62" s="336" t="s">
        <v>947</v>
      </c>
      <c r="C62" s="363"/>
      <c r="D62" s="364"/>
      <c r="E62" s="365"/>
      <c r="F62" s="377"/>
      <c r="H62" s="377"/>
    </row>
    <row r="63" spans="1:8" x14ac:dyDescent="0.2">
      <c r="A63" s="364" t="s">
        <v>948</v>
      </c>
      <c r="B63" s="344" t="s">
        <v>949</v>
      </c>
      <c r="C63" s="363">
        <v>12</v>
      </c>
      <c r="D63" s="364" t="s">
        <v>714</v>
      </c>
      <c r="E63" s="367" t="s">
        <v>950</v>
      </c>
      <c r="F63" s="367" t="s">
        <v>950</v>
      </c>
      <c r="G63" s="368">
        <v>0</v>
      </c>
      <c r="H63" s="368">
        <f>G63*C63</f>
        <v>0</v>
      </c>
    </row>
    <row r="64" spans="1:8" x14ac:dyDescent="0.2">
      <c r="A64" s="364" t="s">
        <v>951</v>
      </c>
      <c r="B64" s="344" t="s">
        <v>952</v>
      </c>
      <c r="C64" s="363">
        <v>8</v>
      </c>
      <c r="D64" s="364" t="s">
        <v>490</v>
      </c>
      <c r="E64" s="367" t="s">
        <v>950</v>
      </c>
      <c r="F64" s="367" t="s">
        <v>950</v>
      </c>
      <c r="G64" s="368">
        <v>0</v>
      </c>
      <c r="H64" s="368">
        <f>G64*C64</f>
        <v>0</v>
      </c>
    </row>
    <row r="65" spans="1:8" x14ac:dyDescent="0.2">
      <c r="A65" s="364" t="s">
        <v>953</v>
      </c>
      <c r="B65" s="344" t="s">
        <v>954</v>
      </c>
      <c r="C65" s="363">
        <v>8</v>
      </c>
      <c r="D65" s="364" t="s">
        <v>490</v>
      </c>
      <c r="E65" s="367" t="s">
        <v>950</v>
      </c>
      <c r="F65" s="367" t="s">
        <v>950</v>
      </c>
      <c r="G65" s="368">
        <v>0</v>
      </c>
      <c r="H65" s="368">
        <f>G65*C65</f>
        <v>0</v>
      </c>
    </row>
    <row r="66" spans="1:8" x14ac:dyDescent="0.2">
      <c r="A66" s="364" t="s">
        <v>955</v>
      </c>
      <c r="B66" s="344" t="s">
        <v>956</v>
      </c>
      <c r="C66" s="363">
        <v>8</v>
      </c>
      <c r="D66" s="364" t="s">
        <v>490</v>
      </c>
      <c r="E66" s="367" t="s">
        <v>950</v>
      </c>
      <c r="F66" s="367" t="s">
        <v>950</v>
      </c>
      <c r="G66" s="368">
        <v>0</v>
      </c>
      <c r="H66" s="368">
        <f>G66*C66</f>
        <v>0</v>
      </c>
    </row>
    <row r="67" spans="1:8" x14ac:dyDescent="0.2">
      <c r="A67" s="364" t="s">
        <v>957</v>
      </c>
      <c r="B67" s="344" t="s">
        <v>958</v>
      </c>
      <c r="C67" s="363">
        <v>8</v>
      </c>
      <c r="D67" s="364" t="s">
        <v>490</v>
      </c>
      <c r="E67" s="367" t="s">
        <v>950</v>
      </c>
      <c r="F67" s="367" t="s">
        <v>950</v>
      </c>
      <c r="G67" s="368">
        <v>0</v>
      </c>
      <c r="H67" s="368">
        <f>G67*C67</f>
        <v>0</v>
      </c>
    </row>
    <row r="68" spans="1:8" x14ac:dyDescent="0.2">
      <c r="A68" s="371"/>
      <c r="B68" s="372"/>
      <c r="C68" s="373"/>
      <c r="D68" s="374"/>
      <c r="E68" s="375"/>
      <c r="F68" s="375"/>
      <c r="G68" s="376"/>
      <c r="H68" s="376"/>
    </row>
    <row r="69" spans="1:8" x14ac:dyDescent="0.2">
      <c r="A69" s="362"/>
      <c r="B69" s="336"/>
      <c r="C69" s="363"/>
      <c r="D69" s="364"/>
      <c r="E69" s="365"/>
      <c r="F69" s="377">
        <f>SUM(F63:F68)</f>
        <v>0</v>
      </c>
      <c r="H69" s="377">
        <f>SUM(H63:H68)</f>
        <v>0</v>
      </c>
    </row>
    <row r="70" spans="1:8" x14ac:dyDescent="0.2">
      <c r="A70" s="362"/>
      <c r="B70" s="336"/>
      <c r="C70" s="363"/>
      <c r="D70" s="364"/>
      <c r="E70" s="365"/>
      <c r="F70" s="377"/>
      <c r="H70" s="377"/>
    </row>
    <row r="71" spans="1:8" x14ac:dyDescent="0.2">
      <c r="A71" s="362">
        <v>6</v>
      </c>
      <c r="B71" s="336" t="s">
        <v>959</v>
      </c>
      <c r="C71" s="363"/>
      <c r="D71" s="364"/>
      <c r="E71" s="365"/>
      <c r="F71" s="377"/>
      <c r="H71" s="377"/>
    </row>
    <row r="72" spans="1:8" s="369" customFormat="1" x14ac:dyDescent="0.2">
      <c r="A72" s="386" t="s">
        <v>960</v>
      </c>
      <c r="B72" s="344" t="s">
        <v>961</v>
      </c>
      <c r="C72" s="363">
        <v>155</v>
      </c>
      <c r="D72" s="364" t="s">
        <v>200</v>
      </c>
      <c r="E72" s="367" t="s">
        <v>950</v>
      </c>
      <c r="F72" s="367" t="s">
        <v>950</v>
      </c>
      <c r="G72" s="368">
        <v>0</v>
      </c>
      <c r="H72" s="368">
        <f t="shared" ref="H72:H77" si="6">G72*C72</f>
        <v>0</v>
      </c>
    </row>
    <row r="73" spans="1:8" s="369" customFormat="1" x14ac:dyDescent="0.2">
      <c r="A73" s="386" t="s">
        <v>962</v>
      </c>
      <c r="B73" s="344" t="s">
        <v>963</v>
      </c>
      <c r="C73" s="363">
        <v>65</v>
      </c>
      <c r="D73" s="364" t="s">
        <v>200</v>
      </c>
      <c r="E73" s="367" t="s">
        <v>950</v>
      </c>
      <c r="F73" s="367" t="s">
        <v>950</v>
      </c>
      <c r="G73" s="368">
        <v>0</v>
      </c>
      <c r="H73" s="368">
        <f t="shared" si="6"/>
        <v>0</v>
      </c>
    </row>
    <row r="74" spans="1:8" s="369" customFormat="1" x14ac:dyDescent="0.2">
      <c r="A74" s="386" t="s">
        <v>964</v>
      </c>
      <c r="B74" s="344" t="s">
        <v>965</v>
      </c>
      <c r="C74" s="363">
        <v>15</v>
      </c>
      <c r="D74" s="364" t="s">
        <v>666</v>
      </c>
      <c r="E74" s="367" t="s">
        <v>950</v>
      </c>
      <c r="F74" s="367" t="s">
        <v>950</v>
      </c>
      <c r="G74" s="368">
        <v>0</v>
      </c>
      <c r="H74" s="368">
        <f t="shared" si="6"/>
        <v>0</v>
      </c>
    </row>
    <row r="75" spans="1:8" s="369" customFormat="1" x14ac:dyDescent="0.2">
      <c r="A75" s="386" t="s">
        <v>966</v>
      </c>
      <c r="B75" s="369" t="s">
        <v>967</v>
      </c>
      <c r="C75" s="370">
        <v>1</v>
      </c>
      <c r="D75" s="364" t="s">
        <v>212</v>
      </c>
      <c r="E75" s="367" t="s">
        <v>950</v>
      </c>
      <c r="F75" s="367" t="s">
        <v>950</v>
      </c>
      <c r="G75" s="368">
        <v>0</v>
      </c>
      <c r="H75" s="368">
        <f t="shared" si="6"/>
        <v>0</v>
      </c>
    </row>
    <row r="76" spans="1:8" s="369" customFormat="1" x14ac:dyDescent="0.2">
      <c r="A76" s="386" t="s">
        <v>968</v>
      </c>
      <c r="B76" s="369" t="s">
        <v>969</v>
      </c>
      <c r="C76" s="370">
        <v>1</v>
      </c>
      <c r="D76" s="364" t="s">
        <v>212</v>
      </c>
      <c r="E76" s="367" t="s">
        <v>950</v>
      </c>
      <c r="F76" s="367" t="s">
        <v>950</v>
      </c>
      <c r="G76" s="368">
        <v>0</v>
      </c>
      <c r="H76" s="368">
        <f t="shared" si="6"/>
        <v>0</v>
      </c>
    </row>
    <row r="77" spans="1:8" s="369" customFormat="1" x14ac:dyDescent="0.2">
      <c r="A77" s="386" t="s">
        <v>970</v>
      </c>
      <c r="B77" s="369" t="s">
        <v>971</v>
      </c>
      <c r="C77" s="370">
        <v>230</v>
      </c>
      <c r="D77" s="364" t="s">
        <v>200</v>
      </c>
      <c r="E77" s="367" t="s">
        <v>950</v>
      </c>
      <c r="F77" s="367" t="s">
        <v>950</v>
      </c>
      <c r="G77" s="368">
        <v>0</v>
      </c>
      <c r="H77" s="368">
        <f t="shared" si="6"/>
        <v>0</v>
      </c>
    </row>
    <row r="78" spans="1:8" x14ac:dyDescent="0.2">
      <c r="A78" s="371"/>
      <c r="B78" s="372"/>
      <c r="C78" s="373"/>
      <c r="D78" s="374"/>
      <c r="E78" s="375"/>
      <c r="F78" s="375"/>
      <c r="G78" s="376"/>
      <c r="H78" s="376"/>
    </row>
    <row r="79" spans="1:8" x14ac:dyDescent="0.2">
      <c r="A79" s="362"/>
      <c r="B79" s="336"/>
      <c r="C79" s="363"/>
      <c r="D79" s="364"/>
      <c r="E79" s="365"/>
      <c r="F79" s="377">
        <f>SUM(F72:F77)</f>
        <v>0</v>
      </c>
      <c r="H79" s="377">
        <f>SUM(H72:H78)</f>
        <v>0</v>
      </c>
    </row>
    <row r="80" spans="1:8" x14ac:dyDescent="0.2">
      <c r="A80" s="364"/>
      <c r="B80" s="338"/>
      <c r="C80" s="363"/>
      <c r="D80" s="381"/>
      <c r="E80" s="389"/>
      <c r="F80" s="389"/>
      <c r="G80" s="380"/>
      <c r="H80" s="380"/>
    </row>
    <row r="81" spans="1:8" x14ac:dyDescent="0.2">
      <c r="A81" s="362">
        <v>7</v>
      </c>
      <c r="B81" s="336" t="s">
        <v>972</v>
      </c>
      <c r="C81" s="363"/>
      <c r="D81" s="364"/>
      <c r="E81" s="365"/>
      <c r="F81" s="377"/>
      <c r="H81" s="377"/>
    </row>
    <row r="82" spans="1:8" x14ac:dyDescent="0.2">
      <c r="A82" s="364" t="s">
        <v>973</v>
      </c>
      <c r="B82" s="390" t="s">
        <v>974</v>
      </c>
      <c r="C82" s="370">
        <v>12</v>
      </c>
      <c r="D82" s="364" t="s">
        <v>714</v>
      </c>
      <c r="E82" s="367" t="s">
        <v>950</v>
      </c>
      <c r="F82" s="367" t="s">
        <v>950</v>
      </c>
      <c r="G82" s="368">
        <v>0</v>
      </c>
      <c r="H82" s="368">
        <f t="shared" ref="H82:H87" si="7">G82*C82</f>
        <v>0</v>
      </c>
    </row>
    <row r="83" spans="1:8" s="369" customFormat="1" x14ac:dyDescent="0.2">
      <c r="A83" s="364" t="s">
        <v>975</v>
      </c>
      <c r="B83" s="390" t="s">
        <v>976</v>
      </c>
      <c r="C83" s="370">
        <v>63</v>
      </c>
      <c r="D83" s="364" t="s">
        <v>714</v>
      </c>
      <c r="E83" s="367" t="s">
        <v>950</v>
      </c>
      <c r="F83" s="367" t="s">
        <v>950</v>
      </c>
      <c r="G83" s="368">
        <v>0</v>
      </c>
      <c r="H83" s="368">
        <f t="shared" si="7"/>
        <v>0</v>
      </c>
    </row>
    <row r="84" spans="1:8" s="369" customFormat="1" x14ac:dyDescent="0.2">
      <c r="A84" s="364" t="s">
        <v>977</v>
      </c>
      <c r="B84" s="369" t="s">
        <v>978</v>
      </c>
      <c r="C84" s="370">
        <v>1</v>
      </c>
      <c r="D84" s="364" t="s">
        <v>490</v>
      </c>
      <c r="E84" s="367" t="s">
        <v>950</v>
      </c>
      <c r="F84" s="367" t="s">
        <v>950</v>
      </c>
      <c r="G84" s="368">
        <v>0</v>
      </c>
      <c r="H84" s="368">
        <f t="shared" si="7"/>
        <v>0</v>
      </c>
    </row>
    <row r="85" spans="1:8" s="369" customFormat="1" x14ac:dyDescent="0.2">
      <c r="A85" s="364" t="s">
        <v>979</v>
      </c>
      <c r="B85" s="369" t="s">
        <v>980</v>
      </c>
      <c r="C85" s="370">
        <v>1</v>
      </c>
      <c r="D85" s="364" t="s">
        <v>490</v>
      </c>
      <c r="E85" s="367" t="s">
        <v>950</v>
      </c>
      <c r="F85" s="367" t="s">
        <v>950</v>
      </c>
      <c r="G85" s="368">
        <v>0</v>
      </c>
      <c r="H85" s="368">
        <f t="shared" si="7"/>
        <v>0</v>
      </c>
    </row>
    <row r="86" spans="1:8" s="369" customFormat="1" x14ac:dyDescent="0.2">
      <c r="A86" s="364" t="s">
        <v>981</v>
      </c>
      <c r="B86" s="341" t="s">
        <v>982</v>
      </c>
      <c r="C86" s="363">
        <v>1</v>
      </c>
      <c r="D86" s="364" t="s">
        <v>490</v>
      </c>
      <c r="E86" s="367" t="s">
        <v>950</v>
      </c>
      <c r="F86" s="367" t="s">
        <v>950</v>
      </c>
      <c r="G86" s="368">
        <v>0</v>
      </c>
      <c r="H86" s="368">
        <f t="shared" si="7"/>
        <v>0</v>
      </c>
    </row>
    <row r="87" spans="1:8" x14ac:dyDescent="0.2">
      <c r="A87" s="364" t="s">
        <v>983</v>
      </c>
      <c r="B87" s="341" t="s">
        <v>984</v>
      </c>
      <c r="C87" s="363">
        <v>1</v>
      </c>
      <c r="D87" s="364" t="s">
        <v>490</v>
      </c>
      <c r="E87" s="367" t="s">
        <v>950</v>
      </c>
      <c r="F87" s="367" t="s">
        <v>950</v>
      </c>
      <c r="G87" s="368">
        <v>0</v>
      </c>
      <c r="H87" s="368">
        <f t="shared" si="7"/>
        <v>0</v>
      </c>
    </row>
    <row r="88" spans="1:8" x14ac:dyDescent="0.2">
      <c r="A88" s="371"/>
      <c r="B88" s="372"/>
      <c r="C88" s="373"/>
      <c r="D88" s="374"/>
      <c r="E88" s="375"/>
      <c r="F88" s="375"/>
      <c r="G88" s="376"/>
      <c r="H88" s="376"/>
    </row>
    <row r="89" spans="1:8" x14ac:dyDescent="0.2">
      <c r="A89" s="362"/>
      <c r="B89" s="336"/>
      <c r="C89" s="363"/>
      <c r="D89" s="364"/>
      <c r="E89" s="365"/>
      <c r="F89" s="377">
        <f>SUM(F82:F87)</f>
        <v>0</v>
      </c>
      <c r="H89" s="377">
        <f>SUM(H82:H88)</f>
        <v>0</v>
      </c>
    </row>
    <row r="90" spans="1:8" x14ac:dyDescent="0.2">
      <c r="A90" s="362"/>
      <c r="B90" s="336"/>
      <c r="C90" s="363"/>
      <c r="D90" s="364"/>
      <c r="E90" s="365"/>
      <c r="F90" s="377"/>
      <c r="H90" s="377"/>
    </row>
    <row r="91" spans="1:8" x14ac:dyDescent="0.2">
      <c r="A91" s="362"/>
      <c r="B91" s="336"/>
      <c r="C91" s="363"/>
      <c r="D91" s="364"/>
      <c r="E91" s="365"/>
      <c r="F91" s="377"/>
      <c r="H91" s="377"/>
    </row>
    <row r="92" spans="1:8" x14ac:dyDescent="0.2">
      <c r="A92" s="362"/>
      <c r="B92" s="336"/>
      <c r="C92" s="363"/>
      <c r="D92" s="364"/>
      <c r="E92" s="365"/>
      <c r="F92" s="377"/>
      <c r="H92" s="377"/>
    </row>
    <row r="93" spans="1:8" x14ac:dyDescent="0.2">
      <c r="A93" s="362"/>
      <c r="B93" s="391" t="s">
        <v>985</v>
      </c>
      <c r="C93" s="392"/>
      <c r="D93" s="392"/>
      <c r="E93" s="392"/>
      <c r="F93" s="393">
        <f>SUM(F89,F79,F69,F60,F37,F27,F16)</f>
        <v>0</v>
      </c>
      <c r="G93" s="394"/>
      <c r="H93" s="395"/>
    </row>
    <row r="94" spans="1:8" x14ac:dyDescent="0.2">
      <c r="A94" s="362"/>
      <c r="B94" s="391" t="s">
        <v>986</v>
      </c>
      <c r="C94" s="392"/>
      <c r="D94" s="392"/>
      <c r="E94" s="392"/>
      <c r="F94" s="394"/>
      <c r="G94" s="394"/>
      <c r="H94" s="393">
        <f>SUM(H89,H79,H69,H60,H37,H27,H16)</f>
        <v>0</v>
      </c>
    </row>
    <row r="95" spans="1:8" ht="13.5" thickBot="1" x14ac:dyDescent="0.25">
      <c r="A95" s="362"/>
      <c r="B95" s="336"/>
      <c r="C95" s="363"/>
      <c r="D95" s="364"/>
      <c r="E95" s="365"/>
      <c r="F95" s="377"/>
      <c r="H95" s="377"/>
    </row>
    <row r="96" spans="1:8" ht="13.5" thickBot="1" x14ac:dyDescent="0.25">
      <c r="A96" s="396"/>
      <c r="B96" s="397" t="s">
        <v>987</v>
      </c>
      <c r="C96" s="398"/>
      <c r="D96" s="399"/>
      <c r="E96" s="400"/>
      <c r="F96" s="401"/>
      <c r="G96" s="402"/>
      <c r="H96" s="334">
        <f>SUM(H94,F93)</f>
        <v>0</v>
      </c>
    </row>
    <row r="97" spans="2:6" x14ac:dyDescent="0.2">
      <c r="B97" s="341"/>
      <c r="C97" s="363"/>
      <c r="D97" s="404"/>
      <c r="E97" s="404"/>
      <c r="F97" s="404"/>
    </row>
    <row r="98" spans="2:6" x14ac:dyDescent="0.2">
      <c r="B98" s="341"/>
      <c r="C98" s="363"/>
      <c r="D98" s="404"/>
      <c r="E98" s="404"/>
      <c r="F98" s="404"/>
    </row>
    <row r="99" spans="2:6" x14ac:dyDescent="0.2">
      <c r="B99" s="341"/>
      <c r="C99" s="363"/>
      <c r="D99" s="404"/>
      <c r="E99" s="404"/>
      <c r="F99" s="404"/>
    </row>
    <row r="100" spans="2:6" x14ac:dyDescent="0.2">
      <c r="B100" s="341"/>
      <c r="C100" s="363"/>
      <c r="D100" s="404"/>
      <c r="E100" s="404"/>
      <c r="F100" s="404"/>
    </row>
    <row r="101" spans="2:6" x14ac:dyDescent="0.2">
      <c r="B101" s="341"/>
      <c r="C101" s="363"/>
      <c r="D101" s="404"/>
      <c r="E101" s="404"/>
      <c r="F101" s="404"/>
    </row>
    <row r="102" spans="2:6" x14ac:dyDescent="0.2">
      <c r="B102" s="341"/>
      <c r="C102" s="363"/>
      <c r="D102" s="404"/>
      <c r="E102" s="404"/>
      <c r="F102" s="404"/>
    </row>
    <row r="103" spans="2:6" x14ac:dyDescent="0.2">
      <c r="B103" s="341"/>
      <c r="C103" s="363"/>
      <c r="D103" s="404"/>
      <c r="E103" s="404"/>
      <c r="F103" s="404"/>
    </row>
    <row r="104" spans="2:6" x14ac:dyDescent="0.2">
      <c r="B104" s="341"/>
      <c r="C104" s="363"/>
      <c r="D104" s="404"/>
      <c r="E104" s="404"/>
      <c r="F104" s="404"/>
    </row>
    <row r="105" spans="2:6" x14ac:dyDescent="0.2">
      <c r="B105" s="341"/>
      <c r="C105" s="363"/>
      <c r="D105" s="404"/>
      <c r="E105" s="404"/>
      <c r="F105" s="404"/>
    </row>
  </sheetData>
  <mergeCells count="4">
    <mergeCell ref="A6:D6"/>
    <mergeCell ref="G6:H6"/>
    <mergeCell ref="E8:F8"/>
    <mergeCell ref="G8:H8"/>
  </mergeCells>
  <pageMargins left="0.7" right="0.7" top="0.78740157499999996" bottom="0.78740157499999996" header="0.3" footer="0.3"/>
  <pageSetup paperSize="9" scale="4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3AAF2-3A6E-4C7F-BDE9-774A09A0264E}">
  <sheetPr>
    <tabColor rgb="FFFFFFCC"/>
  </sheetPr>
  <dimension ref="A1:F47"/>
  <sheetViews>
    <sheetView view="pageBreakPreview" topLeftCell="A8" zoomScaleNormal="80" zoomScaleSheetLayoutView="100" workbookViewId="0">
      <selection activeCell="B11" sqref="B11"/>
    </sheetView>
  </sheetViews>
  <sheetFormatPr defaultColWidth="8.85546875" defaultRowHeight="15" x14ac:dyDescent="0.25"/>
  <cols>
    <col min="1" max="1" width="11.140625" style="226" customWidth="1"/>
    <col min="2" max="2" width="71.28515625" style="226" customWidth="1"/>
    <col min="3" max="3" width="8.85546875" style="226"/>
    <col min="4" max="4" width="9.5703125" style="226" bestFit="1" customWidth="1"/>
    <col min="5" max="5" width="16.7109375" style="226" bestFit="1" customWidth="1"/>
    <col min="6" max="6" width="13.5703125" style="226" bestFit="1" customWidth="1"/>
    <col min="7" max="7" width="14.28515625" style="226" customWidth="1"/>
    <col min="8" max="8" width="14.7109375" style="226" customWidth="1"/>
    <col min="9" max="16384" width="8.85546875" style="226"/>
  </cols>
  <sheetData>
    <row r="1" spans="1:6" ht="26.25" x14ac:dyDescent="0.4">
      <c r="A1" s="591" t="s">
        <v>699</v>
      </c>
      <c r="B1" s="591"/>
      <c r="C1" s="591"/>
      <c r="D1" s="591"/>
      <c r="E1" s="591"/>
      <c r="F1" s="591"/>
    </row>
    <row r="2" spans="1:6" ht="18.75" x14ac:dyDescent="0.3">
      <c r="A2" s="267"/>
    </row>
    <row r="3" spans="1:6" ht="18.75" x14ac:dyDescent="0.3">
      <c r="A3" s="267" t="s">
        <v>700</v>
      </c>
      <c r="B3" s="268"/>
    </row>
    <row r="4" spans="1:6" ht="18.75" x14ac:dyDescent="0.3">
      <c r="A4" s="267" t="s">
        <v>701</v>
      </c>
      <c r="B4" s="268"/>
    </row>
    <row r="5" spans="1:6" ht="15" customHeight="1" x14ac:dyDescent="0.3">
      <c r="A5" s="267" t="s">
        <v>702</v>
      </c>
      <c r="B5" s="268"/>
    </row>
    <row r="8" spans="1:6" ht="30" x14ac:dyDescent="0.25">
      <c r="A8" s="269" t="s">
        <v>152</v>
      </c>
      <c r="B8" s="270" t="s">
        <v>703</v>
      </c>
      <c r="C8" s="270" t="s">
        <v>154</v>
      </c>
      <c r="D8" s="270" t="s">
        <v>155</v>
      </c>
      <c r="E8" s="270" t="s">
        <v>704</v>
      </c>
      <c r="F8" s="270" t="s">
        <v>1</v>
      </c>
    </row>
    <row r="9" spans="1:6" x14ac:dyDescent="0.25">
      <c r="C9" s="271"/>
    </row>
    <row r="10" spans="1:6" ht="30" x14ac:dyDescent="0.25">
      <c r="A10" s="270">
        <v>1</v>
      </c>
      <c r="B10" s="515" t="s">
        <v>1216</v>
      </c>
      <c r="C10" s="273" t="s">
        <v>666</v>
      </c>
      <c r="D10" s="274">
        <v>105</v>
      </c>
      <c r="E10" s="275"/>
      <c r="F10" s="275">
        <f>D10*E10</f>
        <v>0</v>
      </c>
    </row>
    <row r="11" spans="1:6" x14ac:dyDescent="0.25">
      <c r="A11" s="273">
        <v>2</v>
      </c>
      <c r="B11" s="276" t="s">
        <v>705</v>
      </c>
      <c r="C11" s="273" t="s">
        <v>666</v>
      </c>
      <c r="D11" s="277">
        <v>1</v>
      </c>
      <c r="E11" s="278"/>
      <c r="F11" s="275">
        <f t="shared" ref="F11:F33" si="0">D11*E11</f>
        <v>0</v>
      </c>
    </row>
    <row r="12" spans="1:6" ht="30" customHeight="1" x14ac:dyDescent="0.25">
      <c r="A12" s="270">
        <v>3</v>
      </c>
      <c r="B12" s="276" t="s">
        <v>706</v>
      </c>
      <c r="C12" s="273" t="s">
        <v>666</v>
      </c>
      <c r="D12" s="274">
        <v>105</v>
      </c>
      <c r="E12" s="278"/>
      <c r="F12" s="275">
        <f t="shared" si="0"/>
        <v>0</v>
      </c>
    </row>
    <row r="13" spans="1:6" x14ac:dyDescent="0.25">
      <c r="A13" s="270">
        <v>4</v>
      </c>
      <c r="B13" s="272" t="s">
        <v>707</v>
      </c>
      <c r="C13" s="273" t="s">
        <v>666</v>
      </c>
      <c r="D13" s="277">
        <v>1</v>
      </c>
      <c r="E13" s="278"/>
      <c r="F13" s="275">
        <f t="shared" si="0"/>
        <v>0</v>
      </c>
    </row>
    <row r="14" spans="1:6" ht="19.899999999999999" customHeight="1" x14ac:dyDescent="0.25">
      <c r="A14" s="273">
        <v>5</v>
      </c>
      <c r="B14" s="229" t="s">
        <v>708</v>
      </c>
      <c r="C14" s="273" t="s">
        <v>666</v>
      </c>
      <c r="D14" s="277">
        <v>1</v>
      </c>
      <c r="E14" s="278"/>
      <c r="F14" s="275">
        <f t="shared" si="0"/>
        <v>0</v>
      </c>
    </row>
    <row r="15" spans="1:6" ht="19.899999999999999" customHeight="1" x14ac:dyDescent="0.25">
      <c r="A15" s="270">
        <v>6</v>
      </c>
      <c r="B15" s="229" t="s">
        <v>709</v>
      </c>
      <c r="C15" s="273" t="s">
        <v>200</v>
      </c>
      <c r="D15" s="277">
        <v>60</v>
      </c>
      <c r="E15" s="278"/>
      <c r="F15" s="275">
        <f t="shared" si="0"/>
        <v>0</v>
      </c>
    </row>
    <row r="16" spans="1:6" ht="30" x14ac:dyDescent="0.25">
      <c r="A16" s="273">
        <v>8</v>
      </c>
      <c r="B16" s="276" t="s">
        <v>710</v>
      </c>
      <c r="C16" s="273" t="s">
        <v>200</v>
      </c>
      <c r="D16" s="277">
        <v>40</v>
      </c>
      <c r="E16" s="278"/>
      <c r="F16" s="275">
        <f t="shared" si="0"/>
        <v>0</v>
      </c>
    </row>
    <row r="17" spans="1:6" ht="19.899999999999999" customHeight="1" x14ac:dyDescent="0.25">
      <c r="A17" s="270">
        <v>9</v>
      </c>
      <c r="B17" s="229" t="s">
        <v>711</v>
      </c>
      <c r="C17" s="273" t="s">
        <v>200</v>
      </c>
      <c r="D17" s="277">
        <v>50</v>
      </c>
      <c r="E17" s="278"/>
      <c r="F17" s="275">
        <f t="shared" si="0"/>
        <v>0</v>
      </c>
    </row>
    <row r="18" spans="1:6" ht="19.899999999999999" customHeight="1" x14ac:dyDescent="0.25">
      <c r="A18" s="270">
        <v>10</v>
      </c>
      <c r="B18" s="229" t="s">
        <v>712</v>
      </c>
      <c r="C18" s="273" t="s">
        <v>666</v>
      </c>
      <c r="D18" s="274">
        <v>105</v>
      </c>
      <c r="E18" s="278"/>
      <c r="F18" s="275">
        <f t="shared" si="0"/>
        <v>0</v>
      </c>
    </row>
    <row r="19" spans="1:6" ht="19.899999999999999" customHeight="1" x14ac:dyDescent="0.25">
      <c r="A19" s="273">
        <v>11</v>
      </c>
      <c r="B19" s="229" t="s">
        <v>713</v>
      </c>
      <c r="C19" s="273" t="s">
        <v>714</v>
      </c>
      <c r="D19" s="277">
        <v>24</v>
      </c>
      <c r="E19" s="278"/>
      <c r="F19" s="275">
        <f t="shared" si="0"/>
        <v>0</v>
      </c>
    </row>
    <row r="20" spans="1:6" ht="19.899999999999999" customHeight="1" x14ac:dyDescent="0.25">
      <c r="A20" s="270">
        <v>12</v>
      </c>
      <c r="B20" s="229" t="s">
        <v>715</v>
      </c>
      <c r="C20" s="273" t="s">
        <v>666</v>
      </c>
      <c r="D20" s="277">
        <v>1</v>
      </c>
      <c r="E20" s="278"/>
      <c r="F20" s="275">
        <f t="shared" si="0"/>
        <v>0</v>
      </c>
    </row>
    <row r="21" spans="1:6" ht="19.899999999999999" customHeight="1" x14ac:dyDescent="0.25">
      <c r="A21" s="270">
        <v>13</v>
      </c>
      <c r="B21" s="229" t="s">
        <v>716</v>
      </c>
      <c r="C21" s="273" t="s">
        <v>490</v>
      </c>
      <c r="D21" s="277">
        <v>1</v>
      </c>
      <c r="E21" s="278"/>
      <c r="F21" s="275">
        <f t="shared" si="0"/>
        <v>0</v>
      </c>
    </row>
    <row r="22" spans="1:6" ht="19.899999999999999" customHeight="1" x14ac:dyDescent="0.25">
      <c r="A22" s="273">
        <v>14</v>
      </c>
      <c r="B22" s="229" t="s">
        <v>717</v>
      </c>
      <c r="C22" s="273" t="s">
        <v>490</v>
      </c>
      <c r="D22" s="277">
        <v>1</v>
      </c>
      <c r="E22" s="278"/>
      <c r="F22" s="275">
        <f t="shared" si="0"/>
        <v>0</v>
      </c>
    </row>
    <row r="23" spans="1:6" ht="19.899999999999999" customHeight="1" x14ac:dyDescent="0.25">
      <c r="A23" s="270">
        <v>16</v>
      </c>
      <c r="B23" s="229" t="s">
        <v>718</v>
      </c>
      <c r="C23" s="273" t="s">
        <v>490</v>
      </c>
      <c r="D23" s="277">
        <v>1</v>
      </c>
      <c r="E23" s="278"/>
      <c r="F23" s="275">
        <f t="shared" si="0"/>
        <v>0</v>
      </c>
    </row>
    <row r="24" spans="1:6" ht="19.899999999999999" customHeight="1" x14ac:dyDescent="0.25">
      <c r="A24" s="273">
        <v>17</v>
      </c>
      <c r="B24" s="229" t="s">
        <v>719</v>
      </c>
      <c r="C24" s="273" t="s">
        <v>490</v>
      </c>
      <c r="D24" s="277">
        <v>1</v>
      </c>
      <c r="E24" s="278"/>
      <c r="F24" s="275">
        <f t="shared" si="0"/>
        <v>0</v>
      </c>
    </row>
    <row r="25" spans="1:6" ht="19.899999999999999" customHeight="1" x14ac:dyDescent="0.25">
      <c r="A25" s="270">
        <v>18</v>
      </c>
      <c r="B25" s="229" t="s">
        <v>720</v>
      </c>
      <c r="C25" s="273" t="s">
        <v>490</v>
      </c>
      <c r="D25" s="277">
        <v>1</v>
      </c>
      <c r="E25" s="278"/>
      <c r="F25" s="275">
        <f t="shared" si="0"/>
        <v>0</v>
      </c>
    </row>
    <row r="26" spans="1:6" ht="19.899999999999999" customHeight="1" x14ac:dyDescent="0.25">
      <c r="A26" s="270">
        <v>19</v>
      </c>
      <c r="B26" s="229" t="s">
        <v>721</v>
      </c>
      <c r="C26" s="273" t="s">
        <v>490</v>
      </c>
      <c r="D26" s="277">
        <v>1</v>
      </c>
      <c r="E26" s="278"/>
      <c r="F26" s="275">
        <f t="shared" si="0"/>
        <v>0</v>
      </c>
    </row>
    <row r="27" spans="1:6" ht="19.899999999999999" customHeight="1" x14ac:dyDescent="0.25">
      <c r="A27" s="273">
        <v>20</v>
      </c>
      <c r="B27" s="229" t="s">
        <v>722</v>
      </c>
      <c r="C27" s="273" t="s">
        <v>490</v>
      </c>
      <c r="D27" s="277">
        <v>1</v>
      </c>
      <c r="E27" s="278"/>
      <c r="F27" s="275">
        <f t="shared" si="0"/>
        <v>0</v>
      </c>
    </row>
    <row r="28" spans="1:6" ht="19.899999999999999" customHeight="1" x14ac:dyDescent="0.25">
      <c r="A28" s="270">
        <v>21</v>
      </c>
      <c r="B28" s="229" t="s">
        <v>723</v>
      </c>
      <c r="C28" s="273" t="s">
        <v>490</v>
      </c>
      <c r="D28" s="277">
        <v>1</v>
      </c>
      <c r="E28" s="278"/>
      <c r="F28" s="275">
        <f t="shared" si="0"/>
        <v>0</v>
      </c>
    </row>
    <row r="29" spans="1:6" ht="19.899999999999999" customHeight="1" x14ac:dyDescent="0.25">
      <c r="A29" s="270">
        <v>22</v>
      </c>
      <c r="B29" s="229" t="s">
        <v>724</v>
      </c>
      <c r="C29" s="273" t="s">
        <v>490</v>
      </c>
      <c r="D29" s="277">
        <v>1</v>
      </c>
      <c r="E29" s="278"/>
      <c r="F29" s="275">
        <f t="shared" si="0"/>
        <v>0</v>
      </c>
    </row>
    <row r="30" spans="1:6" ht="19.899999999999999" customHeight="1" x14ac:dyDescent="0.25">
      <c r="A30" s="273">
        <v>23</v>
      </c>
      <c r="B30" s="229" t="s">
        <v>725</v>
      </c>
      <c r="C30" s="273" t="s">
        <v>490</v>
      </c>
      <c r="D30" s="277">
        <v>1</v>
      </c>
      <c r="E30" s="278"/>
      <c r="F30" s="275">
        <f t="shared" si="0"/>
        <v>0</v>
      </c>
    </row>
    <row r="31" spans="1:6" ht="19.899999999999999" customHeight="1" x14ac:dyDescent="0.25">
      <c r="A31" s="270">
        <v>24</v>
      </c>
      <c r="B31" s="229" t="s">
        <v>726</v>
      </c>
      <c r="C31" s="273" t="s">
        <v>490</v>
      </c>
      <c r="D31" s="277">
        <v>1</v>
      </c>
      <c r="E31" s="278"/>
      <c r="F31" s="275">
        <f t="shared" si="0"/>
        <v>0</v>
      </c>
    </row>
    <row r="32" spans="1:6" ht="19.899999999999999" customHeight="1" x14ac:dyDescent="0.25">
      <c r="A32" s="270">
        <v>25</v>
      </c>
      <c r="B32" s="229" t="s">
        <v>727</v>
      </c>
      <c r="C32" s="273" t="s">
        <v>714</v>
      </c>
      <c r="D32" s="277">
        <v>16</v>
      </c>
      <c r="E32" s="278"/>
      <c r="F32" s="275">
        <f t="shared" si="0"/>
        <v>0</v>
      </c>
    </row>
    <row r="33" spans="1:6" ht="19.899999999999999" customHeight="1" x14ac:dyDescent="0.25">
      <c r="A33" s="273">
        <v>26</v>
      </c>
      <c r="B33" s="229" t="s">
        <v>728</v>
      </c>
      <c r="C33" s="273" t="s">
        <v>666</v>
      </c>
      <c r="D33" s="277">
        <v>2</v>
      </c>
      <c r="E33" s="278"/>
      <c r="F33" s="275">
        <f t="shared" si="0"/>
        <v>0</v>
      </c>
    </row>
    <row r="34" spans="1:6" x14ac:dyDescent="0.25">
      <c r="A34" s="270">
        <v>27</v>
      </c>
      <c r="B34" t="s">
        <v>840</v>
      </c>
      <c r="C34" s="273" t="s">
        <v>490</v>
      </c>
      <c r="D34" s="277">
        <v>1</v>
      </c>
      <c r="E34" s="278"/>
      <c r="F34" s="275">
        <f>D34*E34</f>
        <v>0</v>
      </c>
    </row>
    <row r="35" spans="1:6" ht="15.75" x14ac:dyDescent="0.25">
      <c r="B35" s="279" t="s">
        <v>1</v>
      </c>
      <c r="C35" s="271"/>
      <c r="E35" s="280"/>
      <c r="F35" s="281">
        <f>SUM(F10:F34)</f>
        <v>0</v>
      </c>
    </row>
    <row r="36" spans="1:6" x14ac:dyDescent="0.25">
      <c r="C36" s="271"/>
    </row>
    <row r="37" spans="1:6" x14ac:dyDescent="0.25">
      <c r="B37" s="282" t="s">
        <v>729</v>
      </c>
      <c r="C37" s="283"/>
      <c r="D37" s="283"/>
      <c r="F37" s="284">
        <f>F35/47.25</f>
        <v>0</v>
      </c>
    </row>
    <row r="38" spans="1:6" x14ac:dyDescent="0.25">
      <c r="C38" s="271"/>
    </row>
    <row r="39" spans="1:6" x14ac:dyDescent="0.25">
      <c r="B39" s="285" t="s">
        <v>730</v>
      </c>
    </row>
    <row r="40" spans="1:6" x14ac:dyDescent="0.25">
      <c r="B40" s="286" t="s">
        <v>731</v>
      </c>
    </row>
    <row r="41" spans="1:6" x14ac:dyDescent="0.25">
      <c r="B41" s="286" t="s">
        <v>732</v>
      </c>
    </row>
    <row r="42" spans="1:6" x14ac:dyDescent="0.25">
      <c r="B42" s="287"/>
    </row>
    <row r="44" spans="1:6" x14ac:dyDescent="0.25">
      <c r="B44" s="288" t="s">
        <v>733</v>
      </c>
      <c r="C44" s="288" t="s">
        <v>734</v>
      </c>
      <c r="D44" s="288"/>
      <c r="E44" s="289" t="s">
        <v>735</v>
      </c>
    </row>
    <row r="45" spans="1:6" x14ac:dyDescent="0.25">
      <c r="B45" s="288" t="s">
        <v>736</v>
      </c>
      <c r="C45" s="288" t="s">
        <v>737</v>
      </c>
      <c r="D45" s="288"/>
      <c r="E45" s="289" t="s">
        <v>735</v>
      </c>
    </row>
    <row r="46" spans="1:6" x14ac:dyDescent="0.25">
      <c r="B46" s="288" t="s">
        <v>738</v>
      </c>
      <c r="C46" s="288" t="s">
        <v>419</v>
      </c>
      <c r="D46" s="288"/>
      <c r="E46" s="289" t="s">
        <v>735</v>
      </c>
    </row>
    <row r="47" spans="1:6" x14ac:dyDescent="0.25">
      <c r="B47" s="288" t="s">
        <v>739</v>
      </c>
      <c r="C47" s="288" t="s">
        <v>0</v>
      </c>
      <c r="D47" s="288"/>
      <c r="E47" s="289" t="s">
        <v>735</v>
      </c>
    </row>
  </sheetData>
  <mergeCells count="1">
    <mergeCell ref="A1:F1"/>
  </mergeCells>
  <pageMargins left="0.7" right="0.7" top="0.78740157499999996" bottom="0.78740157499999996" header="0.3" footer="0.3"/>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17E0-80A0-4514-9E42-76CC61860246}">
  <sheetPr>
    <tabColor rgb="FFFFFFCC"/>
    <pageSetUpPr fitToPage="1"/>
  </sheetPr>
  <dimension ref="A1:J202"/>
  <sheetViews>
    <sheetView tabSelected="1" view="pageBreakPreview" topLeftCell="B1" zoomScale="115" zoomScaleNormal="140" zoomScaleSheetLayoutView="115" zoomScalePageLayoutView="110" workbookViewId="0">
      <selection activeCell="G22" sqref="G22"/>
    </sheetView>
  </sheetViews>
  <sheetFormatPr defaultRowHeight="14.1" customHeight="1" x14ac:dyDescent="0.2"/>
  <cols>
    <col min="1" max="1" width="5.140625" style="308" customWidth="1"/>
    <col min="2" max="2" width="7.5703125" style="309" customWidth="1"/>
    <col min="3" max="3" width="78.140625" style="290" customWidth="1"/>
    <col min="4" max="4" width="5.7109375" style="309" customWidth="1"/>
    <col min="5" max="5" width="11.7109375" style="290" customWidth="1"/>
    <col min="6" max="6" width="13.28515625" style="310" bestFit="1" customWidth="1"/>
    <col min="7" max="7" width="15.85546875" style="311" bestFit="1" customWidth="1"/>
    <col min="8" max="8" width="17.5703125" style="310" customWidth="1"/>
    <col min="9" max="10" width="9.140625" style="290" hidden="1" customWidth="1"/>
    <col min="11" max="11" width="8.85546875" style="290"/>
    <col min="12" max="12" width="20.42578125" style="290" customWidth="1"/>
    <col min="13" max="256" width="8.85546875" style="290"/>
    <col min="257" max="257" width="5.140625" style="290" customWidth="1"/>
    <col min="258" max="258" width="7.5703125" style="290" customWidth="1"/>
    <col min="259" max="259" width="78.140625" style="290" customWidth="1"/>
    <col min="260" max="260" width="5.7109375" style="290" customWidth="1"/>
    <col min="261" max="261" width="11.7109375" style="290" customWidth="1"/>
    <col min="262" max="262" width="13.28515625" style="290" bestFit="1" customWidth="1"/>
    <col min="263" max="263" width="15.85546875" style="290" bestFit="1" customWidth="1"/>
    <col min="264" max="264" width="17.5703125" style="290" customWidth="1"/>
    <col min="265" max="266" width="0" style="290" hidden="1" customWidth="1"/>
    <col min="267" max="267" width="8.85546875" style="290"/>
    <col min="268" max="268" width="20.42578125" style="290" customWidth="1"/>
    <col min="269" max="512" width="8.85546875" style="290"/>
    <col min="513" max="513" width="5.140625" style="290" customWidth="1"/>
    <col min="514" max="514" width="7.5703125" style="290" customWidth="1"/>
    <col min="515" max="515" width="78.140625" style="290" customWidth="1"/>
    <col min="516" max="516" width="5.7109375" style="290" customWidth="1"/>
    <col min="517" max="517" width="11.7109375" style="290" customWidth="1"/>
    <col min="518" max="518" width="13.28515625" style="290" bestFit="1" customWidth="1"/>
    <col min="519" max="519" width="15.85546875" style="290" bestFit="1" customWidth="1"/>
    <col min="520" max="520" width="17.5703125" style="290" customWidth="1"/>
    <col min="521" max="522" width="0" style="290" hidden="1" customWidth="1"/>
    <col min="523" max="523" width="8.85546875" style="290"/>
    <col min="524" max="524" width="20.42578125" style="290" customWidth="1"/>
    <col min="525" max="768" width="8.85546875" style="290"/>
    <col min="769" max="769" width="5.140625" style="290" customWidth="1"/>
    <col min="770" max="770" width="7.5703125" style="290" customWidth="1"/>
    <col min="771" max="771" width="78.140625" style="290" customWidth="1"/>
    <col min="772" max="772" width="5.7109375" style="290" customWidth="1"/>
    <col min="773" max="773" width="11.7109375" style="290" customWidth="1"/>
    <col min="774" max="774" width="13.28515625" style="290" bestFit="1" customWidth="1"/>
    <col min="775" max="775" width="15.85546875" style="290" bestFit="1" customWidth="1"/>
    <col min="776" max="776" width="17.5703125" style="290" customWidth="1"/>
    <col min="777" max="778" width="0" style="290" hidden="1" customWidth="1"/>
    <col min="779" max="779" width="8.85546875" style="290"/>
    <col min="780" max="780" width="20.42578125" style="290" customWidth="1"/>
    <col min="781" max="1024" width="8.85546875" style="290"/>
    <col min="1025" max="1025" width="5.140625" style="290" customWidth="1"/>
    <col min="1026" max="1026" width="7.5703125" style="290" customWidth="1"/>
    <col min="1027" max="1027" width="78.140625" style="290" customWidth="1"/>
    <col min="1028" max="1028" width="5.7109375" style="290" customWidth="1"/>
    <col min="1029" max="1029" width="11.7109375" style="290" customWidth="1"/>
    <col min="1030" max="1030" width="13.28515625" style="290" bestFit="1" customWidth="1"/>
    <col min="1031" max="1031" width="15.85546875" style="290" bestFit="1" customWidth="1"/>
    <col min="1032" max="1032" width="17.5703125" style="290" customWidth="1"/>
    <col min="1033" max="1034" width="0" style="290" hidden="1" customWidth="1"/>
    <col min="1035" max="1035" width="8.85546875" style="290"/>
    <col min="1036" max="1036" width="20.42578125" style="290" customWidth="1"/>
    <col min="1037" max="1280" width="8.85546875" style="290"/>
    <col min="1281" max="1281" width="5.140625" style="290" customWidth="1"/>
    <col min="1282" max="1282" width="7.5703125" style="290" customWidth="1"/>
    <col min="1283" max="1283" width="78.140625" style="290" customWidth="1"/>
    <col min="1284" max="1284" width="5.7109375" style="290" customWidth="1"/>
    <col min="1285" max="1285" width="11.7109375" style="290" customWidth="1"/>
    <col min="1286" max="1286" width="13.28515625" style="290" bestFit="1" customWidth="1"/>
    <col min="1287" max="1287" width="15.85546875" style="290" bestFit="1" customWidth="1"/>
    <col min="1288" max="1288" width="17.5703125" style="290" customWidth="1"/>
    <col min="1289" max="1290" width="0" style="290" hidden="1" customWidth="1"/>
    <col min="1291" max="1291" width="8.85546875" style="290"/>
    <col min="1292" max="1292" width="20.42578125" style="290" customWidth="1"/>
    <col min="1293" max="1536" width="8.85546875" style="290"/>
    <col min="1537" max="1537" width="5.140625" style="290" customWidth="1"/>
    <col min="1538" max="1538" width="7.5703125" style="290" customWidth="1"/>
    <col min="1539" max="1539" width="78.140625" style="290" customWidth="1"/>
    <col min="1540" max="1540" width="5.7109375" style="290" customWidth="1"/>
    <col min="1541" max="1541" width="11.7109375" style="290" customWidth="1"/>
    <col min="1542" max="1542" width="13.28515625" style="290" bestFit="1" customWidth="1"/>
    <col min="1543" max="1543" width="15.85546875" style="290" bestFit="1" customWidth="1"/>
    <col min="1544" max="1544" width="17.5703125" style="290" customWidth="1"/>
    <col min="1545" max="1546" width="0" style="290" hidden="1" customWidth="1"/>
    <col min="1547" max="1547" width="8.85546875" style="290"/>
    <col min="1548" max="1548" width="20.42578125" style="290" customWidth="1"/>
    <col min="1549" max="1792" width="8.85546875" style="290"/>
    <col min="1793" max="1793" width="5.140625" style="290" customWidth="1"/>
    <col min="1794" max="1794" width="7.5703125" style="290" customWidth="1"/>
    <col min="1795" max="1795" width="78.140625" style="290" customWidth="1"/>
    <col min="1796" max="1796" width="5.7109375" style="290" customWidth="1"/>
    <col min="1797" max="1797" width="11.7109375" style="290" customWidth="1"/>
    <col min="1798" max="1798" width="13.28515625" style="290" bestFit="1" customWidth="1"/>
    <col min="1799" max="1799" width="15.85546875" style="290" bestFit="1" customWidth="1"/>
    <col min="1800" max="1800" width="17.5703125" style="290" customWidth="1"/>
    <col min="1801" max="1802" width="0" style="290" hidden="1" customWidth="1"/>
    <col min="1803" max="1803" width="8.85546875" style="290"/>
    <col min="1804" max="1804" width="20.42578125" style="290" customWidth="1"/>
    <col min="1805" max="2048" width="8.85546875" style="290"/>
    <col min="2049" max="2049" width="5.140625" style="290" customWidth="1"/>
    <col min="2050" max="2050" width="7.5703125" style="290" customWidth="1"/>
    <col min="2051" max="2051" width="78.140625" style="290" customWidth="1"/>
    <col min="2052" max="2052" width="5.7109375" style="290" customWidth="1"/>
    <col min="2053" max="2053" width="11.7109375" style="290" customWidth="1"/>
    <col min="2054" max="2054" width="13.28515625" style="290" bestFit="1" customWidth="1"/>
    <col min="2055" max="2055" width="15.85546875" style="290" bestFit="1" customWidth="1"/>
    <col min="2056" max="2056" width="17.5703125" style="290" customWidth="1"/>
    <col min="2057" max="2058" width="0" style="290" hidden="1" customWidth="1"/>
    <col min="2059" max="2059" width="8.85546875" style="290"/>
    <col min="2060" max="2060" width="20.42578125" style="290" customWidth="1"/>
    <col min="2061" max="2304" width="8.85546875" style="290"/>
    <col min="2305" max="2305" width="5.140625" style="290" customWidth="1"/>
    <col min="2306" max="2306" width="7.5703125" style="290" customWidth="1"/>
    <col min="2307" max="2307" width="78.140625" style="290" customWidth="1"/>
    <col min="2308" max="2308" width="5.7109375" style="290" customWidth="1"/>
    <col min="2309" max="2309" width="11.7109375" style="290" customWidth="1"/>
    <col min="2310" max="2310" width="13.28515625" style="290" bestFit="1" customWidth="1"/>
    <col min="2311" max="2311" width="15.85546875" style="290" bestFit="1" customWidth="1"/>
    <col min="2312" max="2312" width="17.5703125" style="290" customWidth="1"/>
    <col min="2313" max="2314" width="0" style="290" hidden="1" customWidth="1"/>
    <col min="2315" max="2315" width="8.85546875" style="290"/>
    <col min="2316" max="2316" width="20.42578125" style="290" customWidth="1"/>
    <col min="2317" max="2560" width="8.85546875" style="290"/>
    <col min="2561" max="2561" width="5.140625" style="290" customWidth="1"/>
    <col min="2562" max="2562" width="7.5703125" style="290" customWidth="1"/>
    <col min="2563" max="2563" width="78.140625" style="290" customWidth="1"/>
    <col min="2564" max="2564" width="5.7109375" style="290" customWidth="1"/>
    <col min="2565" max="2565" width="11.7109375" style="290" customWidth="1"/>
    <col min="2566" max="2566" width="13.28515625" style="290" bestFit="1" customWidth="1"/>
    <col min="2567" max="2567" width="15.85546875" style="290" bestFit="1" customWidth="1"/>
    <col min="2568" max="2568" width="17.5703125" style="290" customWidth="1"/>
    <col min="2569" max="2570" width="0" style="290" hidden="1" customWidth="1"/>
    <col min="2571" max="2571" width="8.85546875" style="290"/>
    <col min="2572" max="2572" width="20.42578125" style="290" customWidth="1"/>
    <col min="2573" max="2816" width="8.85546875" style="290"/>
    <col min="2817" max="2817" width="5.140625" style="290" customWidth="1"/>
    <col min="2818" max="2818" width="7.5703125" style="290" customWidth="1"/>
    <col min="2819" max="2819" width="78.140625" style="290" customWidth="1"/>
    <col min="2820" max="2820" width="5.7109375" style="290" customWidth="1"/>
    <col min="2821" max="2821" width="11.7109375" style="290" customWidth="1"/>
    <col min="2822" max="2822" width="13.28515625" style="290" bestFit="1" customWidth="1"/>
    <col min="2823" max="2823" width="15.85546875" style="290" bestFit="1" customWidth="1"/>
    <col min="2824" max="2824" width="17.5703125" style="290" customWidth="1"/>
    <col min="2825" max="2826" width="0" style="290" hidden="1" customWidth="1"/>
    <col min="2827" max="2827" width="8.85546875" style="290"/>
    <col min="2828" max="2828" width="20.42578125" style="290" customWidth="1"/>
    <col min="2829" max="3072" width="8.85546875" style="290"/>
    <col min="3073" max="3073" width="5.140625" style="290" customWidth="1"/>
    <col min="3074" max="3074" width="7.5703125" style="290" customWidth="1"/>
    <col min="3075" max="3075" width="78.140625" style="290" customWidth="1"/>
    <col min="3076" max="3076" width="5.7109375" style="290" customWidth="1"/>
    <col min="3077" max="3077" width="11.7109375" style="290" customWidth="1"/>
    <col min="3078" max="3078" width="13.28515625" style="290" bestFit="1" customWidth="1"/>
    <col min="3079" max="3079" width="15.85546875" style="290" bestFit="1" customWidth="1"/>
    <col min="3080" max="3080" width="17.5703125" style="290" customWidth="1"/>
    <col min="3081" max="3082" width="0" style="290" hidden="1" customWidth="1"/>
    <col min="3083" max="3083" width="8.85546875" style="290"/>
    <col min="3084" max="3084" width="20.42578125" style="290" customWidth="1"/>
    <col min="3085" max="3328" width="8.85546875" style="290"/>
    <col min="3329" max="3329" width="5.140625" style="290" customWidth="1"/>
    <col min="3330" max="3330" width="7.5703125" style="290" customWidth="1"/>
    <col min="3331" max="3331" width="78.140625" style="290" customWidth="1"/>
    <col min="3332" max="3332" width="5.7109375" style="290" customWidth="1"/>
    <col min="3333" max="3333" width="11.7109375" style="290" customWidth="1"/>
    <col min="3334" max="3334" width="13.28515625" style="290" bestFit="1" customWidth="1"/>
    <col min="3335" max="3335" width="15.85546875" style="290" bestFit="1" customWidth="1"/>
    <col min="3336" max="3336" width="17.5703125" style="290" customWidth="1"/>
    <col min="3337" max="3338" width="0" style="290" hidden="1" customWidth="1"/>
    <col min="3339" max="3339" width="8.85546875" style="290"/>
    <col min="3340" max="3340" width="20.42578125" style="290" customWidth="1"/>
    <col min="3341" max="3584" width="8.85546875" style="290"/>
    <col min="3585" max="3585" width="5.140625" style="290" customWidth="1"/>
    <col min="3586" max="3586" width="7.5703125" style="290" customWidth="1"/>
    <col min="3587" max="3587" width="78.140625" style="290" customWidth="1"/>
    <col min="3588" max="3588" width="5.7109375" style="290" customWidth="1"/>
    <col min="3589" max="3589" width="11.7109375" style="290" customWidth="1"/>
    <col min="3590" max="3590" width="13.28515625" style="290" bestFit="1" customWidth="1"/>
    <col min="3591" max="3591" width="15.85546875" style="290" bestFit="1" customWidth="1"/>
    <col min="3592" max="3592" width="17.5703125" style="290" customWidth="1"/>
    <col min="3593" max="3594" width="0" style="290" hidden="1" customWidth="1"/>
    <col min="3595" max="3595" width="8.85546875" style="290"/>
    <col min="3596" max="3596" width="20.42578125" style="290" customWidth="1"/>
    <col min="3597" max="3840" width="8.85546875" style="290"/>
    <col min="3841" max="3841" width="5.140625" style="290" customWidth="1"/>
    <col min="3842" max="3842" width="7.5703125" style="290" customWidth="1"/>
    <col min="3843" max="3843" width="78.140625" style="290" customWidth="1"/>
    <col min="3844" max="3844" width="5.7109375" style="290" customWidth="1"/>
    <col min="3845" max="3845" width="11.7109375" style="290" customWidth="1"/>
    <col min="3846" max="3846" width="13.28515625" style="290" bestFit="1" customWidth="1"/>
    <col min="3847" max="3847" width="15.85546875" style="290" bestFit="1" customWidth="1"/>
    <col min="3848" max="3848" width="17.5703125" style="290" customWidth="1"/>
    <col min="3849" max="3850" width="0" style="290" hidden="1" customWidth="1"/>
    <col min="3851" max="3851" width="8.85546875" style="290"/>
    <col min="3852" max="3852" width="20.42578125" style="290" customWidth="1"/>
    <col min="3853" max="4096" width="8.85546875" style="290"/>
    <col min="4097" max="4097" width="5.140625" style="290" customWidth="1"/>
    <col min="4098" max="4098" width="7.5703125" style="290" customWidth="1"/>
    <col min="4099" max="4099" width="78.140625" style="290" customWidth="1"/>
    <col min="4100" max="4100" width="5.7109375" style="290" customWidth="1"/>
    <col min="4101" max="4101" width="11.7109375" style="290" customWidth="1"/>
    <col min="4102" max="4102" width="13.28515625" style="290" bestFit="1" customWidth="1"/>
    <col min="4103" max="4103" width="15.85546875" style="290" bestFit="1" customWidth="1"/>
    <col min="4104" max="4104" width="17.5703125" style="290" customWidth="1"/>
    <col min="4105" max="4106" width="0" style="290" hidden="1" customWidth="1"/>
    <col min="4107" max="4107" width="8.85546875" style="290"/>
    <col min="4108" max="4108" width="20.42578125" style="290" customWidth="1"/>
    <col min="4109" max="4352" width="8.85546875" style="290"/>
    <col min="4353" max="4353" width="5.140625" style="290" customWidth="1"/>
    <col min="4354" max="4354" width="7.5703125" style="290" customWidth="1"/>
    <col min="4355" max="4355" width="78.140625" style="290" customWidth="1"/>
    <col min="4356" max="4356" width="5.7109375" style="290" customWidth="1"/>
    <col min="4357" max="4357" width="11.7109375" style="290" customWidth="1"/>
    <col min="4358" max="4358" width="13.28515625" style="290" bestFit="1" customWidth="1"/>
    <col min="4359" max="4359" width="15.85546875" style="290" bestFit="1" customWidth="1"/>
    <col min="4360" max="4360" width="17.5703125" style="290" customWidth="1"/>
    <col min="4361" max="4362" width="0" style="290" hidden="1" customWidth="1"/>
    <col min="4363" max="4363" width="8.85546875" style="290"/>
    <col min="4364" max="4364" width="20.42578125" style="290" customWidth="1"/>
    <col min="4365" max="4608" width="8.85546875" style="290"/>
    <col min="4609" max="4609" width="5.140625" style="290" customWidth="1"/>
    <col min="4610" max="4610" width="7.5703125" style="290" customWidth="1"/>
    <col min="4611" max="4611" width="78.140625" style="290" customWidth="1"/>
    <col min="4612" max="4612" width="5.7109375" style="290" customWidth="1"/>
    <col min="4613" max="4613" width="11.7109375" style="290" customWidth="1"/>
    <col min="4614" max="4614" width="13.28515625" style="290" bestFit="1" customWidth="1"/>
    <col min="4615" max="4615" width="15.85546875" style="290" bestFit="1" customWidth="1"/>
    <col min="4616" max="4616" width="17.5703125" style="290" customWidth="1"/>
    <col min="4617" max="4618" width="0" style="290" hidden="1" customWidth="1"/>
    <col min="4619" max="4619" width="8.85546875" style="290"/>
    <col min="4620" max="4620" width="20.42578125" style="290" customWidth="1"/>
    <col min="4621" max="4864" width="8.85546875" style="290"/>
    <col min="4865" max="4865" width="5.140625" style="290" customWidth="1"/>
    <col min="4866" max="4866" width="7.5703125" style="290" customWidth="1"/>
    <col min="4867" max="4867" width="78.140625" style="290" customWidth="1"/>
    <col min="4868" max="4868" width="5.7109375" style="290" customWidth="1"/>
    <col min="4869" max="4869" width="11.7109375" style="290" customWidth="1"/>
    <col min="4870" max="4870" width="13.28515625" style="290" bestFit="1" customWidth="1"/>
    <col min="4871" max="4871" width="15.85546875" style="290" bestFit="1" customWidth="1"/>
    <col min="4872" max="4872" width="17.5703125" style="290" customWidth="1"/>
    <col min="4873" max="4874" width="0" style="290" hidden="1" customWidth="1"/>
    <col min="4875" max="4875" width="8.85546875" style="290"/>
    <col min="4876" max="4876" width="20.42578125" style="290" customWidth="1"/>
    <col min="4877" max="5120" width="8.85546875" style="290"/>
    <col min="5121" max="5121" width="5.140625" style="290" customWidth="1"/>
    <col min="5122" max="5122" width="7.5703125" style="290" customWidth="1"/>
    <col min="5123" max="5123" width="78.140625" style="290" customWidth="1"/>
    <col min="5124" max="5124" width="5.7109375" style="290" customWidth="1"/>
    <col min="5125" max="5125" width="11.7109375" style="290" customWidth="1"/>
    <col min="5126" max="5126" width="13.28515625" style="290" bestFit="1" customWidth="1"/>
    <col min="5127" max="5127" width="15.85546875" style="290" bestFit="1" customWidth="1"/>
    <col min="5128" max="5128" width="17.5703125" style="290" customWidth="1"/>
    <col min="5129" max="5130" width="0" style="290" hidden="1" customWidth="1"/>
    <col min="5131" max="5131" width="8.85546875" style="290"/>
    <col min="5132" max="5132" width="20.42578125" style="290" customWidth="1"/>
    <col min="5133" max="5376" width="8.85546875" style="290"/>
    <col min="5377" max="5377" width="5.140625" style="290" customWidth="1"/>
    <col min="5378" max="5378" width="7.5703125" style="290" customWidth="1"/>
    <col min="5379" max="5379" width="78.140625" style="290" customWidth="1"/>
    <col min="5380" max="5380" width="5.7109375" style="290" customWidth="1"/>
    <col min="5381" max="5381" width="11.7109375" style="290" customWidth="1"/>
    <col min="5382" max="5382" width="13.28515625" style="290" bestFit="1" customWidth="1"/>
    <col min="5383" max="5383" width="15.85546875" style="290" bestFit="1" customWidth="1"/>
    <col min="5384" max="5384" width="17.5703125" style="290" customWidth="1"/>
    <col min="5385" max="5386" width="0" style="290" hidden="1" customWidth="1"/>
    <col min="5387" max="5387" width="8.85546875" style="290"/>
    <col min="5388" max="5388" width="20.42578125" style="290" customWidth="1"/>
    <col min="5389" max="5632" width="8.85546875" style="290"/>
    <col min="5633" max="5633" width="5.140625" style="290" customWidth="1"/>
    <col min="5634" max="5634" width="7.5703125" style="290" customWidth="1"/>
    <col min="5635" max="5635" width="78.140625" style="290" customWidth="1"/>
    <col min="5636" max="5636" width="5.7109375" style="290" customWidth="1"/>
    <col min="5637" max="5637" width="11.7109375" style="290" customWidth="1"/>
    <col min="5638" max="5638" width="13.28515625" style="290" bestFit="1" customWidth="1"/>
    <col min="5639" max="5639" width="15.85546875" style="290" bestFit="1" customWidth="1"/>
    <col min="5640" max="5640" width="17.5703125" style="290" customWidth="1"/>
    <col min="5641" max="5642" width="0" style="290" hidden="1" customWidth="1"/>
    <col min="5643" max="5643" width="8.85546875" style="290"/>
    <col min="5644" max="5644" width="20.42578125" style="290" customWidth="1"/>
    <col min="5645" max="5888" width="8.85546875" style="290"/>
    <col min="5889" max="5889" width="5.140625" style="290" customWidth="1"/>
    <col min="5890" max="5890" width="7.5703125" style="290" customWidth="1"/>
    <col min="5891" max="5891" width="78.140625" style="290" customWidth="1"/>
    <col min="5892" max="5892" width="5.7109375" style="290" customWidth="1"/>
    <col min="5893" max="5893" width="11.7109375" style="290" customWidth="1"/>
    <col min="5894" max="5894" width="13.28515625" style="290" bestFit="1" customWidth="1"/>
    <col min="5895" max="5895" width="15.85546875" style="290" bestFit="1" customWidth="1"/>
    <col min="5896" max="5896" width="17.5703125" style="290" customWidth="1"/>
    <col min="5897" max="5898" width="0" style="290" hidden="1" customWidth="1"/>
    <col min="5899" max="5899" width="8.85546875" style="290"/>
    <col min="5900" max="5900" width="20.42578125" style="290" customWidth="1"/>
    <col min="5901" max="6144" width="8.85546875" style="290"/>
    <col min="6145" max="6145" width="5.140625" style="290" customWidth="1"/>
    <col min="6146" max="6146" width="7.5703125" style="290" customWidth="1"/>
    <col min="6147" max="6147" width="78.140625" style="290" customWidth="1"/>
    <col min="6148" max="6148" width="5.7109375" style="290" customWidth="1"/>
    <col min="6149" max="6149" width="11.7109375" style="290" customWidth="1"/>
    <col min="6150" max="6150" width="13.28515625" style="290" bestFit="1" customWidth="1"/>
    <col min="6151" max="6151" width="15.85546875" style="290" bestFit="1" customWidth="1"/>
    <col min="6152" max="6152" width="17.5703125" style="290" customWidth="1"/>
    <col min="6153" max="6154" width="0" style="290" hidden="1" customWidth="1"/>
    <col min="6155" max="6155" width="8.85546875" style="290"/>
    <col min="6156" max="6156" width="20.42578125" style="290" customWidth="1"/>
    <col min="6157" max="6400" width="8.85546875" style="290"/>
    <col min="6401" max="6401" width="5.140625" style="290" customWidth="1"/>
    <col min="6402" max="6402" width="7.5703125" style="290" customWidth="1"/>
    <col min="6403" max="6403" width="78.140625" style="290" customWidth="1"/>
    <col min="6404" max="6404" width="5.7109375" style="290" customWidth="1"/>
    <col min="6405" max="6405" width="11.7109375" style="290" customWidth="1"/>
    <col min="6406" max="6406" width="13.28515625" style="290" bestFit="1" customWidth="1"/>
    <col min="6407" max="6407" width="15.85546875" style="290" bestFit="1" customWidth="1"/>
    <col min="6408" max="6408" width="17.5703125" style="290" customWidth="1"/>
    <col min="6409" max="6410" width="0" style="290" hidden="1" customWidth="1"/>
    <col min="6411" max="6411" width="8.85546875" style="290"/>
    <col min="6412" max="6412" width="20.42578125" style="290" customWidth="1"/>
    <col min="6413" max="6656" width="8.85546875" style="290"/>
    <col min="6657" max="6657" width="5.140625" style="290" customWidth="1"/>
    <col min="6658" max="6658" width="7.5703125" style="290" customWidth="1"/>
    <col min="6659" max="6659" width="78.140625" style="290" customWidth="1"/>
    <col min="6660" max="6660" width="5.7109375" style="290" customWidth="1"/>
    <col min="6661" max="6661" width="11.7109375" style="290" customWidth="1"/>
    <col min="6662" max="6662" width="13.28515625" style="290" bestFit="1" customWidth="1"/>
    <col min="6663" max="6663" width="15.85546875" style="290" bestFit="1" customWidth="1"/>
    <col min="6664" max="6664" width="17.5703125" style="290" customWidth="1"/>
    <col min="6665" max="6666" width="0" style="290" hidden="1" customWidth="1"/>
    <col min="6667" max="6667" width="8.85546875" style="290"/>
    <col min="6668" max="6668" width="20.42578125" style="290" customWidth="1"/>
    <col min="6669" max="6912" width="8.85546875" style="290"/>
    <col min="6913" max="6913" width="5.140625" style="290" customWidth="1"/>
    <col min="6914" max="6914" width="7.5703125" style="290" customWidth="1"/>
    <col min="6915" max="6915" width="78.140625" style="290" customWidth="1"/>
    <col min="6916" max="6916" width="5.7109375" style="290" customWidth="1"/>
    <col min="6917" max="6917" width="11.7109375" style="290" customWidth="1"/>
    <col min="6918" max="6918" width="13.28515625" style="290" bestFit="1" customWidth="1"/>
    <col min="6919" max="6919" width="15.85546875" style="290" bestFit="1" customWidth="1"/>
    <col min="6920" max="6920" width="17.5703125" style="290" customWidth="1"/>
    <col min="6921" max="6922" width="0" style="290" hidden="1" customWidth="1"/>
    <col min="6923" max="6923" width="8.85546875" style="290"/>
    <col min="6924" max="6924" width="20.42578125" style="290" customWidth="1"/>
    <col min="6925" max="7168" width="8.85546875" style="290"/>
    <col min="7169" max="7169" width="5.140625" style="290" customWidth="1"/>
    <col min="7170" max="7170" width="7.5703125" style="290" customWidth="1"/>
    <col min="7171" max="7171" width="78.140625" style="290" customWidth="1"/>
    <col min="7172" max="7172" width="5.7109375" style="290" customWidth="1"/>
    <col min="7173" max="7173" width="11.7109375" style="290" customWidth="1"/>
    <col min="7174" max="7174" width="13.28515625" style="290" bestFit="1" customWidth="1"/>
    <col min="7175" max="7175" width="15.85546875" style="290" bestFit="1" customWidth="1"/>
    <col min="7176" max="7176" width="17.5703125" style="290" customWidth="1"/>
    <col min="7177" max="7178" width="0" style="290" hidden="1" customWidth="1"/>
    <col min="7179" max="7179" width="8.85546875" style="290"/>
    <col min="7180" max="7180" width="20.42578125" style="290" customWidth="1"/>
    <col min="7181" max="7424" width="8.85546875" style="290"/>
    <col min="7425" max="7425" width="5.140625" style="290" customWidth="1"/>
    <col min="7426" max="7426" width="7.5703125" style="290" customWidth="1"/>
    <col min="7427" max="7427" width="78.140625" style="290" customWidth="1"/>
    <col min="7428" max="7428" width="5.7109375" style="290" customWidth="1"/>
    <col min="7429" max="7429" width="11.7109375" style="290" customWidth="1"/>
    <col min="7430" max="7430" width="13.28515625" style="290" bestFit="1" customWidth="1"/>
    <col min="7431" max="7431" width="15.85546875" style="290" bestFit="1" customWidth="1"/>
    <col min="7432" max="7432" width="17.5703125" style="290" customWidth="1"/>
    <col min="7433" max="7434" width="0" style="290" hidden="1" customWidth="1"/>
    <col min="7435" max="7435" width="8.85546875" style="290"/>
    <col min="7436" max="7436" width="20.42578125" style="290" customWidth="1"/>
    <col min="7437" max="7680" width="8.85546875" style="290"/>
    <col min="7681" max="7681" width="5.140625" style="290" customWidth="1"/>
    <col min="7682" max="7682" width="7.5703125" style="290" customWidth="1"/>
    <col min="7683" max="7683" width="78.140625" style="290" customWidth="1"/>
    <col min="7684" max="7684" width="5.7109375" style="290" customWidth="1"/>
    <col min="7685" max="7685" width="11.7109375" style="290" customWidth="1"/>
    <col min="7686" max="7686" width="13.28515625" style="290" bestFit="1" customWidth="1"/>
    <col min="7687" max="7687" width="15.85546875" style="290" bestFit="1" customWidth="1"/>
    <col min="7688" max="7688" width="17.5703125" style="290" customWidth="1"/>
    <col min="7689" max="7690" width="0" style="290" hidden="1" customWidth="1"/>
    <col min="7691" max="7691" width="8.85546875" style="290"/>
    <col min="7692" max="7692" width="20.42578125" style="290" customWidth="1"/>
    <col min="7693" max="7936" width="8.85546875" style="290"/>
    <col min="7937" max="7937" width="5.140625" style="290" customWidth="1"/>
    <col min="7938" max="7938" width="7.5703125" style="290" customWidth="1"/>
    <col min="7939" max="7939" width="78.140625" style="290" customWidth="1"/>
    <col min="7940" max="7940" width="5.7109375" style="290" customWidth="1"/>
    <col min="7941" max="7941" width="11.7109375" style="290" customWidth="1"/>
    <col min="7942" max="7942" width="13.28515625" style="290" bestFit="1" customWidth="1"/>
    <col min="7943" max="7943" width="15.85546875" style="290" bestFit="1" customWidth="1"/>
    <col min="7944" max="7944" width="17.5703125" style="290" customWidth="1"/>
    <col min="7945" max="7946" width="0" style="290" hidden="1" customWidth="1"/>
    <col min="7947" max="7947" width="8.85546875" style="290"/>
    <col min="7948" max="7948" width="20.42578125" style="290" customWidth="1"/>
    <col min="7949" max="8192" width="8.85546875" style="290"/>
    <col min="8193" max="8193" width="5.140625" style="290" customWidth="1"/>
    <col min="8194" max="8194" width="7.5703125" style="290" customWidth="1"/>
    <col min="8195" max="8195" width="78.140625" style="290" customWidth="1"/>
    <col min="8196" max="8196" width="5.7109375" style="290" customWidth="1"/>
    <col min="8197" max="8197" width="11.7109375" style="290" customWidth="1"/>
    <col min="8198" max="8198" width="13.28515625" style="290" bestFit="1" customWidth="1"/>
    <col min="8199" max="8199" width="15.85546875" style="290" bestFit="1" customWidth="1"/>
    <col min="8200" max="8200" width="17.5703125" style="290" customWidth="1"/>
    <col min="8201" max="8202" width="0" style="290" hidden="1" customWidth="1"/>
    <col min="8203" max="8203" width="8.85546875" style="290"/>
    <col min="8204" max="8204" width="20.42578125" style="290" customWidth="1"/>
    <col min="8205" max="8448" width="8.85546875" style="290"/>
    <col min="8449" max="8449" width="5.140625" style="290" customWidth="1"/>
    <col min="8450" max="8450" width="7.5703125" style="290" customWidth="1"/>
    <col min="8451" max="8451" width="78.140625" style="290" customWidth="1"/>
    <col min="8452" max="8452" width="5.7109375" style="290" customWidth="1"/>
    <col min="8453" max="8453" width="11.7109375" style="290" customWidth="1"/>
    <col min="8454" max="8454" width="13.28515625" style="290" bestFit="1" customWidth="1"/>
    <col min="8455" max="8455" width="15.85546875" style="290" bestFit="1" customWidth="1"/>
    <col min="8456" max="8456" width="17.5703125" style="290" customWidth="1"/>
    <col min="8457" max="8458" width="0" style="290" hidden="1" customWidth="1"/>
    <col min="8459" max="8459" width="8.85546875" style="290"/>
    <col min="8460" max="8460" width="20.42578125" style="290" customWidth="1"/>
    <col min="8461" max="8704" width="8.85546875" style="290"/>
    <col min="8705" max="8705" width="5.140625" style="290" customWidth="1"/>
    <col min="8706" max="8706" width="7.5703125" style="290" customWidth="1"/>
    <col min="8707" max="8707" width="78.140625" style="290" customWidth="1"/>
    <col min="8708" max="8708" width="5.7109375" style="290" customWidth="1"/>
    <col min="8709" max="8709" width="11.7109375" style="290" customWidth="1"/>
    <col min="8710" max="8710" width="13.28515625" style="290" bestFit="1" customWidth="1"/>
    <col min="8711" max="8711" width="15.85546875" style="290" bestFit="1" customWidth="1"/>
    <col min="8712" max="8712" width="17.5703125" style="290" customWidth="1"/>
    <col min="8713" max="8714" width="0" style="290" hidden="1" customWidth="1"/>
    <col min="8715" max="8715" width="8.85546875" style="290"/>
    <col min="8716" max="8716" width="20.42578125" style="290" customWidth="1"/>
    <col min="8717" max="8960" width="8.85546875" style="290"/>
    <col min="8961" max="8961" width="5.140625" style="290" customWidth="1"/>
    <col min="8962" max="8962" width="7.5703125" style="290" customWidth="1"/>
    <col min="8963" max="8963" width="78.140625" style="290" customWidth="1"/>
    <col min="8964" max="8964" width="5.7109375" style="290" customWidth="1"/>
    <col min="8965" max="8965" width="11.7109375" style="290" customWidth="1"/>
    <col min="8966" max="8966" width="13.28515625" style="290" bestFit="1" customWidth="1"/>
    <col min="8967" max="8967" width="15.85546875" style="290" bestFit="1" customWidth="1"/>
    <col min="8968" max="8968" width="17.5703125" style="290" customWidth="1"/>
    <col min="8969" max="8970" width="0" style="290" hidden="1" customWidth="1"/>
    <col min="8971" max="8971" width="8.85546875" style="290"/>
    <col min="8972" max="8972" width="20.42578125" style="290" customWidth="1"/>
    <col min="8973" max="9216" width="8.85546875" style="290"/>
    <col min="9217" max="9217" width="5.140625" style="290" customWidth="1"/>
    <col min="9218" max="9218" width="7.5703125" style="290" customWidth="1"/>
    <col min="9219" max="9219" width="78.140625" style="290" customWidth="1"/>
    <col min="9220" max="9220" width="5.7109375" style="290" customWidth="1"/>
    <col min="9221" max="9221" width="11.7109375" style="290" customWidth="1"/>
    <col min="9222" max="9222" width="13.28515625" style="290" bestFit="1" customWidth="1"/>
    <col min="9223" max="9223" width="15.85546875" style="290" bestFit="1" customWidth="1"/>
    <col min="9224" max="9224" width="17.5703125" style="290" customWidth="1"/>
    <col min="9225" max="9226" width="0" style="290" hidden="1" customWidth="1"/>
    <col min="9227" max="9227" width="8.85546875" style="290"/>
    <col min="9228" max="9228" width="20.42578125" style="290" customWidth="1"/>
    <col min="9229" max="9472" width="8.85546875" style="290"/>
    <col min="9473" max="9473" width="5.140625" style="290" customWidth="1"/>
    <col min="9474" max="9474" width="7.5703125" style="290" customWidth="1"/>
    <col min="9475" max="9475" width="78.140625" style="290" customWidth="1"/>
    <col min="9476" max="9476" width="5.7109375" style="290" customWidth="1"/>
    <col min="9477" max="9477" width="11.7109375" style="290" customWidth="1"/>
    <col min="9478" max="9478" width="13.28515625" style="290" bestFit="1" customWidth="1"/>
    <col min="9479" max="9479" width="15.85546875" style="290" bestFit="1" customWidth="1"/>
    <col min="9480" max="9480" width="17.5703125" style="290" customWidth="1"/>
    <col min="9481" max="9482" width="0" style="290" hidden="1" customWidth="1"/>
    <col min="9483" max="9483" width="8.85546875" style="290"/>
    <col min="9484" max="9484" width="20.42578125" style="290" customWidth="1"/>
    <col min="9485" max="9728" width="8.85546875" style="290"/>
    <col min="9729" max="9729" width="5.140625" style="290" customWidth="1"/>
    <col min="9730" max="9730" width="7.5703125" style="290" customWidth="1"/>
    <col min="9731" max="9731" width="78.140625" style="290" customWidth="1"/>
    <col min="9732" max="9732" width="5.7109375" style="290" customWidth="1"/>
    <col min="9733" max="9733" width="11.7109375" style="290" customWidth="1"/>
    <col min="9734" max="9734" width="13.28515625" style="290" bestFit="1" customWidth="1"/>
    <col min="9735" max="9735" width="15.85546875" style="290" bestFit="1" customWidth="1"/>
    <col min="9736" max="9736" width="17.5703125" style="290" customWidth="1"/>
    <col min="9737" max="9738" width="0" style="290" hidden="1" customWidth="1"/>
    <col min="9739" max="9739" width="8.85546875" style="290"/>
    <col min="9740" max="9740" width="20.42578125" style="290" customWidth="1"/>
    <col min="9741" max="9984" width="8.85546875" style="290"/>
    <col min="9985" max="9985" width="5.140625" style="290" customWidth="1"/>
    <col min="9986" max="9986" width="7.5703125" style="290" customWidth="1"/>
    <col min="9987" max="9987" width="78.140625" style="290" customWidth="1"/>
    <col min="9988" max="9988" width="5.7109375" style="290" customWidth="1"/>
    <col min="9989" max="9989" width="11.7109375" style="290" customWidth="1"/>
    <col min="9990" max="9990" width="13.28515625" style="290" bestFit="1" customWidth="1"/>
    <col min="9991" max="9991" width="15.85546875" style="290" bestFit="1" customWidth="1"/>
    <col min="9992" max="9992" width="17.5703125" style="290" customWidth="1"/>
    <col min="9993" max="9994" width="0" style="290" hidden="1" customWidth="1"/>
    <col min="9995" max="9995" width="8.85546875" style="290"/>
    <col min="9996" max="9996" width="20.42578125" style="290" customWidth="1"/>
    <col min="9997" max="10240" width="8.85546875" style="290"/>
    <col min="10241" max="10241" width="5.140625" style="290" customWidth="1"/>
    <col min="10242" max="10242" width="7.5703125" style="290" customWidth="1"/>
    <col min="10243" max="10243" width="78.140625" style="290" customWidth="1"/>
    <col min="10244" max="10244" width="5.7109375" style="290" customWidth="1"/>
    <col min="10245" max="10245" width="11.7109375" style="290" customWidth="1"/>
    <col min="10246" max="10246" width="13.28515625" style="290" bestFit="1" customWidth="1"/>
    <col min="10247" max="10247" width="15.85546875" style="290" bestFit="1" customWidth="1"/>
    <col min="10248" max="10248" width="17.5703125" style="290" customWidth="1"/>
    <col min="10249" max="10250" width="0" style="290" hidden="1" customWidth="1"/>
    <col min="10251" max="10251" width="8.85546875" style="290"/>
    <col min="10252" max="10252" width="20.42578125" style="290" customWidth="1"/>
    <col min="10253" max="10496" width="8.85546875" style="290"/>
    <col min="10497" max="10497" width="5.140625" style="290" customWidth="1"/>
    <col min="10498" max="10498" width="7.5703125" style="290" customWidth="1"/>
    <col min="10499" max="10499" width="78.140625" style="290" customWidth="1"/>
    <col min="10500" max="10500" width="5.7109375" style="290" customWidth="1"/>
    <col min="10501" max="10501" width="11.7109375" style="290" customWidth="1"/>
    <col min="10502" max="10502" width="13.28515625" style="290" bestFit="1" customWidth="1"/>
    <col min="10503" max="10503" width="15.85546875" style="290" bestFit="1" customWidth="1"/>
    <col min="10504" max="10504" width="17.5703125" style="290" customWidth="1"/>
    <col min="10505" max="10506" width="0" style="290" hidden="1" customWidth="1"/>
    <col min="10507" max="10507" width="8.85546875" style="290"/>
    <col min="10508" max="10508" width="20.42578125" style="290" customWidth="1"/>
    <col min="10509" max="10752" width="8.85546875" style="290"/>
    <col min="10753" max="10753" width="5.140625" style="290" customWidth="1"/>
    <col min="10754" max="10754" width="7.5703125" style="290" customWidth="1"/>
    <col min="10755" max="10755" width="78.140625" style="290" customWidth="1"/>
    <col min="10756" max="10756" width="5.7109375" style="290" customWidth="1"/>
    <col min="10757" max="10757" width="11.7109375" style="290" customWidth="1"/>
    <col min="10758" max="10758" width="13.28515625" style="290" bestFit="1" customWidth="1"/>
    <col min="10759" max="10759" width="15.85546875" style="290" bestFit="1" customWidth="1"/>
    <col min="10760" max="10760" width="17.5703125" style="290" customWidth="1"/>
    <col min="10761" max="10762" width="0" style="290" hidden="1" customWidth="1"/>
    <col min="10763" max="10763" width="8.85546875" style="290"/>
    <col min="10764" max="10764" width="20.42578125" style="290" customWidth="1"/>
    <col min="10765" max="11008" width="8.85546875" style="290"/>
    <col min="11009" max="11009" width="5.140625" style="290" customWidth="1"/>
    <col min="11010" max="11010" width="7.5703125" style="290" customWidth="1"/>
    <col min="11011" max="11011" width="78.140625" style="290" customWidth="1"/>
    <col min="11012" max="11012" width="5.7109375" style="290" customWidth="1"/>
    <col min="11013" max="11013" width="11.7109375" style="290" customWidth="1"/>
    <col min="11014" max="11014" width="13.28515625" style="290" bestFit="1" customWidth="1"/>
    <col min="11015" max="11015" width="15.85546875" style="290" bestFit="1" customWidth="1"/>
    <col min="11016" max="11016" width="17.5703125" style="290" customWidth="1"/>
    <col min="11017" max="11018" width="0" style="290" hidden="1" customWidth="1"/>
    <col min="11019" max="11019" width="8.85546875" style="290"/>
    <col min="11020" max="11020" width="20.42578125" style="290" customWidth="1"/>
    <col min="11021" max="11264" width="8.85546875" style="290"/>
    <col min="11265" max="11265" width="5.140625" style="290" customWidth="1"/>
    <col min="11266" max="11266" width="7.5703125" style="290" customWidth="1"/>
    <col min="11267" max="11267" width="78.140625" style="290" customWidth="1"/>
    <col min="11268" max="11268" width="5.7109375" style="290" customWidth="1"/>
    <col min="11269" max="11269" width="11.7109375" style="290" customWidth="1"/>
    <col min="11270" max="11270" width="13.28515625" style="290" bestFit="1" customWidth="1"/>
    <col min="11271" max="11271" width="15.85546875" style="290" bestFit="1" customWidth="1"/>
    <col min="11272" max="11272" width="17.5703125" style="290" customWidth="1"/>
    <col min="11273" max="11274" width="0" style="290" hidden="1" customWidth="1"/>
    <col min="11275" max="11275" width="8.85546875" style="290"/>
    <col min="11276" max="11276" width="20.42578125" style="290" customWidth="1"/>
    <col min="11277" max="11520" width="8.85546875" style="290"/>
    <col min="11521" max="11521" width="5.140625" style="290" customWidth="1"/>
    <col min="11522" max="11522" width="7.5703125" style="290" customWidth="1"/>
    <col min="11523" max="11523" width="78.140625" style="290" customWidth="1"/>
    <col min="11524" max="11524" width="5.7109375" style="290" customWidth="1"/>
    <col min="11525" max="11525" width="11.7109375" style="290" customWidth="1"/>
    <col min="11526" max="11526" width="13.28515625" style="290" bestFit="1" customWidth="1"/>
    <col min="11527" max="11527" width="15.85546875" style="290" bestFit="1" customWidth="1"/>
    <col min="11528" max="11528" width="17.5703125" style="290" customWidth="1"/>
    <col min="11529" max="11530" width="0" style="290" hidden="1" customWidth="1"/>
    <col min="11531" max="11531" width="8.85546875" style="290"/>
    <col min="11532" max="11532" width="20.42578125" style="290" customWidth="1"/>
    <col min="11533" max="11776" width="8.85546875" style="290"/>
    <col min="11777" max="11777" width="5.140625" style="290" customWidth="1"/>
    <col min="11778" max="11778" width="7.5703125" style="290" customWidth="1"/>
    <col min="11779" max="11779" width="78.140625" style="290" customWidth="1"/>
    <col min="11780" max="11780" width="5.7109375" style="290" customWidth="1"/>
    <col min="11781" max="11781" width="11.7109375" style="290" customWidth="1"/>
    <col min="11782" max="11782" width="13.28515625" style="290" bestFit="1" customWidth="1"/>
    <col min="11783" max="11783" width="15.85546875" style="290" bestFit="1" customWidth="1"/>
    <col min="11784" max="11784" width="17.5703125" style="290" customWidth="1"/>
    <col min="11785" max="11786" width="0" style="290" hidden="1" customWidth="1"/>
    <col min="11787" max="11787" width="8.85546875" style="290"/>
    <col min="11788" max="11788" width="20.42578125" style="290" customWidth="1"/>
    <col min="11789" max="12032" width="8.85546875" style="290"/>
    <col min="12033" max="12033" width="5.140625" style="290" customWidth="1"/>
    <col min="12034" max="12034" width="7.5703125" style="290" customWidth="1"/>
    <col min="12035" max="12035" width="78.140625" style="290" customWidth="1"/>
    <col min="12036" max="12036" width="5.7109375" style="290" customWidth="1"/>
    <col min="12037" max="12037" width="11.7109375" style="290" customWidth="1"/>
    <col min="12038" max="12038" width="13.28515625" style="290" bestFit="1" customWidth="1"/>
    <col min="12039" max="12039" width="15.85546875" style="290" bestFit="1" customWidth="1"/>
    <col min="12040" max="12040" width="17.5703125" style="290" customWidth="1"/>
    <col min="12041" max="12042" width="0" style="290" hidden="1" customWidth="1"/>
    <col min="12043" max="12043" width="8.85546875" style="290"/>
    <col min="12044" max="12044" width="20.42578125" style="290" customWidth="1"/>
    <col min="12045" max="12288" width="8.85546875" style="290"/>
    <col min="12289" max="12289" width="5.140625" style="290" customWidth="1"/>
    <col min="12290" max="12290" width="7.5703125" style="290" customWidth="1"/>
    <col min="12291" max="12291" width="78.140625" style="290" customWidth="1"/>
    <col min="12292" max="12292" width="5.7109375" style="290" customWidth="1"/>
    <col min="12293" max="12293" width="11.7109375" style="290" customWidth="1"/>
    <col min="12294" max="12294" width="13.28515625" style="290" bestFit="1" customWidth="1"/>
    <col min="12295" max="12295" width="15.85546875" style="290" bestFit="1" customWidth="1"/>
    <col min="12296" max="12296" width="17.5703125" style="290" customWidth="1"/>
    <col min="12297" max="12298" width="0" style="290" hidden="1" customWidth="1"/>
    <col min="12299" max="12299" width="8.85546875" style="290"/>
    <col min="12300" max="12300" width="20.42578125" style="290" customWidth="1"/>
    <col min="12301" max="12544" width="8.85546875" style="290"/>
    <col min="12545" max="12545" width="5.140625" style="290" customWidth="1"/>
    <col min="12546" max="12546" width="7.5703125" style="290" customWidth="1"/>
    <col min="12547" max="12547" width="78.140625" style="290" customWidth="1"/>
    <col min="12548" max="12548" width="5.7109375" style="290" customWidth="1"/>
    <col min="12549" max="12549" width="11.7109375" style="290" customWidth="1"/>
    <col min="12550" max="12550" width="13.28515625" style="290" bestFit="1" customWidth="1"/>
    <col min="12551" max="12551" width="15.85546875" style="290" bestFit="1" customWidth="1"/>
    <col min="12552" max="12552" width="17.5703125" style="290" customWidth="1"/>
    <col min="12553" max="12554" width="0" style="290" hidden="1" customWidth="1"/>
    <col min="12555" max="12555" width="8.85546875" style="290"/>
    <col min="12556" max="12556" width="20.42578125" style="290" customWidth="1"/>
    <col min="12557" max="12800" width="8.85546875" style="290"/>
    <col min="12801" max="12801" width="5.140625" style="290" customWidth="1"/>
    <col min="12802" max="12802" width="7.5703125" style="290" customWidth="1"/>
    <col min="12803" max="12803" width="78.140625" style="290" customWidth="1"/>
    <col min="12804" max="12804" width="5.7109375" style="290" customWidth="1"/>
    <col min="12805" max="12805" width="11.7109375" style="290" customWidth="1"/>
    <col min="12806" max="12806" width="13.28515625" style="290" bestFit="1" customWidth="1"/>
    <col min="12807" max="12807" width="15.85546875" style="290" bestFit="1" customWidth="1"/>
    <col min="12808" max="12808" width="17.5703125" style="290" customWidth="1"/>
    <col min="12809" max="12810" width="0" style="290" hidden="1" customWidth="1"/>
    <col min="12811" max="12811" width="8.85546875" style="290"/>
    <col min="12812" max="12812" width="20.42578125" style="290" customWidth="1"/>
    <col min="12813" max="13056" width="8.85546875" style="290"/>
    <col min="13057" max="13057" width="5.140625" style="290" customWidth="1"/>
    <col min="13058" max="13058" width="7.5703125" style="290" customWidth="1"/>
    <col min="13059" max="13059" width="78.140625" style="290" customWidth="1"/>
    <col min="13060" max="13060" width="5.7109375" style="290" customWidth="1"/>
    <col min="13061" max="13061" width="11.7109375" style="290" customWidth="1"/>
    <col min="13062" max="13062" width="13.28515625" style="290" bestFit="1" customWidth="1"/>
    <col min="13063" max="13063" width="15.85546875" style="290" bestFit="1" customWidth="1"/>
    <col min="13064" max="13064" width="17.5703125" style="290" customWidth="1"/>
    <col min="13065" max="13066" width="0" style="290" hidden="1" customWidth="1"/>
    <col min="13067" max="13067" width="8.85546875" style="290"/>
    <col min="13068" max="13068" width="20.42578125" style="290" customWidth="1"/>
    <col min="13069" max="13312" width="8.85546875" style="290"/>
    <col min="13313" max="13313" width="5.140625" style="290" customWidth="1"/>
    <col min="13314" max="13314" width="7.5703125" style="290" customWidth="1"/>
    <col min="13315" max="13315" width="78.140625" style="290" customWidth="1"/>
    <col min="13316" max="13316" width="5.7109375" style="290" customWidth="1"/>
    <col min="13317" max="13317" width="11.7109375" style="290" customWidth="1"/>
    <col min="13318" max="13318" width="13.28515625" style="290" bestFit="1" customWidth="1"/>
    <col min="13319" max="13319" width="15.85546875" style="290" bestFit="1" customWidth="1"/>
    <col min="13320" max="13320" width="17.5703125" style="290" customWidth="1"/>
    <col min="13321" max="13322" width="0" style="290" hidden="1" customWidth="1"/>
    <col min="13323" max="13323" width="8.85546875" style="290"/>
    <col min="13324" max="13324" width="20.42578125" style="290" customWidth="1"/>
    <col min="13325" max="13568" width="8.85546875" style="290"/>
    <col min="13569" max="13569" width="5.140625" style="290" customWidth="1"/>
    <col min="13570" max="13570" width="7.5703125" style="290" customWidth="1"/>
    <col min="13571" max="13571" width="78.140625" style="290" customWidth="1"/>
    <col min="13572" max="13572" width="5.7109375" style="290" customWidth="1"/>
    <col min="13573" max="13573" width="11.7109375" style="290" customWidth="1"/>
    <col min="13574" max="13574" width="13.28515625" style="290" bestFit="1" customWidth="1"/>
    <col min="13575" max="13575" width="15.85546875" style="290" bestFit="1" customWidth="1"/>
    <col min="13576" max="13576" width="17.5703125" style="290" customWidth="1"/>
    <col min="13577" max="13578" width="0" style="290" hidden="1" customWidth="1"/>
    <col min="13579" max="13579" width="8.85546875" style="290"/>
    <col min="13580" max="13580" width="20.42578125" style="290" customWidth="1"/>
    <col min="13581" max="13824" width="8.85546875" style="290"/>
    <col min="13825" max="13825" width="5.140625" style="290" customWidth="1"/>
    <col min="13826" max="13826" width="7.5703125" style="290" customWidth="1"/>
    <col min="13827" max="13827" width="78.140625" style="290" customWidth="1"/>
    <col min="13828" max="13828" width="5.7109375" style="290" customWidth="1"/>
    <col min="13829" max="13829" width="11.7109375" style="290" customWidth="1"/>
    <col min="13830" max="13830" width="13.28515625" style="290" bestFit="1" customWidth="1"/>
    <col min="13831" max="13831" width="15.85546875" style="290" bestFit="1" customWidth="1"/>
    <col min="13832" max="13832" width="17.5703125" style="290" customWidth="1"/>
    <col min="13833" max="13834" width="0" style="290" hidden="1" customWidth="1"/>
    <col min="13835" max="13835" width="8.85546875" style="290"/>
    <col min="13836" max="13836" width="20.42578125" style="290" customWidth="1"/>
    <col min="13837" max="14080" width="8.85546875" style="290"/>
    <col min="14081" max="14081" width="5.140625" style="290" customWidth="1"/>
    <col min="14082" max="14082" width="7.5703125" style="290" customWidth="1"/>
    <col min="14083" max="14083" width="78.140625" style="290" customWidth="1"/>
    <col min="14084" max="14084" width="5.7109375" style="290" customWidth="1"/>
    <col min="14085" max="14085" width="11.7109375" style="290" customWidth="1"/>
    <col min="14086" max="14086" width="13.28515625" style="290" bestFit="1" customWidth="1"/>
    <col min="14087" max="14087" width="15.85546875" style="290" bestFit="1" customWidth="1"/>
    <col min="14088" max="14088" width="17.5703125" style="290" customWidth="1"/>
    <col min="14089" max="14090" width="0" style="290" hidden="1" customWidth="1"/>
    <col min="14091" max="14091" width="8.85546875" style="290"/>
    <col min="14092" max="14092" width="20.42578125" style="290" customWidth="1"/>
    <col min="14093" max="14336" width="8.85546875" style="290"/>
    <col min="14337" max="14337" width="5.140625" style="290" customWidth="1"/>
    <col min="14338" max="14338" width="7.5703125" style="290" customWidth="1"/>
    <col min="14339" max="14339" width="78.140625" style="290" customWidth="1"/>
    <col min="14340" max="14340" width="5.7109375" style="290" customWidth="1"/>
    <col min="14341" max="14341" width="11.7109375" style="290" customWidth="1"/>
    <col min="14342" max="14342" width="13.28515625" style="290" bestFit="1" customWidth="1"/>
    <col min="14343" max="14343" width="15.85546875" style="290" bestFit="1" customWidth="1"/>
    <col min="14344" max="14344" width="17.5703125" style="290" customWidth="1"/>
    <col min="14345" max="14346" width="0" style="290" hidden="1" customWidth="1"/>
    <col min="14347" max="14347" width="8.85546875" style="290"/>
    <col min="14348" max="14348" width="20.42578125" style="290" customWidth="1"/>
    <col min="14349" max="14592" width="8.85546875" style="290"/>
    <col min="14593" max="14593" width="5.140625" style="290" customWidth="1"/>
    <col min="14594" max="14594" width="7.5703125" style="290" customWidth="1"/>
    <col min="14595" max="14595" width="78.140625" style="290" customWidth="1"/>
    <col min="14596" max="14596" width="5.7109375" style="290" customWidth="1"/>
    <col min="14597" max="14597" width="11.7109375" style="290" customWidth="1"/>
    <col min="14598" max="14598" width="13.28515625" style="290" bestFit="1" customWidth="1"/>
    <col min="14599" max="14599" width="15.85546875" style="290" bestFit="1" customWidth="1"/>
    <col min="14600" max="14600" width="17.5703125" style="290" customWidth="1"/>
    <col min="14601" max="14602" width="0" style="290" hidden="1" customWidth="1"/>
    <col min="14603" max="14603" width="8.85546875" style="290"/>
    <col min="14604" max="14604" width="20.42578125" style="290" customWidth="1"/>
    <col min="14605" max="14848" width="8.85546875" style="290"/>
    <col min="14849" max="14849" width="5.140625" style="290" customWidth="1"/>
    <col min="14850" max="14850" width="7.5703125" style="290" customWidth="1"/>
    <col min="14851" max="14851" width="78.140625" style="290" customWidth="1"/>
    <col min="14852" max="14852" width="5.7109375" style="290" customWidth="1"/>
    <col min="14853" max="14853" width="11.7109375" style="290" customWidth="1"/>
    <col min="14854" max="14854" width="13.28515625" style="290" bestFit="1" customWidth="1"/>
    <col min="14855" max="14855" width="15.85546875" style="290" bestFit="1" customWidth="1"/>
    <col min="14856" max="14856" width="17.5703125" style="290" customWidth="1"/>
    <col min="14857" max="14858" width="0" style="290" hidden="1" customWidth="1"/>
    <col min="14859" max="14859" width="8.85546875" style="290"/>
    <col min="14860" max="14860" width="20.42578125" style="290" customWidth="1"/>
    <col min="14861" max="15104" width="8.85546875" style="290"/>
    <col min="15105" max="15105" width="5.140625" style="290" customWidth="1"/>
    <col min="15106" max="15106" width="7.5703125" style="290" customWidth="1"/>
    <col min="15107" max="15107" width="78.140625" style="290" customWidth="1"/>
    <col min="15108" max="15108" width="5.7109375" style="290" customWidth="1"/>
    <col min="15109" max="15109" width="11.7109375" style="290" customWidth="1"/>
    <col min="15110" max="15110" width="13.28515625" style="290" bestFit="1" customWidth="1"/>
    <col min="15111" max="15111" width="15.85546875" style="290" bestFit="1" customWidth="1"/>
    <col min="15112" max="15112" width="17.5703125" style="290" customWidth="1"/>
    <col min="15113" max="15114" width="0" style="290" hidden="1" customWidth="1"/>
    <col min="15115" max="15115" width="8.85546875" style="290"/>
    <col min="15116" max="15116" width="20.42578125" style="290" customWidth="1"/>
    <col min="15117" max="15360" width="8.85546875" style="290"/>
    <col min="15361" max="15361" width="5.140625" style="290" customWidth="1"/>
    <col min="15362" max="15362" width="7.5703125" style="290" customWidth="1"/>
    <col min="15363" max="15363" width="78.140625" style="290" customWidth="1"/>
    <col min="15364" max="15364" width="5.7109375" style="290" customWidth="1"/>
    <col min="15365" max="15365" width="11.7109375" style="290" customWidth="1"/>
    <col min="15366" max="15366" width="13.28515625" style="290" bestFit="1" customWidth="1"/>
    <col min="15367" max="15367" width="15.85546875" style="290" bestFit="1" customWidth="1"/>
    <col min="15368" max="15368" width="17.5703125" style="290" customWidth="1"/>
    <col min="15369" max="15370" width="0" style="290" hidden="1" customWidth="1"/>
    <col min="15371" max="15371" width="8.85546875" style="290"/>
    <col min="15372" max="15372" width="20.42578125" style="290" customWidth="1"/>
    <col min="15373" max="15616" width="8.85546875" style="290"/>
    <col min="15617" max="15617" width="5.140625" style="290" customWidth="1"/>
    <col min="15618" max="15618" width="7.5703125" style="290" customWidth="1"/>
    <col min="15619" max="15619" width="78.140625" style="290" customWidth="1"/>
    <col min="15620" max="15620" width="5.7109375" style="290" customWidth="1"/>
    <col min="15621" max="15621" width="11.7109375" style="290" customWidth="1"/>
    <col min="15622" max="15622" width="13.28515625" style="290" bestFit="1" customWidth="1"/>
    <col min="15623" max="15623" width="15.85546875" style="290" bestFit="1" customWidth="1"/>
    <col min="15624" max="15624" width="17.5703125" style="290" customWidth="1"/>
    <col min="15625" max="15626" width="0" style="290" hidden="1" customWidth="1"/>
    <col min="15627" max="15627" width="8.85546875" style="290"/>
    <col min="15628" max="15628" width="20.42578125" style="290" customWidth="1"/>
    <col min="15629" max="15872" width="8.85546875" style="290"/>
    <col min="15873" max="15873" width="5.140625" style="290" customWidth="1"/>
    <col min="15874" max="15874" width="7.5703125" style="290" customWidth="1"/>
    <col min="15875" max="15875" width="78.140625" style="290" customWidth="1"/>
    <col min="15876" max="15876" width="5.7109375" style="290" customWidth="1"/>
    <col min="15877" max="15877" width="11.7109375" style="290" customWidth="1"/>
    <col min="15878" max="15878" width="13.28515625" style="290" bestFit="1" customWidth="1"/>
    <col min="15879" max="15879" width="15.85546875" style="290" bestFit="1" customWidth="1"/>
    <col min="15880" max="15880" width="17.5703125" style="290" customWidth="1"/>
    <col min="15881" max="15882" width="0" style="290" hidden="1" customWidth="1"/>
    <col min="15883" max="15883" width="8.85546875" style="290"/>
    <col min="15884" max="15884" width="20.42578125" style="290" customWidth="1"/>
    <col min="15885" max="16128" width="8.85546875" style="290"/>
    <col min="16129" max="16129" width="5.140625" style="290" customWidth="1"/>
    <col min="16130" max="16130" width="7.5703125" style="290" customWidth="1"/>
    <col min="16131" max="16131" width="78.140625" style="290" customWidth="1"/>
    <col min="16132" max="16132" width="5.7109375" style="290" customWidth="1"/>
    <col min="16133" max="16133" width="11.7109375" style="290" customWidth="1"/>
    <col min="16134" max="16134" width="13.28515625" style="290" bestFit="1" customWidth="1"/>
    <col min="16135" max="16135" width="15.85546875" style="290" bestFit="1" customWidth="1"/>
    <col min="16136" max="16136" width="17.5703125" style="290" customWidth="1"/>
    <col min="16137" max="16138" width="0" style="290" hidden="1" customWidth="1"/>
    <col min="16139" max="16139" width="8.85546875" style="290"/>
    <col min="16140" max="16140" width="20.42578125" style="290" customWidth="1"/>
    <col min="16141" max="16384" width="8.85546875" style="290"/>
  </cols>
  <sheetData>
    <row r="1" spans="1:10" ht="14.1" customHeight="1" thickBot="1" x14ac:dyDescent="0.25">
      <c r="A1" s="595" t="s">
        <v>740</v>
      </c>
      <c r="B1" s="596"/>
      <c r="C1" s="596"/>
      <c r="D1" s="596"/>
      <c r="E1" s="596"/>
      <c r="F1" s="596"/>
      <c r="G1" s="596"/>
      <c r="H1" s="596"/>
    </row>
    <row r="2" spans="1:10" ht="14.1" customHeight="1" x14ac:dyDescent="0.2">
      <c r="A2" s="291" t="s">
        <v>741</v>
      </c>
      <c r="B2" s="292" t="s">
        <v>742</v>
      </c>
      <c r="C2" s="292" t="s">
        <v>743</v>
      </c>
      <c r="D2" s="292" t="s">
        <v>744</v>
      </c>
      <c r="E2" s="292" t="s">
        <v>745</v>
      </c>
      <c r="F2" s="597" t="s">
        <v>746</v>
      </c>
      <c r="G2" s="598"/>
      <c r="H2" s="599"/>
    </row>
    <row r="3" spans="1:10" ht="14.1" customHeight="1" thickBot="1" x14ac:dyDescent="0.25">
      <c r="A3" s="293" t="s">
        <v>747</v>
      </c>
      <c r="B3" s="294" t="s">
        <v>748</v>
      </c>
      <c r="C3" s="295"/>
      <c r="D3" s="294" t="s">
        <v>749</v>
      </c>
      <c r="E3" s="294" t="s">
        <v>750</v>
      </c>
      <c r="F3" s="296" t="s">
        <v>749</v>
      </c>
      <c r="G3" s="297" t="s">
        <v>751</v>
      </c>
      <c r="H3" s="296" t="s">
        <v>752</v>
      </c>
    </row>
    <row r="4" spans="1:10" ht="14.1" customHeight="1" x14ac:dyDescent="0.2">
      <c r="A4" s="298"/>
      <c r="B4" s="299"/>
      <c r="C4" s="300"/>
      <c r="D4" s="299"/>
      <c r="E4" s="300"/>
      <c r="F4" s="301"/>
      <c r="G4" s="302"/>
      <c r="H4" s="301"/>
    </row>
    <row r="5" spans="1:10" ht="14.1" customHeight="1" x14ac:dyDescent="0.2">
      <c r="A5" s="600" t="s">
        <v>753</v>
      </c>
      <c r="B5" s="601"/>
      <c r="C5" s="601"/>
      <c r="D5" s="601"/>
      <c r="E5" s="601"/>
      <c r="F5" s="601"/>
      <c r="G5" s="601"/>
      <c r="H5" s="601"/>
      <c r="I5" s="303"/>
      <c r="J5" s="304"/>
    </row>
    <row r="6" spans="1:10" ht="14.1" customHeight="1" x14ac:dyDescent="0.2">
      <c r="A6" s="602" t="s">
        <v>754</v>
      </c>
      <c r="B6" s="603"/>
      <c r="C6" s="603"/>
      <c r="D6" s="603"/>
      <c r="E6" s="603"/>
      <c r="F6" s="603"/>
      <c r="G6" s="603"/>
      <c r="H6" s="603"/>
      <c r="J6" s="305"/>
    </row>
    <row r="7" spans="1:10" ht="14.1" customHeight="1" x14ac:dyDescent="0.2">
      <c r="A7" s="602"/>
      <c r="B7" s="603"/>
      <c r="C7" s="603"/>
      <c r="D7" s="603"/>
      <c r="E7" s="603"/>
      <c r="F7" s="603"/>
      <c r="G7" s="603"/>
      <c r="H7" s="603"/>
      <c r="J7" s="305"/>
    </row>
    <row r="8" spans="1:10" ht="14.1" customHeight="1" x14ac:dyDescent="0.2">
      <c r="A8" s="604" t="s">
        <v>755</v>
      </c>
      <c r="B8" s="605"/>
      <c r="C8" s="605"/>
      <c r="D8" s="605"/>
      <c r="E8" s="605"/>
      <c r="F8" s="605"/>
      <c r="G8" s="605"/>
      <c r="H8" s="605"/>
      <c r="I8" s="605"/>
      <c r="J8" s="606"/>
    </row>
    <row r="9" spans="1:10" ht="14.1" customHeight="1" x14ac:dyDescent="0.2">
      <c r="A9" s="604"/>
      <c r="B9" s="605"/>
      <c r="C9" s="605"/>
      <c r="D9" s="605"/>
      <c r="E9" s="605"/>
      <c r="F9" s="605"/>
      <c r="G9" s="605"/>
      <c r="H9" s="605"/>
      <c r="I9" s="605"/>
      <c r="J9" s="606"/>
    </row>
    <row r="10" spans="1:10" ht="14.1" customHeight="1" x14ac:dyDescent="0.2">
      <c r="A10" s="592" t="s">
        <v>756</v>
      </c>
      <c r="B10" s="593"/>
      <c r="C10" s="593"/>
      <c r="D10" s="593"/>
      <c r="E10" s="593"/>
      <c r="F10" s="593"/>
      <c r="G10" s="593"/>
      <c r="H10" s="593"/>
      <c r="I10" s="593"/>
      <c r="J10" s="594"/>
    </row>
    <row r="11" spans="1:10" ht="14.1" customHeight="1" x14ac:dyDescent="0.2">
      <c r="A11" s="607" t="s">
        <v>757</v>
      </c>
      <c r="B11" s="608"/>
      <c r="C11" s="608"/>
      <c r="D11" s="608"/>
      <c r="E11" s="608"/>
      <c r="F11" s="608"/>
      <c r="G11" s="608"/>
      <c r="H11" s="608"/>
      <c r="I11" s="608"/>
      <c r="J11" s="609"/>
    </row>
    <row r="12" spans="1:10" ht="14.1" customHeight="1" x14ac:dyDescent="0.2">
      <c r="A12" s="604" t="s">
        <v>758</v>
      </c>
      <c r="B12" s="605"/>
      <c r="C12" s="605"/>
      <c r="D12" s="605"/>
      <c r="E12" s="605"/>
      <c r="F12" s="605"/>
      <c r="G12" s="605"/>
      <c r="H12" s="605"/>
      <c r="I12" s="605"/>
      <c r="J12" s="606"/>
    </row>
    <row r="13" spans="1:10" ht="14.1" customHeight="1" x14ac:dyDescent="0.2">
      <c r="A13" s="604"/>
      <c r="B13" s="605"/>
      <c r="C13" s="605"/>
      <c r="D13" s="605"/>
      <c r="E13" s="605"/>
      <c r="F13" s="605"/>
      <c r="G13" s="605"/>
      <c r="H13" s="605"/>
      <c r="I13" s="605"/>
      <c r="J13" s="606"/>
    </row>
    <row r="14" spans="1:10" ht="14.1" customHeight="1" x14ac:dyDescent="0.2">
      <c r="A14" s="604" t="s">
        <v>759</v>
      </c>
      <c r="B14" s="605"/>
      <c r="C14" s="605"/>
      <c r="D14" s="605"/>
      <c r="E14" s="605"/>
      <c r="F14" s="605"/>
      <c r="G14" s="605"/>
      <c r="H14" s="605"/>
      <c r="I14" s="605"/>
      <c r="J14" s="606"/>
    </row>
    <row r="15" spans="1:10" ht="14.1" customHeight="1" x14ac:dyDescent="0.2">
      <c r="A15" s="604"/>
      <c r="B15" s="605"/>
      <c r="C15" s="605"/>
      <c r="D15" s="605"/>
      <c r="E15" s="605"/>
      <c r="F15" s="605"/>
      <c r="G15" s="605"/>
      <c r="H15" s="605"/>
      <c r="I15" s="605"/>
      <c r="J15" s="606"/>
    </row>
    <row r="16" spans="1:10" ht="14.1" customHeight="1" x14ac:dyDescent="0.2">
      <c r="A16" s="604"/>
      <c r="B16" s="605"/>
      <c r="C16" s="605"/>
      <c r="D16" s="605"/>
      <c r="E16" s="605"/>
      <c r="F16" s="605"/>
      <c r="G16" s="605"/>
      <c r="H16" s="605"/>
      <c r="I16" s="605"/>
      <c r="J16" s="606"/>
    </row>
    <row r="17" spans="1:10" ht="14.1" customHeight="1" x14ac:dyDescent="0.2">
      <c r="A17" s="592" t="s">
        <v>760</v>
      </c>
      <c r="B17" s="593"/>
      <c r="C17" s="593"/>
      <c r="D17" s="593"/>
      <c r="E17" s="593"/>
      <c r="F17" s="593"/>
      <c r="G17" s="593"/>
      <c r="H17" s="593"/>
      <c r="I17" s="593"/>
      <c r="J17" s="594"/>
    </row>
    <row r="18" spans="1:10" ht="14.1" customHeight="1" x14ac:dyDescent="0.2">
      <c r="A18" s="610"/>
      <c r="B18" s="611"/>
      <c r="C18" s="611"/>
      <c r="D18" s="611"/>
      <c r="E18" s="611"/>
      <c r="F18" s="611"/>
      <c r="G18" s="611"/>
      <c r="H18" s="611"/>
      <c r="I18" s="306"/>
      <c r="J18" s="307"/>
    </row>
    <row r="19" spans="1:10" ht="12.75" x14ac:dyDescent="0.2"/>
    <row r="20" spans="1:10" ht="12.75" x14ac:dyDescent="0.2">
      <c r="A20" s="298"/>
      <c r="B20" s="299"/>
      <c r="C20" s="465" t="s">
        <v>761</v>
      </c>
      <c r="D20" s="299"/>
      <c r="E20" s="312"/>
      <c r="F20" s="313"/>
      <c r="G20" s="314"/>
      <c r="H20" s="315"/>
    </row>
    <row r="21" spans="1:10" ht="12.75" x14ac:dyDescent="0.2">
      <c r="A21" s="298"/>
      <c r="B21" s="299"/>
      <c r="C21" s="465"/>
      <c r="D21" s="299"/>
      <c r="E21" s="312"/>
      <c r="F21" s="316"/>
      <c r="G21" s="317"/>
      <c r="H21" s="315"/>
    </row>
    <row r="22" spans="1:10" ht="12.75" x14ac:dyDescent="0.2">
      <c r="A22" s="298" t="s">
        <v>762</v>
      </c>
      <c r="B22" s="299"/>
      <c r="C22" s="466" t="s">
        <v>1149</v>
      </c>
      <c r="D22" s="299" t="s">
        <v>666</v>
      </c>
      <c r="E22" s="312">
        <v>1</v>
      </c>
      <c r="F22" s="318"/>
      <c r="G22" s="319">
        <f>E22*F22</f>
        <v>0</v>
      </c>
      <c r="H22" s="315"/>
    </row>
    <row r="23" spans="1:10" ht="12.75" x14ac:dyDescent="0.2">
      <c r="A23" s="298"/>
      <c r="B23" s="299"/>
      <c r="C23" s="467" t="s">
        <v>763</v>
      </c>
      <c r="D23" s="299"/>
      <c r="E23" s="312"/>
      <c r="F23" s="318"/>
      <c r="G23" s="319"/>
      <c r="H23" s="315"/>
    </row>
    <row r="24" spans="1:10" ht="12.75" x14ac:dyDescent="0.2">
      <c r="A24" s="298"/>
      <c r="B24" s="299"/>
      <c r="C24" s="468" t="s">
        <v>764</v>
      </c>
      <c r="D24" s="299"/>
      <c r="E24" s="312"/>
      <c r="F24" s="318"/>
      <c r="G24" s="319"/>
      <c r="H24" s="315"/>
    </row>
    <row r="25" spans="1:10" ht="12.75" x14ac:dyDescent="0.2">
      <c r="A25" s="298"/>
      <c r="B25" s="299"/>
      <c r="C25" s="468" t="s">
        <v>765</v>
      </c>
      <c r="D25" s="299"/>
      <c r="E25" s="312"/>
      <c r="F25" s="318"/>
      <c r="G25" s="319"/>
      <c r="H25" s="315"/>
    </row>
    <row r="26" spans="1:10" ht="12.75" x14ac:dyDescent="0.2">
      <c r="A26" s="298"/>
      <c r="B26" s="299"/>
      <c r="C26" s="468" t="s">
        <v>766</v>
      </c>
      <c r="D26" s="299"/>
      <c r="E26" s="312"/>
      <c r="F26" s="318"/>
      <c r="G26" s="319"/>
      <c r="H26" s="315"/>
    </row>
    <row r="27" spans="1:10" ht="12.75" x14ac:dyDescent="0.2">
      <c r="A27" s="298"/>
      <c r="B27" s="299"/>
      <c r="C27" s="468" t="s">
        <v>767</v>
      </c>
      <c r="D27" s="299"/>
      <c r="E27" s="312"/>
      <c r="F27" s="318"/>
      <c r="G27" s="319"/>
      <c r="H27" s="315"/>
    </row>
    <row r="28" spans="1:10" ht="12.75" x14ac:dyDescent="0.2">
      <c r="A28" s="298"/>
      <c r="B28" s="299"/>
      <c r="C28" s="468" t="s">
        <v>768</v>
      </c>
      <c r="D28" s="299"/>
      <c r="E28" s="312"/>
      <c r="F28" s="318"/>
      <c r="G28" s="319"/>
      <c r="H28" s="315"/>
    </row>
    <row r="29" spans="1:10" ht="12.75" x14ac:dyDescent="0.2">
      <c r="A29" s="298"/>
      <c r="B29" s="299"/>
      <c r="C29" s="468" t="s">
        <v>769</v>
      </c>
      <c r="D29" s="299"/>
      <c r="E29" s="312"/>
      <c r="F29" s="318"/>
      <c r="G29" s="319"/>
      <c r="H29" s="315"/>
    </row>
    <row r="30" spans="1:10" ht="12.75" x14ac:dyDescent="0.2">
      <c r="A30" s="298"/>
      <c r="B30" s="299"/>
      <c r="C30" s="468" t="s">
        <v>770</v>
      </c>
      <c r="D30" s="299"/>
      <c r="E30" s="312"/>
      <c r="F30" s="318"/>
      <c r="G30" s="319"/>
      <c r="H30" s="315"/>
    </row>
    <row r="31" spans="1:10" ht="12.75" x14ac:dyDescent="0.2">
      <c r="A31" s="298"/>
      <c r="B31" s="299"/>
      <c r="C31" s="468" t="s">
        <v>771</v>
      </c>
      <c r="D31" s="299"/>
      <c r="E31" s="312"/>
      <c r="F31" s="318"/>
      <c r="G31" s="319"/>
      <c r="H31" s="315"/>
    </row>
    <row r="32" spans="1:10" ht="12.75" x14ac:dyDescent="0.2">
      <c r="A32" s="298"/>
      <c r="B32" s="299"/>
      <c r="C32" s="468" t="s">
        <v>1150</v>
      </c>
      <c r="D32" s="299"/>
      <c r="E32" s="312"/>
      <c r="F32" s="318"/>
      <c r="G32" s="319"/>
      <c r="H32" s="315"/>
    </row>
    <row r="33" spans="1:8" ht="12.75" x14ac:dyDescent="0.2">
      <c r="A33" s="298"/>
      <c r="B33" s="299"/>
      <c r="C33" s="468" t="s">
        <v>767</v>
      </c>
      <c r="D33" s="299"/>
      <c r="E33" s="312"/>
      <c r="F33" s="318"/>
      <c r="G33" s="319"/>
      <c r="H33" s="315"/>
    </row>
    <row r="34" spans="1:8" ht="12.75" x14ac:dyDescent="0.2">
      <c r="A34" s="298"/>
      <c r="B34" s="299"/>
      <c r="C34" s="468" t="s">
        <v>772</v>
      </c>
      <c r="D34" s="299"/>
      <c r="E34" s="312"/>
      <c r="F34" s="318"/>
      <c r="G34" s="319"/>
      <c r="H34" s="315"/>
    </row>
    <row r="35" spans="1:8" ht="12.75" x14ac:dyDescent="0.2">
      <c r="A35" s="298"/>
      <c r="B35" s="299"/>
      <c r="C35" s="468"/>
      <c r="D35" s="299"/>
      <c r="E35" s="312"/>
      <c r="F35" s="318"/>
      <c r="G35" s="319"/>
      <c r="H35" s="315"/>
    </row>
    <row r="36" spans="1:8" ht="12.75" x14ac:dyDescent="0.2">
      <c r="A36" s="298"/>
      <c r="B36" s="299"/>
      <c r="C36" s="467" t="s">
        <v>773</v>
      </c>
      <c r="D36" s="299"/>
      <c r="E36" s="312"/>
      <c r="F36" s="318"/>
      <c r="G36" s="319"/>
      <c r="H36" s="315"/>
    </row>
    <row r="37" spans="1:8" ht="12.75" x14ac:dyDescent="0.2">
      <c r="A37" s="298"/>
      <c r="B37" s="299"/>
      <c r="C37" s="468" t="s">
        <v>774</v>
      </c>
      <c r="D37" s="299"/>
      <c r="E37" s="312"/>
      <c r="F37" s="318"/>
      <c r="G37" s="319"/>
      <c r="H37" s="315"/>
    </row>
    <row r="38" spans="1:8" ht="12.75" x14ac:dyDescent="0.2">
      <c r="A38" s="298"/>
      <c r="B38" s="299"/>
      <c r="C38" s="468" t="s">
        <v>775</v>
      </c>
      <c r="D38" s="299"/>
      <c r="E38" s="312"/>
      <c r="F38" s="318"/>
      <c r="G38" s="319"/>
      <c r="H38" s="315"/>
    </row>
    <row r="39" spans="1:8" ht="12.75" x14ac:dyDescent="0.2">
      <c r="A39" s="298"/>
      <c r="B39" s="299"/>
      <c r="C39" s="468" t="s">
        <v>767</v>
      </c>
      <c r="D39" s="299"/>
      <c r="E39" s="312"/>
      <c r="F39" s="318"/>
      <c r="G39" s="319"/>
      <c r="H39" s="315"/>
    </row>
    <row r="40" spans="1:8" ht="12.75" x14ac:dyDescent="0.2">
      <c r="A40" s="298"/>
      <c r="B40" s="299"/>
      <c r="C40" s="468" t="s">
        <v>1151</v>
      </c>
      <c r="D40" s="299"/>
      <c r="E40" s="312"/>
      <c r="F40" s="318"/>
      <c r="G40" s="319"/>
      <c r="H40" s="315"/>
    </row>
    <row r="41" spans="1:8" ht="12.75" x14ac:dyDescent="0.2">
      <c r="A41" s="298"/>
      <c r="B41" s="299"/>
      <c r="C41" s="468" t="s">
        <v>776</v>
      </c>
      <c r="D41" s="299"/>
      <c r="E41" s="312"/>
      <c r="F41" s="318"/>
      <c r="G41" s="319"/>
      <c r="H41" s="315"/>
    </row>
    <row r="42" spans="1:8" ht="12.75" x14ac:dyDescent="0.2">
      <c r="A42" s="298"/>
      <c r="B42" s="299"/>
      <c r="C42" s="468" t="s">
        <v>771</v>
      </c>
      <c r="D42" s="299"/>
      <c r="E42" s="312"/>
      <c r="F42" s="318"/>
      <c r="G42" s="319"/>
      <c r="H42" s="315"/>
    </row>
    <row r="43" spans="1:8" ht="12.75" x14ac:dyDescent="0.2">
      <c r="A43" s="298"/>
      <c r="B43" s="299"/>
      <c r="C43" s="468" t="s">
        <v>769</v>
      </c>
      <c r="D43" s="299"/>
      <c r="E43" s="312"/>
      <c r="F43" s="318"/>
      <c r="G43" s="319"/>
      <c r="H43" s="315"/>
    </row>
    <row r="44" spans="1:8" ht="12.75" x14ac:dyDescent="0.2">
      <c r="A44" s="298"/>
      <c r="B44" s="299"/>
      <c r="C44" s="468" t="s">
        <v>777</v>
      </c>
      <c r="D44" s="299"/>
      <c r="E44" s="312"/>
      <c r="F44" s="318"/>
      <c r="G44" s="319"/>
      <c r="H44" s="315"/>
    </row>
    <row r="45" spans="1:8" ht="12.75" x14ac:dyDescent="0.2">
      <c r="A45" s="298"/>
      <c r="B45" s="299"/>
      <c r="C45" s="468" t="s">
        <v>767</v>
      </c>
      <c r="D45" s="299"/>
      <c r="E45" s="312"/>
      <c r="F45" s="318"/>
      <c r="G45" s="319"/>
      <c r="H45" s="315"/>
    </row>
    <row r="46" spans="1:8" ht="12.75" x14ac:dyDescent="0.2">
      <c r="A46" s="298"/>
      <c r="B46" s="299"/>
      <c r="C46" s="468" t="s">
        <v>765</v>
      </c>
      <c r="D46" s="299"/>
      <c r="E46" s="312"/>
      <c r="F46" s="318"/>
      <c r="G46" s="319"/>
      <c r="H46" s="315"/>
    </row>
    <row r="47" spans="1:8" ht="12.75" x14ac:dyDescent="0.2">
      <c r="A47" s="298"/>
      <c r="B47" s="299"/>
      <c r="C47" s="468" t="s">
        <v>778</v>
      </c>
      <c r="D47" s="299"/>
      <c r="E47" s="312"/>
      <c r="F47" s="318"/>
      <c r="G47" s="319"/>
      <c r="H47" s="315"/>
    </row>
    <row r="48" spans="1:8" ht="12.75" x14ac:dyDescent="0.2">
      <c r="A48" s="298"/>
      <c r="B48" s="299"/>
      <c r="C48" s="466"/>
      <c r="D48" s="299"/>
      <c r="E48" s="312"/>
      <c r="F48" s="318"/>
      <c r="G48" s="319"/>
      <c r="H48" s="315"/>
    </row>
    <row r="49" spans="1:8" ht="12.75" x14ac:dyDescent="0.2">
      <c r="A49" s="298"/>
      <c r="B49" s="299"/>
      <c r="C49" s="466" t="s">
        <v>1152</v>
      </c>
      <c r="D49" s="299"/>
      <c r="E49" s="312"/>
      <c r="F49" s="318"/>
      <c r="G49" s="319"/>
      <c r="H49" s="315"/>
    </row>
    <row r="50" spans="1:8" ht="12.75" x14ac:dyDescent="0.2">
      <c r="A50" s="298"/>
      <c r="B50" s="299"/>
      <c r="C50" s="466" t="s">
        <v>1153</v>
      </c>
      <c r="D50" s="299"/>
      <c r="E50" s="312"/>
      <c r="F50" s="318"/>
      <c r="G50" s="319"/>
      <c r="H50" s="315"/>
    </row>
    <row r="51" spans="1:8" ht="12.75" x14ac:dyDescent="0.2">
      <c r="A51" s="298"/>
      <c r="B51" s="299"/>
      <c r="C51" s="466" t="s">
        <v>1154</v>
      </c>
      <c r="D51" s="299"/>
      <c r="E51" s="312"/>
      <c r="F51" s="318"/>
      <c r="G51" s="319"/>
      <c r="H51" s="315"/>
    </row>
    <row r="52" spans="1:8" ht="12.75" x14ac:dyDescent="0.2">
      <c r="A52" s="298" t="s">
        <v>779</v>
      </c>
      <c r="B52" s="299"/>
      <c r="C52" s="469"/>
      <c r="D52" s="299" t="s">
        <v>666</v>
      </c>
      <c r="E52" s="312">
        <v>1</v>
      </c>
      <c r="F52" s="318"/>
      <c r="G52" s="319">
        <f>E52*F52</f>
        <v>0</v>
      </c>
      <c r="H52" s="315"/>
    </row>
    <row r="53" spans="1:8" ht="12.75" x14ac:dyDescent="0.2">
      <c r="A53" s="298"/>
      <c r="B53" s="299"/>
      <c r="C53" s="470" t="s">
        <v>1155</v>
      </c>
      <c r="D53" s="299"/>
      <c r="E53" s="312"/>
      <c r="F53" s="316"/>
      <c r="G53" s="319"/>
      <c r="H53" s="315"/>
    </row>
    <row r="54" spans="1:8" ht="12.75" x14ac:dyDescent="0.2">
      <c r="A54" s="298"/>
      <c r="B54" s="299"/>
      <c r="C54" s="470" t="s">
        <v>1156</v>
      </c>
      <c r="D54" s="299"/>
      <c r="E54" s="312"/>
      <c r="F54" s="316"/>
      <c r="G54" s="319"/>
      <c r="H54" s="315"/>
    </row>
    <row r="55" spans="1:8" ht="12.75" x14ac:dyDescent="0.2">
      <c r="A55" s="298"/>
      <c r="B55" s="299"/>
      <c r="C55" s="466"/>
      <c r="D55" s="299"/>
      <c r="E55" s="312"/>
      <c r="F55" s="316"/>
      <c r="G55" s="319"/>
      <c r="H55" s="315"/>
    </row>
    <row r="56" spans="1:8" ht="12.75" x14ac:dyDescent="0.2">
      <c r="A56" s="298"/>
      <c r="B56" s="299"/>
      <c r="C56" s="471" t="s">
        <v>785</v>
      </c>
      <c r="D56" s="299"/>
      <c r="E56" s="312"/>
      <c r="F56" s="316"/>
      <c r="G56" s="319"/>
      <c r="H56" s="315"/>
    </row>
    <row r="57" spans="1:8" ht="12.75" x14ac:dyDescent="0.2">
      <c r="A57" s="298"/>
      <c r="B57" s="299"/>
      <c r="C57" s="471" t="s">
        <v>787</v>
      </c>
      <c r="D57" s="299"/>
      <c r="E57" s="312"/>
      <c r="F57" s="316"/>
      <c r="G57" s="319"/>
      <c r="H57" s="315"/>
    </row>
    <row r="58" spans="1:8" ht="12.75" x14ac:dyDescent="0.2">
      <c r="A58" s="298"/>
      <c r="B58" s="299"/>
      <c r="C58" s="471"/>
      <c r="D58" s="299"/>
      <c r="E58" s="312"/>
      <c r="F58" s="316"/>
      <c r="G58" s="319"/>
      <c r="H58" s="315"/>
    </row>
    <row r="59" spans="1:8" ht="12.75" x14ac:dyDescent="0.2">
      <c r="A59" s="298"/>
      <c r="B59" s="299"/>
      <c r="C59" s="472" t="s">
        <v>788</v>
      </c>
      <c r="D59" s="299"/>
      <c r="E59" s="312"/>
      <c r="F59" s="316"/>
      <c r="G59" s="319"/>
      <c r="H59" s="315"/>
    </row>
    <row r="60" spans="1:8" ht="12.75" x14ac:dyDescent="0.2">
      <c r="A60" s="298"/>
      <c r="B60" s="299"/>
      <c r="C60" s="472" t="s">
        <v>789</v>
      </c>
      <c r="D60" s="299"/>
      <c r="E60" s="312"/>
      <c r="F60" s="316"/>
      <c r="G60" s="319"/>
      <c r="H60" s="315"/>
    </row>
    <row r="61" spans="1:8" ht="12.75" x14ac:dyDescent="0.2">
      <c r="A61" s="298" t="s">
        <v>780</v>
      </c>
      <c r="B61" s="299"/>
      <c r="C61" s="471" t="s">
        <v>790</v>
      </c>
      <c r="D61" s="299" t="s">
        <v>666</v>
      </c>
      <c r="E61" s="312">
        <v>32</v>
      </c>
      <c r="F61" s="318"/>
      <c r="G61" s="319">
        <f>E61*F61</f>
        <v>0</v>
      </c>
      <c r="H61" s="315"/>
    </row>
    <row r="62" spans="1:8" ht="12.75" x14ac:dyDescent="0.2">
      <c r="A62" s="298"/>
      <c r="B62" s="299"/>
      <c r="C62" s="466" t="s">
        <v>792</v>
      </c>
      <c r="D62" s="299"/>
      <c r="E62" s="312"/>
      <c r="F62" s="318"/>
      <c r="G62" s="319"/>
      <c r="H62" s="315"/>
    </row>
    <row r="63" spans="1:8" ht="12.75" x14ac:dyDescent="0.2">
      <c r="A63" s="298" t="s">
        <v>782</v>
      </c>
      <c r="B63" s="299"/>
      <c r="C63" s="466" t="s">
        <v>793</v>
      </c>
      <c r="D63" s="299" t="s">
        <v>666</v>
      </c>
      <c r="E63" s="312">
        <v>11</v>
      </c>
      <c r="F63" s="318"/>
      <c r="G63" s="319">
        <f>E63*F63</f>
        <v>0</v>
      </c>
      <c r="H63" s="315"/>
    </row>
    <row r="64" spans="1:8" ht="12.75" x14ac:dyDescent="0.2">
      <c r="A64" s="298" t="s">
        <v>783</v>
      </c>
      <c r="B64" s="299"/>
      <c r="C64" s="466" t="s">
        <v>794</v>
      </c>
      <c r="D64" s="299" t="s">
        <v>666</v>
      </c>
      <c r="E64" s="312">
        <v>9</v>
      </c>
      <c r="F64" s="318"/>
      <c r="G64" s="319">
        <f>E64*F64</f>
        <v>0</v>
      </c>
      <c r="H64" s="315"/>
    </row>
    <row r="65" spans="1:8" ht="12.75" x14ac:dyDescent="0.2">
      <c r="A65" s="298" t="s">
        <v>784</v>
      </c>
      <c r="B65" s="299"/>
      <c r="C65" s="466"/>
      <c r="D65" s="299" t="s">
        <v>666</v>
      </c>
      <c r="E65" s="312">
        <v>2</v>
      </c>
      <c r="F65" s="318"/>
      <c r="G65" s="319">
        <f>E65*F65</f>
        <v>0</v>
      </c>
      <c r="H65" s="315"/>
    </row>
    <row r="66" spans="1:8" ht="12.75" x14ac:dyDescent="0.2">
      <c r="A66" s="298"/>
      <c r="B66" s="299"/>
      <c r="C66" s="466"/>
      <c r="D66" s="299"/>
      <c r="E66" s="312"/>
      <c r="F66" s="318"/>
      <c r="G66" s="319"/>
      <c r="H66" s="315"/>
    </row>
    <row r="67" spans="1:8" ht="12.75" x14ac:dyDescent="0.2">
      <c r="A67" s="298"/>
      <c r="B67" s="299"/>
      <c r="C67" s="465" t="s">
        <v>795</v>
      </c>
      <c r="D67" s="299" t="s">
        <v>786</v>
      </c>
      <c r="E67" s="312">
        <v>229</v>
      </c>
      <c r="F67" s="318"/>
      <c r="G67" s="319">
        <f>E67*F67</f>
        <v>0</v>
      </c>
      <c r="H67" s="315"/>
    </row>
    <row r="68" spans="1:8" ht="12.75" x14ac:dyDescent="0.2">
      <c r="A68" s="298"/>
      <c r="B68" s="299"/>
      <c r="C68" s="465"/>
      <c r="D68" s="299" t="s">
        <v>786</v>
      </c>
      <c r="E68" s="312">
        <v>49</v>
      </c>
      <c r="F68" s="318"/>
      <c r="G68" s="319">
        <f>E68*F68</f>
        <v>0</v>
      </c>
      <c r="H68" s="315"/>
    </row>
    <row r="69" spans="1:8" ht="12.75" x14ac:dyDescent="0.2">
      <c r="A69" s="298"/>
      <c r="B69" s="299"/>
      <c r="C69" s="466" t="s">
        <v>1157</v>
      </c>
      <c r="D69" s="299"/>
      <c r="E69" s="312"/>
      <c r="F69" s="318"/>
      <c r="G69" s="319"/>
      <c r="H69" s="315"/>
    </row>
    <row r="70" spans="1:8" ht="12.75" x14ac:dyDescent="0.2">
      <c r="A70" s="298"/>
      <c r="B70" s="299"/>
      <c r="C70" s="467" t="s">
        <v>763</v>
      </c>
      <c r="D70" s="299" t="s">
        <v>666</v>
      </c>
      <c r="E70" s="312">
        <v>3</v>
      </c>
      <c r="F70" s="318"/>
      <c r="G70" s="319">
        <f t="shared" ref="G70:G77" si="0">E70*F70</f>
        <v>0</v>
      </c>
      <c r="H70" s="315"/>
    </row>
    <row r="71" spans="1:8" ht="12.75" x14ac:dyDescent="0.2">
      <c r="A71" s="298"/>
      <c r="B71" s="299"/>
      <c r="C71" s="468" t="s">
        <v>774</v>
      </c>
      <c r="D71" s="299" t="s">
        <v>666</v>
      </c>
      <c r="E71" s="312">
        <v>3</v>
      </c>
      <c r="F71" s="318"/>
      <c r="G71" s="319">
        <f t="shared" si="0"/>
        <v>0</v>
      </c>
      <c r="H71" s="315"/>
    </row>
    <row r="72" spans="1:8" ht="12.75" x14ac:dyDescent="0.2">
      <c r="A72" s="298"/>
      <c r="B72" s="299"/>
      <c r="C72" s="468" t="s">
        <v>797</v>
      </c>
      <c r="D72" s="299" t="s">
        <v>714</v>
      </c>
      <c r="E72" s="312">
        <v>120</v>
      </c>
      <c r="F72" s="318"/>
      <c r="G72" s="319">
        <f t="shared" si="0"/>
        <v>0</v>
      </c>
      <c r="H72" s="315"/>
    </row>
    <row r="73" spans="1:8" ht="12.75" x14ac:dyDescent="0.2">
      <c r="A73" s="298"/>
      <c r="B73" s="299"/>
      <c r="C73" s="468" t="s">
        <v>798</v>
      </c>
      <c r="D73" s="299" t="s">
        <v>490</v>
      </c>
      <c r="E73" s="312">
        <v>1</v>
      </c>
      <c r="F73" s="318"/>
      <c r="G73" s="319">
        <f t="shared" si="0"/>
        <v>0</v>
      </c>
      <c r="H73" s="315"/>
    </row>
    <row r="74" spans="1:8" ht="12.75" x14ac:dyDescent="0.2">
      <c r="A74" s="298"/>
      <c r="B74" s="299"/>
      <c r="C74" s="468" t="s">
        <v>799</v>
      </c>
      <c r="D74" s="299" t="s">
        <v>786</v>
      </c>
      <c r="E74" s="312">
        <v>59</v>
      </c>
      <c r="F74" s="318"/>
      <c r="G74" s="319">
        <f t="shared" si="0"/>
        <v>0</v>
      </c>
      <c r="H74" s="315"/>
    </row>
    <row r="75" spans="1:8" ht="12.75" x14ac:dyDescent="0.2">
      <c r="A75" s="298"/>
      <c r="B75" s="299"/>
      <c r="C75" s="468" t="s">
        <v>800</v>
      </c>
      <c r="D75" s="299" t="s">
        <v>786</v>
      </c>
      <c r="E75" s="312">
        <v>39</v>
      </c>
      <c r="F75" s="318"/>
      <c r="G75" s="319">
        <f t="shared" si="0"/>
        <v>0</v>
      </c>
      <c r="H75" s="315"/>
    </row>
    <row r="76" spans="1:8" ht="12.75" x14ac:dyDescent="0.2">
      <c r="A76" s="298"/>
      <c r="B76" s="299"/>
      <c r="C76" s="468" t="s">
        <v>801</v>
      </c>
      <c r="D76" s="299" t="s">
        <v>651</v>
      </c>
      <c r="E76" s="312">
        <v>15</v>
      </c>
      <c r="F76" s="318"/>
      <c r="G76" s="319">
        <f t="shared" si="0"/>
        <v>0</v>
      </c>
      <c r="H76" s="315"/>
    </row>
    <row r="77" spans="1:8" ht="12.75" x14ac:dyDescent="0.2">
      <c r="A77" s="298"/>
      <c r="B77" s="299"/>
      <c r="C77" s="468" t="s">
        <v>802</v>
      </c>
      <c r="D77" s="299" t="s">
        <v>490</v>
      </c>
      <c r="E77" s="312">
        <v>1</v>
      </c>
      <c r="F77" s="318"/>
      <c r="G77" s="319">
        <f t="shared" si="0"/>
        <v>0</v>
      </c>
      <c r="H77" s="315"/>
    </row>
    <row r="78" spans="1:8" ht="12.75" x14ac:dyDescent="0.2">
      <c r="A78" s="298"/>
      <c r="B78" s="299"/>
      <c r="C78" s="468" t="s">
        <v>772</v>
      </c>
      <c r="D78" s="299" t="s">
        <v>490</v>
      </c>
      <c r="E78" s="312">
        <v>1</v>
      </c>
      <c r="F78" s="318"/>
      <c r="G78" s="319">
        <f>E78*F78</f>
        <v>0</v>
      </c>
      <c r="H78" s="315"/>
    </row>
    <row r="79" spans="1:8" ht="12.75" x14ac:dyDescent="0.2">
      <c r="A79" s="298"/>
      <c r="B79" s="299"/>
      <c r="C79" s="468"/>
      <c r="D79" s="299" t="s">
        <v>490</v>
      </c>
      <c r="E79" s="312">
        <v>1</v>
      </c>
      <c r="F79" s="318"/>
      <c r="G79" s="319">
        <f>E79*F79</f>
        <v>0</v>
      </c>
      <c r="H79" s="315"/>
    </row>
    <row r="80" spans="1:8" ht="12.75" x14ac:dyDescent="0.2">
      <c r="A80" s="298"/>
      <c r="B80" s="299"/>
      <c r="C80" s="467" t="s">
        <v>773</v>
      </c>
      <c r="D80" s="299" t="s">
        <v>490</v>
      </c>
      <c r="E80" s="300">
        <v>1</v>
      </c>
      <c r="F80" s="318"/>
      <c r="G80" s="319">
        <f>E80*F80</f>
        <v>0</v>
      </c>
      <c r="H80" s="301"/>
    </row>
    <row r="81" spans="1:8" ht="12.75" x14ac:dyDescent="0.2">
      <c r="A81" s="298"/>
      <c r="B81" s="299"/>
      <c r="C81" s="468" t="s">
        <v>774</v>
      </c>
      <c r="D81" s="299"/>
      <c r="E81" s="300"/>
      <c r="F81" s="318"/>
      <c r="G81" s="319"/>
      <c r="H81" s="301"/>
    </row>
    <row r="82" spans="1:8" ht="12.75" x14ac:dyDescent="0.2">
      <c r="A82" s="298"/>
      <c r="B82" s="299"/>
      <c r="C82" s="468" t="s">
        <v>797</v>
      </c>
      <c r="D82" s="299"/>
      <c r="E82" s="300"/>
      <c r="F82" s="318"/>
      <c r="G82" s="319"/>
      <c r="H82" s="301"/>
    </row>
    <row r="83" spans="1:8" ht="12.75" x14ac:dyDescent="0.2">
      <c r="A83" s="298"/>
      <c r="B83" s="299"/>
      <c r="C83" s="468" t="s">
        <v>798</v>
      </c>
      <c r="D83" s="299"/>
      <c r="E83" s="312"/>
      <c r="F83" s="316"/>
      <c r="G83" s="319"/>
      <c r="H83" s="315"/>
    </row>
    <row r="84" spans="1:8" ht="12.75" x14ac:dyDescent="0.2">
      <c r="A84" s="298"/>
      <c r="B84" s="299"/>
      <c r="C84" s="468" t="s">
        <v>799</v>
      </c>
      <c r="D84" s="299"/>
      <c r="E84" s="312"/>
      <c r="F84" s="320"/>
      <c r="G84" s="319"/>
      <c r="H84" s="315"/>
    </row>
    <row r="85" spans="1:8" ht="13.5" customHeight="1" x14ac:dyDescent="0.2">
      <c r="A85" s="298" t="s">
        <v>796</v>
      </c>
      <c r="B85" s="299"/>
      <c r="C85" s="468" t="s">
        <v>803</v>
      </c>
      <c r="D85" s="299" t="s">
        <v>666</v>
      </c>
      <c r="E85" s="312">
        <v>1</v>
      </c>
      <c r="F85" s="318"/>
      <c r="G85" s="319">
        <f>E85*F85</f>
        <v>0</v>
      </c>
      <c r="H85" s="315"/>
    </row>
    <row r="86" spans="1:8" ht="13.5" customHeight="1" x14ac:dyDescent="0.2">
      <c r="A86" s="298"/>
      <c r="B86" s="299"/>
      <c r="C86" s="468" t="s">
        <v>802</v>
      </c>
      <c r="D86" s="299"/>
      <c r="E86" s="312"/>
      <c r="F86" s="318"/>
      <c r="G86" s="319"/>
      <c r="H86" s="315"/>
    </row>
    <row r="87" spans="1:8" ht="13.5" customHeight="1" x14ac:dyDescent="0.2">
      <c r="A87" s="298"/>
      <c r="B87" s="299"/>
      <c r="C87" s="468" t="s">
        <v>772</v>
      </c>
      <c r="D87" s="299"/>
      <c r="E87" s="312"/>
      <c r="F87" s="318"/>
      <c r="G87" s="319"/>
      <c r="H87" s="315"/>
    </row>
    <row r="88" spans="1:8" ht="13.5" customHeight="1" x14ac:dyDescent="0.2">
      <c r="A88" s="298"/>
      <c r="B88" s="299"/>
      <c r="C88" s="466"/>
      <c r="D88" s="299"/>
      <c r="E88" s="312"/>
      <c r="F88" s="318"/>
      <c r="G88" s="319"/>
      <c r="H88" s="315"/>
    </row>
    <row r="89" spans="1:8" ht="13.5" customHeight="1" x14ac:dyDescent="0.2">
      <c r="A89" s="298"/>
      <c r="B89" s="299"/>
      <c r="C89" s="466" t="s">
        <v>804</v>
      </c>
      <c r="D89" s="299"/>
      <c r="E89" s="312"/>
      <c r="F89" s="318"/>
      <c r="G89" s="319"/>
      <c r="H89" s="315"/>
    </row>
    <row r="90" spans="1:8" ht="13.5" customHeight="1" x14ac:dyDescent="0.2">
      <c r="A90" s="298"/>
      <c r="B90" s="299"/>
      <c r="C90" s="466" t="s">
        <v>1158</v>
      </c>
      <c r="D90" s="299"/>
      <c r="E90" s="312"/>
      <c r="F90" s="318"/>
      <c r="G90" s="319"/>
      <c r="H90" s="315"/>
    </row>
    <row r="91" spans="1:8" ht="13.5" customHeight="1" x14ac:dyDescent="0.2">
      <c r="A91" s="298"/>
      <c r="B91" s="299"/>
      <c r="C91" s="466" t="s">
        <v>805</v>
      </c>
      <c r="D91" s="299"/>
      <c r="E91" s="312"/>
      <c r="F91" s="318"/>
      <c r="G91" s="319"/>
      <c r="H91" s="315"/>
    </row>
    <row r="92" spans="1:8" ht="13.5" customHeight="1" x14ac:dyDescent="0.2">
      <c r="A92" s="298"/>
      <c r="B92" s="299"/>
      <c r="C92" s="466"/>
      <c r="D92" s="299"/>
      <c r="E92" s="312"/>
      <c r="F92" s="318"/>
      <c r="G92" s="319"/>
      <c r="H92" s="315"/>
    </row>
    <row r="93" spans="1:8" ht="13.5" customHeight="1" x14ac:dyDescent="0.2">
      <c r="A93" s="298"/>
      <c r="B93" s="299"/>
      <c r="C93" s="466" t="s">
        <v>1159</v>
      </c>
      <c r="D93" s="299"/>
      <c r="E93" s="312"/>
      <c r="F93" s="318"/>
      <c r="G93" s="319"/>
      <c r="H93" s="315"/>
    </row>
    <row r="94" spans="1:8" ht="13.5" customHeight="1" x14ac:dyDescent="0.2">
      <c r="A94" s="298"/>
      <c r="B94" s="299"/>
      <c r="C94" s="469" t="s">
        <v>781</v>
      </c>
      <c r="D94" s="299"/>
      <c r="E94" s="312"/>
      <c r="F94" s="318"/>
      <c r="G94" s="319"/>
      <c r="H94" s="315"/>
    </row>
    <row r="95" spans="1:8" ht="13.5" customHeight="1" x14ac:dyDescent="0.2">
      <c r="A95" s="298"/>
      <c r="B95" s="299"/>
      <c r="C95" s="466" t="s">
        <v>1160</v>
      </c>
      <c r="D95" s="299"/>
      <c r="E95" s="312"/>
      <c r="F95" s="318"/>
      <c r="G95" s="319"/>
      <c r="H95" s="315"/>
    </row>
    <row r="96" spans="1:8" ht="13.5" customHeight="1" x14ac:dyDescent="0.2">
      <c r="A96" s="298"/>
      <c r="B96" s="299"/>
      <c r="C96" s="469" t="s">
        <v>781</v>
      </c>
      <c r="D96" s="299"/>
      <c r="E96" s="312"/>
      <c r="F96" s="318"/>
      <c r="G96" s="319"/>
      <c r="H96" s="315"/>
    </row>
    <row r="97" spans="1:8" ht="13.5" customHeight="1" x14ac:dyDescent="0.2">
      <c r="A97" s="298"/>
      <c r="B97" s="299"/>
      <c r="C97" s="466" t="s">
        <v>1161</v>
      </c>
      <c r="D97" s="299"/>
      <c r="E97" s="312"/>
      <c r="F97" s="318"/>
      <c r="G97" s="319"/>
      <c r="H97" s="315"/>
    </row>
    <row r="98" spans="1:8" ht="13.5" customHeight="1" x14ac:dyDescent="0.2">
      <c r="A98" s="298"/>
      <c r="B98" s="299"/>
      <c r="C98" s="469" t="s">
        <v>781</v>
      </c>
      <c r="D98" s="299"/>
      <c r="E98" s="312"/>
      <c r="F98" s="318"/>
      <c r="G98" s="319"/>
      <c r="H98" s="315"/>
    </row>
    <row r="99" spans="1:8" ht="13.5" customHeight="1" x14ac:dyDescent="0.2">
      <c r="A99" s="298"/>
      <c r="B99" s="299"/>
      <c r="C99" s="466" t="s">
        <v>1162</v>
      </c>
      <c r="D99" s="299"/>
      <c r="E99" s="312"/>
      <c r="F99" s="318"/>
      <c r="G99" s="319"/>
      <c r="H99" s="315"/>
    </row>
    <row r="100" spans="1:8" ht="13.5" customHeight="1" x14ac:dyDescent="0.2">
      <c r="A100" s="298"/>
      <c r="B100" s="299"/>
      <c r="C100" s="466" t="s">
        <v>1163</v>
      </c>
      <c r="D100" s="299"/>
      <c r="E100" s="312"/>
      <c r="F100" s="318"/>
      <c r="G100" s="319"/>
      <c r="H100" s="315"/>
    </row>
    <row r="101" spans="1:8" ht="13.5" customHeight="1" x14ac:dyDescent="0.2">
      <c r="A101" s="298"/>
      <c r="B101" s="299"/>
      <c r="C101" s="466" t="s">
        <v>1164</v>
      </c>
      <c r="D101" s="299"/>
      <c r="E101" s="312"/>
      <c r="F101" s="318"/>
      <c r="G101" s="319"/>
      <c r="H101" s="315"/>
    </row>
    <row r="102" spans="1:8" ht="13.5" customHeight="1" x14ac:dyDescent="0.2">
      <c r="A102" s="298"/>
      <c r="B102" s="299"/>
      <c r="C102" s="466" t="s">
        <v>1165</v>
      </c>
      <c r="D102" s="299"/>
      <c r="E102" s="312"/>
      <c r="F102" s="318"/>
      <c r="G102" s="319"/>
      <c r="H102" s="315"/>
    </row>
    <row r="103" spans="1:8" ht="13.5" customHeight="1" x14ac:dyDescent="0.2">
      <c r="A103" s="298"/>
      <c r="B103" s="299"/>
      <c r="C103" s="466" t="s">
        <v>1166</v>
      </c>
      <c r="D103" s="299"/>
      <c r="E103" s="312"/>
      <c r="F103" s="318"/>
      <c r="G103" s="319"/>
      <c r="H103" s="315"/>
    </row>
    <row r="104" spans="1:8" ht="13.5" customHeight="1" x14ac:dyDescent="0.2">
      <c r="A104" s="298"/>
      <c r="B104" s="299"/>
      <c r="C104" s="470" t="s">
        <v>1167</v>
      </c>
      <c r="D104" s="299"/>
      <c r="E104" s="312"/>
      <c r="F104" s="318"/>
      <c r="G104" s="319"/>
      <c r="H104" s="315"/>
    </row>
    <row r="105" spans="1:8" ht="13.5" customHeight="1" x14ac:dyDescent="0.2">
      <c r="A105" s="298"/>
      <c r="B105" s="299"/>
      <c r="C105" s="470" t="s">
        <v>1168</v>
      </c>
      <c r="D105" s="299"/>
      <c r="E105" s="312"/>
      <c r="F105" s="318"/>
      <c r="G105" s="319"/>
      <c r="H105" s="315"/>
    </row>
    <row r="106" spans="1:8" ht="13.5" customHeight="1" x14ac:dyDescent="0.2">
      <c r="A106" s="298"/>
      <c r="B106" s="299"/>
      <c r="C106" s="470" t="s">
        <v>1169</v>
      </c>
      <c r="D106" s="299"/>
      <c r="E106" s="312"/>
      <c r="F106" s="318"/>
      <c r="G106" s="319"/>
      <c r="H106" s="315"/>
    </row>
    <row r="107" spans="1:8" ht="13.5" customHeight="1" x14ac:dyDescent="0.2">
      <c r="A107" s="298"/>
      <c r="B107" s="299"/>
      <c r="C107" s="470" t="s">
        <v>1170</v>
      </c>
      <c r="D107" s="299"/>
      <c r="E107" s="312"/>
      <c r="F107" s="318"/>
      <c r="G107" s="319"/>
      <c r="H107" s="315"/>
    </row>
    <row r="108" spans="1:8" ht="13.5" customHeight="1" x14ac:dyDescent="0.2">
      <c r="A108" s="298"/>
      <c r="B108" s="299"/>
      <c r="C108" s="470" t="s">
        <v>1171</v>
      </c>
      <c r="D108" s="299"/>
      <c r="E108" s="312"/>
      <c r="F108" s="318"/>
      <c r="G108" s="319"/>
      <c r="H108" s="315"/>
    </row>
    <row r="109" spans="1:8" ht="13.5" customHeight="1" x14ac:dyDescent="0.2">
      <c r="A109" s="298"/>
      <c r="B109" s="299"/>
      <c r="C109" s="466" t="s">
        <v>1172</v>
      </c>
      <c r="D109" s="299"/>
      <c r="E109" s="312"/>
      <c r="F109" s="318"/>
      <c r="G109" s="319"/>
      <c r="H109" s="315"/>
    </row>
    <row r="110" spans="1:8" ht="13.5" customHeight="1" x14ac:dyDescent="0.2">
      <c r="A110" s="298" t="s">
        <v>806</v>
      </c>
      <c r="B110" s="299"/>
      <c r="C110" s="466" t="s">
        <v>1173</v>
      </c>
      <c r="D110" s="299" t="s">
        <v>666</v>
      </c>
      <c r="E110" s="312">
        <v>8</v>
      </c>
      <c r="F110" s="318"/>
      <c r="G110" s="319">
        <f>E110*F110</f>
        <v>0</v>
      </c>
      <c r="H110" s="315"/>
    </row>
    <row r="111" spans="1:8" ht="13.5" customHeight="1" x14ac:dyDescent="0.2">
      <c r="A111" s="298"/>
      <c r="B111" s="299"/>
      <c r="C111" s="466" t="s">
        <v>1174</v>
      </c>
      <c r="D111" s="299"/>
      <c r="E111" s="312"/>
      <c r="F111" s="318"/>
      <c r="G111" s="319"/>
      <c r="H111" s="315"/>
    </row>
    <row r="112" spans="1:8" ht="13.5" customHeight="1" x14ac:dyDescent="0.2">
      <c r="A112" s="298" t="s">
        <v>807</v>
      </c>
      <c r="B112" s="299"/>
      <c r="C112" s="466"/>
      <c r="D112" s="299" t="s">
        <v>666</v>
      </c>
      <c r="E112" s="312">
        <v>4</v>
      </c>
      <c r="F112" s="318"/>
      <c r="G112" s="319">
        <f>E112*F112</f>
        <v>0</v>
      </c>
      <c r="H112" s="315"/>
    </row>
    <row r="113" spans="1:8" ht="13.5" customHeight="1" x14ac:dyDescent="0.2">
      <c r="A113" s="298"/>
      <c r="B113" s="299"/>
      <c r="C113" s="471" t="s">
        <v>785</v>
      </c>
      <c r="D113" s="299"/>
      <c r="E113" s="312"/>
      <c r="F113" s="318"/>
      <c r="G113" s="319"/>
      <c r="H113" s="315"/>
    </row>
    <row r="114" spans="1:8" ht="13.5" customHeight="1" x14ac:dyDescent="0.2">
      <c r="A114" s="298" t="s">
        <v>808</v>
      </c>
      <c r="B114" s="299"/>
      <c r="C114" s="471" t="s">
        <v>787</v>
      </c>
      <c r="D114" s="299" t="s">
        <v>666</v>
      </c>
      <c r="E114" s="312">
        <v>4</v>
      </c>
      <c r="F114" s="318"/>
      <c r="G114" s="319">
        <f>E114*F114</f>
        <v>0</v>
      </c>
      <c r="H114" s="315"/>
    </row>
    <row r="115" spans="1:8" ht="13.5" customHeight="1" x14ac:dyDescent="0.2">
      <c r="A115" s="298"/>
      <c r="B115" s="299"/>
      <c r="C115" s="471"/>
      <c r="D115" s="299"/>
      <c r="E115" s="312"/>
      <c r="F115" s="318"/>
      <c r="G115" s="319"/>
      <c r="H115" s="315"/>
    </row>
    <row r="116" spans="1:8" ht="13.5" customHeight="1" x14ac:dyDescent="0.2">
      <c r="A116" s="298" t="s">
        <v>809</v>
      </c>
      <c r="B116" s="299"/>
      <c r="C116" s="471" t="s">
        <v>823</v>
      </c>
      <c r="D116" s="299" t="s">
        <v>666</v>
      </c>
      <c r="E116" s="312">
        <v>1</v>
      </c>
      <c r="F116" s="318"/>
      <c r="G116" s="319">
        <f t="shared" ref="G116:G128" si="1">E116*F116</f>
        <v>0</v>
      </c>
      <c r="H116" s="315"/>
    </row>
    <row r="117" spans="1:8" ht="13.5" customHeight="1" x14ac:dyDescent="0.2">
      <c r="A117" s="298" t="s">
        <v>810</v>
      </c>
      <c r="B117" s="299"/>
      <c r="C117" s="471" t="s">
        <v>824</v>
      </c>
      <c r="D117" s="299" t="s">
        <v>666</v>
      </c>
      <c r="E117" s="312">
        <v>1</v>
      </c>
      <c r="F117" s="318"/>
      <c r="G117" s="319">
        <f t="shared" si="1"/>
        <v>0</v>
      </c>
      <c r="H117" s="315"/>
    </row>
    <row r="118" spans="1:8" ht="13.5" customHeight="1" x14ac:dyDescent="0.2">
      <c r="A118" s="298" t="s">
        <v>811</v>
      </c>
      <c r="B118" s="299"/>
      <c r="C118" s="471"/>
      <c r="D118" s="299" t="s">
        <v>666</v>
      </c>
      <c r="E118" s="312">
        <v>1</v>
      </c>
      <c r="F118" s="318"/>
      <c r="G118" s="319">
        <f t="shared" si="1"/>
        <v>0</v>
      </c>
      <c r="H118" s="315"/>
    </row>
    <row r="119" spans="1:8" ht="13.5" customHeight="1" x14ac:dyDescent="0.2">
      <c r="A119" s="298" t="s">
        <v>812</v>
      </c>
      <c r="B119" s="299"/>
      <c r="C119" s="471" t="s">
        <v>788</v>
      </c>
      <c r="D119" s="299" t="s">
        <v>666</v>
      </c>
      <c r="E119" s="312">
        <v>1</v>
      </c>
      <c r="F119" s="318"/>
      <c r="G119" s="319">
        <f t="shared" si="1"/>
        <v>0</v>
      </c>
      <c r="H119" s="315"/>
    </row>
    <row r="120" spans="1:8" ht="13.5" customHeight="1" x14ac:dyDescent="0.2">
      <c r="A120" s="298" t="s">
        <v>813</v>
      </c>
      <c r="B120" s="299"/>
      <c r="C120" s="471" t="s">
        <v>789</v>
      </c>
      <c r="D120" s="299" t="s">
        <v>666</v>
      </c>
      <c r="E120" s="312">
        <v>2</v>
      </c>
      <c r="F120" s="318"/>
      <c r="G120" s="319">
        <f t="shared" si="1"/>
        <v>0</v>
      </c>
      <c r="H120" s="315"/>
    </row>
    <row r="121" spans="1:8" ht="13.5" customHeight="1" x14ac:dyDescent="0.2">
      <c r="A121" s="298" t="s">
        <v>814</v>
      </c>
      <c r="B121" s="299"/>
      <c r="C121" s="471" t="s">
        <v>825</v>
      </c>
      <c r="D121" s="299" t="s">
        <v>666</v>
      </c>
      <c r="E121" s="312">
        <v>11</v>
      </c>
      <c r="F121" s="318"/>
      <c r="G121" s="319">
        <f t="shared" si="1"/>
        <v>0</v>
      </c>
      <c r="H121" s="315"/>
    </row>
    <row r="122" spans="1:8" ht="13.5" customHeight="1" x14ac:dyDescent="0.2">
      <c r="A122" s="298" t="s">
        <v>815</v>
      </c>
      <c r="B122" s="299"/>
      <c r="C122" s="471" t="s">
        <v>826</v>
      </c>
      <c r="D122" s="299" t="s">
        <v>666</v>
      </c>
      <c r="E122" s="312">
        <v>2</v>
      </c>
      <c r="F122" s="318"/>
      <c r="G122" s="319">
        <f t="shared" si="1"/>
        <v>0</v>
      </c>
      <c r="H122" s="315"/>
    </row>
    <row r="123" spans="1:8" ht="13.5" customHeight="1" x14ac:dyDescent="0.2">
      <c r="A123" s="298" t="s">
        <v>816</v>
      </c>
      <c r="B123" s="299"/>
      <c r="C123" s="466" t="s">
        <v>827</v>
      </c>
      <c r="D123" s="299" t="s">
        <v>666</v>
      </c>
      <c r="E123" s="312">
        <v>6</v>
      </c>
      <c r="F123" s="318"/>
      <c r="G123" s="319">
        <f t="shared" si="1"/>
        <v>0</v>
      </c>
      <c r="H123" s="315"/>
    </row>
    <row r="124" spans="1:8" ht="13.5" customHeight="1" x14ac:dyDescent="0.2">
      <c r="A124" s="298" t="s">
        <v>817</v>
      </c>
      <c r="B124" s="299"/>
      <c r="C124" s="466" t="s">
        <v>828</v>
      </c>
      <c r="D124" s="299" t="s">
        <v>666</v>
      </c>
      <c r="E124" s="312">
        <v>2</v>
      </c>
      <c r="F124" s="318"/>
      <c r="G124" s="319">
        <f t="shared" si="1"/>
        <v>0</v>
      </c>
      <c r="H124" s="315"/>
    </row>
    <row r="125" spans="1:8" ht="13.5" customHeight="1" x14ac:dyDescent="0.2">
      <c r="A125" s="298" t="s">
        <v>818</v>
      </c>
      <c r="B125" s="299"/>
      <c r="C125" s="466" t="s">
        <v>829</v>
      </c>
      <c r="D125" s="299" t="s">
        <v>666</v>
      </c>
      <c r="E125" s="312">
        <v>6</v>
      </c>
      <c r="F125" s="318"/>
      <c r="G125" s="319">
        <f t="shared" si="1"/>
        <v>0</v>
      </c>
      <c r="H125" s="315"/>
    </row>
    <row r="126" spans="1:8" ht="13.5" customHeight="1" x14ac:dyDescent="0.2">
      <c r="A126" s="298" t="s">
        <v>819</v>
      </c>
      <c r="B126" s="299"/>
      <c r="C126" s="466" t="s">
        <v>791</v>
      </c>
      <c r="D126" s="299" t="s">
        <v>666</v>
      </c>
      <c r="E126" s="312">
        <v>4</v>
      </c>
      <c r="F126" s="318"/>
      <c r="G126" s="319">
        <f t="shared" si="1"/>
        <v>0</v>
      </c>
      <c r="H126" s="315"/>
    </row>
    <row r="127" spans="1:8" ht="13.5" customHeight="1" x14ac:dyDescent="0.2">
      <c r="A127" s="298" t="s">
        <v>820</v>
      </c>
      <c r="B127" s="299"/>
      <c r="C127" s="466" t="s">
        <v>792</v>
      </c>
      <c r="D127" s="299" t="s">
        <v>666</v>
      </c>
      <c r="E127" s="312">
        <v>4</v>
      </c>
      <c r="F127" s="318"/>
      <c r="G127" s="319">
        <f t="shared" si="1"/>
        <v>0</v>
      </c>
      <c r="H127" s="315"/>
    </row>
    <row r="128" spans="1:8" ht="13.5" customHeight="1" x14ac:dyDescent="0.2">
      <c r="A128" s="298" t="s">
        <v>821</v>
      </c>
      <c r="B128" s="299"/>
      <c r="C128" s="466" t="s">
        <v>793</v>
      </c>
      <c r="D128" s="299" t="s">
        <v>666</v>
      </c>
      <c r="E128" s="312">
        <v>4</v>
      </c>
      <c r="F128" s="318"/>
      <c r="G128" s="319">
        <f t="shared" si="1"/>
        <v>0</v>
      </c>
      <c r="H128" s="315"/>
    </row>
    <row r="129" spans="1:8" ht="13.5" customHeight="1" x14ac:dyDescent="0.2">
      <c r="A129" s="298"/>
      <c r="B129" s="299"/>
      <c r="C129" s="466" t="s">
        <v>794</v>
      </c>
      <c r="D129" s="299"/>
      <c r="E129" s="312"/>
      <c r="F129" s="318"/>
      <c r="G129" s="319"/>
      <c r="H129" s="315"/>
    </row>
    <row r="130" spans="1:8" ht="12.75" x14ac:dyDescent="0.2">
      <c r="A130" s="298"/>
      <c r="B130" s="299"/>
      <c r="C130" s="466"/>
      <c r="D130" s="299" t="s">
        <v>822</v>
      </c>
      <c r="E130" s="312">
        <v>213</v>
      </c>
      <c r="F130" s="318"/>
      <c r="G130" s="319">
        <f>E130*F130</f>
        <v>0</v>
      </c>
      <c r="H130" s="315"/>
    </row>
    <row r="131" spans="1:8" ht="12.75" x14ac:dyDescent="0.2">
      <c r="A131" s="298"/>
      <c r="B131" s="299"/>
      <c r="C131" s="466"/>
      <c r="D131" s="299" t="s">
        <v>822</v>
      </c>
      <c r="E131" s="312">
        <v>48</v>
      </c>
      <c r="F131" s="318"/>
      <c r="G131" s="319">
        <f>E131*F131</f>
        <v>0</v>
      </c>
      <c r="H131" s="315"/>
    </row>
    <row r="132" spans="1:8" ht="12.75" x14ac:dyDescent="0.2">
      <c r="A132" s="298"/>
      <c r="B132" s="299"/>
      <c r="C132" s="465" t="s">
        <v>830</v>
      </c>
      <c r="D132" s="299" t="s">
        <v>822</v>
      </c>
      <c r="E132" s="312">
        <v>76</v>
      </c>
      <c r="F132" s="318"/>
      <c r="G132" s="319">
        <f>E132*F132</f>
        <v>0</v>
      </c>
      <c r="H132" s="315"/>
    </row>
    <row r="133" spans="1:8" ht="12.75" x14ac:dyDescent="0.2">
      <c r="A133" s="298"/>
      <c r="B133" s="299"/>
      <c r="C133" s="466"/>
      <c r="D133" s="299" t="s">
        <v>822</v>
      </c>
      <c r="E133" s="312">
        <v>19</v>
      </c>
      <c r="F133" s="318"/>
      <c r="G133" s="319">
        <f>E133*F133</f>
        <v>0</v>
      </c>
      <c r="H133" s="315"/>
    </row>
    <row r="134" spans="1:8" ht="12.75" x14ac:dyDescent="0.2">
      <c r="A134" s="298"/>
      <c r="B134" s="299"/>
      <c r="C134" s="466" t="s">
        <v>1149</v>
      </c>
      <c r="D134" s="299"/>
      <c r="E134" s="312"/>
      <c r="F134" s="318"/>
      <c r="G134" s="319"/>
      <c r="H134" s="315"/>
    </row>
    <row r="135" spans="1:8" ht="12.75" x14ac:dyDescent="0.2">
      <c r="A135" s="298"/>
      <c r="B135" s="299"/>
      <c r="C135" s="467" t="s">
        <v>763</v>
      </c>
      <c r="D135" s="299" t="s">
        <v>714</v>
      </c>
      <c r="E135" s="312">
        <v>75</v>
      </c>
      <c r="F135" s="318"/>
      <c r="G135" s="319">
        <f t="shared" ref="G135:G145" si="2">E135*F135</f>
        <v>0</v>
      </c>
      <c r="H135" s="315"/>
    </row>
    <row r="136" spans="1:8" ht="12.75" x14ac:dyDescent="0.2">
      <c r="A136" s="298"/>
      <c r="B136" s="299"/>
      <c r="C136" s="468" t="s">
        <v>764</v>
      </c>
      <c r="D136" s="299" t="s">
        <v>490</v>
      </c>
      <c r="E136" s="312">
        <v>1</v>
      </c>
      <c r="F136" s="318"/>
      <c r="G136" s="319">
        <f t="shared" si="2"/>
        <v>0</v>
      </c>
      <c r="H136" s="315"/>
    </row>
    <row r="137" spans="1:8" ht="12.75" x14ac:dyDescent="0.2">
      <c r="A137" s="298"/>
      <c r="B137" s="299"/>
      <c r="C137" s="468" t="s">
        <v>765</v>
      </c>
      <c r="D137" s="299" t="s">
        <v>786</v>
      </c>
      <c r="E137" s="312">
        <v>54</v>
      </c>
      <c r="F137" s="318"/>
      <c r="G137" s="319">
        <f t="shared" si="2"/>
        <v>0</v>
      </c>
      <c r="H137" s="315"/>
    </row>
    <row r="138" spans="1:8" ht="12.75" x14ac:dyDescent="0.2">
      <c r="A138" s="298"/>
      <c r="B138" s="299"/>
      <c r="C138" s="468" t="s">
        <v>766</v>
      </c>
      <c r="D138" s="299" t="s">
        <v>786</v>
      </c>
      <c r="E138" s="312">
        <v>58</v>
      </c>
      <c r="F138" s="318"/>
      <c r="G138" s="319">
        <f t="shared" si="2"/>
        <v>0</v>
      </c>
      <c r="H138" s="315"/>
    </row>
    <row r="139" spans="1:8" ht="12.75" x14ac:dyDescent="0.2">
      <c r="A139" s="298"/>
      <c r="B139" s="299"/>
      <c r="C139" s="468" t="s">
        <v>767</v>
      </c>
      <c r="D139" s="299" t="s">
        <v>786</v>
      </c>
      <c r="E139" s="312">
        <v>12</v>
      </c>
      <c r="F139" s="318"/>
      <c r="G139" s="319">
        <f t="shared" si="2"/>
        <v>0</v>
      </c>
      <c r="H139" s="315"/>
    </row>
    <row r="140" spans="1:8" ht="12.75" x14ac:dyDescent="0.2">
      <c r="A140" s="298"/>
      <c r="B140" s="299"/>
      <c r="C140" s="468" t="s">
        <v>832</v>
      </c>
      <c r="D140" s="299"/>
      <c r="E140" s="312"/>
      <c r="F140" s="318"/>
      <c r="G140" s="319"/>
      <c r="H140" s="315"/>
    </row>
    <row r="141" spans="1:8" ht="12.75" x14ac:dyDescent="0.2">
      <c r="A141" s="298"/>
      <c r="B141" s="299"/>
      <c r="C141" s="468" t="s">
        <v>1175</v>
      </c>
      <c r="D141" s="299" t="s">
        <v>490</v>
      </c>
      <c r="E141" s="312">
        <v>1</v>
      </c>
      <c r="F141" s="318"/>
      <c r="G141" s="319">
        <f t="shared" si="2"/>
        <v>0</v>
      </c>
      <c r="H141" s="315"/>
    </row>
    <row r="142" spans="1:8" ht="12.75" x14ac:dyDescent="0.2">
      <c r="A142" s="298"/>
      <c r="B142" s="299"/>
      <c r="C142" s="468" t="s">
        <v>1176</v>
      </c>
      <c r="D142" s="299" t="s">
        <v>490</v>
      </c>
      <c r="E142" s="312">
        <v>1</v>
      </c>
      <c r="F142" s="318"/>
      <c r="G142" s="319">
        <f t="shared" si="2"/>
        <v>0</v>
      </c>
      <c r="H142" s="315"/>
    </row>
    <row r="143" spans="1:8" ht="12.75" x14ac:dyDescent="0.2">
      <c r="A143" s="298"/>
      <c r="B143" s="299"/>
      <c r="C143" s="468" t="s">
        <v>1177</v>
      </c>
      <c r="D143" s="299" t="s">
        <v>490</v>
      </c>
      <c r="E143" s="312">
        <v>1</v>
      </c>
      <c r="F143" s="318"/>
      <c r="G143" s="319">
        <f t="shared" si="2"/>
        <v>0</v>
      </c>
      <c r="H143" s="315"/>
    </row>
    <row r="144" spans="1:8" ht="12.75" x14ac:dyDescent="0.2">
      <c r="A144" s="298"/>
      <c r="B144" s="299"/>
      <c r="C144" s="468" t="s">
        <v>767</v>
      </c>
      <c r="D144" s="299" t="s">
        <v>490</v>
      </c>
      <c r="E144" s="312">
        <v>1</v>
      </c>
      <c r="F144" s="318"/>
      <c r="G144" s="319">
        <f t="shared" si="2"/>
        <v>0</v>
      </c>
      <c r="H144" s="315"/>
    </row>
    <row r="145" spans="1:8" ht="12.75" x14ac:dyDescent="0.2">
      <c r="A145" s="298"/>
      <c r="B145" s="299"/>
      <c r="C145" s="468" t="s">
        <v>772</v>
      </c>
      <c r="D145" s="299" t="s">
        <v>490</v>
      </c>
      <c r="E145" s="300">
        <v>1</v>
      </c>
      <c r="F145" s="318"/>
      <c r="G145" s="319">
        <f t="shared" si="2"/>
        <v>0</v>
      </c>
      <c r="H145" s="301"/>
    </row>
    <row r="146" spans="1:8" ht="12.75" x14ac:dyDescent="0.2">
      <c r="A146" s="298"/>
      <c r="B146" s="299"/>
      <c r="C146" s="468"/>
      <c r="D146" s="299"/>
      <c r="E146" s="300"/>
      <c r="F146" s="318"/>
      <c r="G146" s="319"/>
      <c r="H146" s="301"/>
    </row>
    <row r="147" spans="1:8" ht="12.75" x14ac:dyDescent="0.2">
      <c r="A147" s="298"/>
      <c r="B147" s="299"/>
      <c r="C147" s="467" t="s">
        <v>773</v>
      </c>
      <c r="D147" s="299"/>
      <c r="E147" s="300"/>
      <c r="F147" s="318"/>
      <c r="G147" s="319"/>
      <c r="H147" s="301"/>
    </row>
    <row r="148" spans="1:8" ht="12.75" x14ac:dyDescent="0.2">
      <c r="A148" s="298"/>
      <c r="B148" s="299"/>
      <c r="C148" s="468" t="s">
        <v>774</v>
      </c>
      <c r="D148" s="299"/>
      <c r="E148" s="300"/>
      <c r="F148" s="318"/>
      <c r="G148" s="319"/>
      <c r="H148" s="301"/>
    </row>
    <row r="149" spans="1:8" ht="12.75" x14ac:dyDescent="0.2">
      <c r="A149" s="298"/>
      <c r="B149" s="299"/>
      <c r="C149" s="468" t="s">
        <v>775</v>
      </c>
      <c r="D149" s="299"/>
      <c r="E149" s="300"/>
      <c r="F149" s="318"/>
      <c r="G149" s="319"/>
      <c r="H149" s="301"/>
    </row>
    <row r="150" spans="1:8" ht="12.75" x14ac:dyDescent="0.2">
      <c r="A150" s="298" t="s">
        <v>831</v>
      </c>
      <c r="B150" s="299"/>
      <c r="C150" s="468" t="s">
        <v>767</v>
      </c>
      <c r="D150" s="299" t="s">
        <v>666</v>
      </c>
      <c r="E150" s="300">
        <v>1</v>
      </c>
      <c r="F150" s="318"/>
      <c r="G150" s="319">
        <f>E150*F150</f>
        <v>0</v>
      </c>
      <c r="H150" s="301"/>
    </row>
    <row r="151" spans="1:8" ht="12.75" x14ac:dyDescent="0.2">
      <c r="A151" s="298"/>
      <c r="B151" s="299"/>
      <c r="C151" s="468" t="s">
        <v>1178</v>
      </c>
      <c r="D151" s="299"/>
      <c r="E151" s="300"/>
      <c r="F151" s="318"/>
      <c r="G151" s="319"/>
      <c r="H151" s="301"/>
    </row>
    <row r="152" spans="1:8" ht="12.75" x14ac:dyDescent="0.2">
      <c r="A152" s="298"/>
      <c r="B152" s="299"/>
      <c r="C152" s="468" t="s">
        <v>771</v>
      </c>
      <c r="D152" s="299"/>
      <c r="E152" s="300"/>
      <c r="F152" s="318"/>
      <c r="G152" s="319"/>
      <c r="H152" s="301"/>
    </row>
    <row r="153" spans="1:8" ht="12.75" x14ac:dyDescent="0.2">
      <c r="A153" s="298"/>
      <c r="B153" s="299"/>
      <c r="C153" s="468" t="s">
        <v>833</v>
      </c>
      <c r="D153" s="299"/>
      <c r="E153" s="300"/>
      <c r="F153" s="318"/>
      <c r="G153" s="319"/>
      <c r="H153" s="301"/>
    </row>
    <row r="154" spans="1:8" ht="12.75" x14ac:dyDescent="0.2">
      <c r="A154" s="298"/>
      <c r="B154" s="299"/>
      <c r="C154" s="468" t="s">
        <v>767</v>
      </c>
      <c r="D154" s="299"/>
      <c r="E154" s="300"/>
      <c r="F154" s="318"/>
      <c r="G154" s="319"/>
      <c r="H154" s="301"/>
    </row>
    <row r="155" spans="1:8" ht="12.75" x14ac:dyDescent="0.2">
      <c r="A155" s="298"/>
      <c r="B155" s="299"/>
      <c r="C155" s="468" t="s">
        <v>765</v>
      </c>
      <c r="D155" s="299"/>
      <c r="E155" s="300"/>
      <c r="F155" s="318"/>
      <c r="G155" s="319"/>
      <c r="H155" s="301"/>
    </row>
    <row r="156" spans="1:8" ht="12.75" x14ac:dyDescent="0.2">
      <c r="A156" s="298"/>
      <c r="B156" s="299"/>
      <c r="C156" s="468" t="s">
        <v>778</v>
      </c>
      <c r="D156" s="299"/>
      <c r="E156" s="300"/>
      <c r="F156" s="318"/>
      <c r="G156" s="319"/>
      <c r="H156" s="301"/>
    </row>
    <row r="157" spans="1:8" ht="12.75" x14ac:dyDescent="0.2">
      <c r="A157" s="298"/>
      <c r="B157" s="299"/>
      <c r="C157" s="466"/>
      <c r="D157" s="299"/>
      <c r="E157" s="300"/>
      <c r="F157" s="318"/>
      <c r="G157" s="319"/>
      <c r="H157" s="301"/>
    </row>
    <row r="158" spans="1:8" ht="12.75" x14ac:dyDescent="0.2">
      <c r="A158" s="298"/>
      <c r="B158" s="299"/>
      <c r="C158" s="466" t="s">
        <v>1152</v>
      </c>
      <c r="D158" s="299"/>
      <c r="E158" s="300"/>
      <c r="F158" s="318"/>
      <c r="G158" s="319"/>
      <c r="H158" s="301"/>
    </row>
    <row r="159" spans="1:8" ht="12.75" x14ac:dyDescent="0.2">
      <c r="A159" s="298"/>
      <c r="B159" s="299"/>
      <c r="C159" s="466" t="s">
        <v>1179</v>
      </c>
      <c r="D159" s="299"/>
      <c r="E159" s="300"/>
      <c r="F159" s="318"/>
      <c r="G159" s="319"/>
      <c r="H159" s="301"/>
    </row>
    <row r="160" spans="1:8" ht="12.75" x14ac:dyDescent="0.2">
      <c r="A160" s="298"/>
      <c r="B160" s="299"/>
      <c r="C160" s="466" t="s">
        <v>834</v>
      </c>
      <c r="D160" s="299"/>
      <c r="E160" s="300"/>
      <c r="F160" s="318"/>
      <c r="G160" s="319"/>
      <c r="H160" s="301"/>
    </row>
    <row r="161" spans="1:8" ht="12.75" x14ac:dyDescent="0.2">
      <c r="A161" s="298"/>
      <c r="B161" s="299"/>
      <c r="C161" s="466"/>
      <c r="D161" s="299"/>
      <c r="E161" s="300"/>
      <c r="F161" s="318"/>
      <c r="G161" s="319"/>
      <c r="H161" s="301"/>
    </row>
    <row r="162" spans="1:8" ht="12.75" x14ac:dyDescent="0.2">
      <c r="A162" s="298"/>
      <c r="B162" s="299"/>
      <c r="C162" s="466" t="s">
        <v>1180</v>
      </c>
      <c r="D162" s="299"/>
      <c r="E162" s="300"/>
      <c r="F162" s="318"/>
      <c r="G162" s="319"/>
      <c r="H162" s="301"/>
    </row>
    <row r="163" spans="1:8" ht="12.75" x14ac:dyDescent="0.2">
      <c r="A163" s="298"/>
      <c r="B163" s="299"/>
      <c r="C163" s="473" t="s">
        <v>1181</v>
      </c>
      <c r="D163" s="299"/>
      <c r="E163" s="300"/>
      <c r="F163" s="318"/>
      <c r="G163" s="319"/>
      <c r="H163" s="301"/>
    </row>
    <row r="164" spans="1:8" ht="12.75" x14ac:dyDescent="0.2">
      <c r="A164" s="298"/>
      <c r="B164" s="299"/>
      <c r="C164" s="466" t="s">
        <v>1182</v>
      </c>
      <c r="D164" s="299"/>
      <c r="E164" s="300"/>
      <c r="F164" s="318"/>
      <c r="G164" s="319"/>
      <c r="H164" s="301"/>
    </row>
    <row r="165" spans="1:8" ht="12.75" x14ac:dyDescent="0.2">
      <c r="A165" s="298"/>
      <c r="B165" s="299"/>
      <c r="C165" s="473" t="s">
        <v>1181</v>
      </c>
      <c r="D165" s="299"/>
      <c r="E165" s="300"/>
      <c r="F165" s="318"/>
      <c r="G165" s="319"/>
      <c r="H165" s="301"/>
    </row>
    <row r="166" spans="1:8" ht="12.75" x14ac:dyDescent="0.2">
      <c r="A166" s="298"/>
      <c r="B166" s="299"/>
      <c r="C166" s="466" t="s">
        <v>1183</v>
      </c>
      <c r="D166" s="299"/>
      <c r="E166" s="300"/>
      <c r="F166" s="318"/>
      <c r="G166" s="319"/>
      <c r="H166" s="301"/>
    </row>
    <row r="167" spans="1:8" ht="12.75" x14ac:dyDescent="0.2">
      <c r="A167" s="298"/>
      <c r="B167" s="299"/>
      <c r="C167" s="473" t="s">
        <v>1181</v>
      </c>
      <c r="D167" s="299"/>
      <c r="E167" s="300"/>
      <c r="F167" s="318"/>
      <c r="G167" s="319"/>
      <c r="H167" s="301"/>
    </row>
    <row r="168" spans="1:8" ht="12.75" x14ac:dyDescent="0.2">
      <c r="A168" s="298"/>
      <c r="B168" s="299"/>
      <c r="C168" s="466"/>
      <c r="D168" s="299"/>
      <c r="E168" s="300"/>
      <c r="F168" s="318"/>
      <c r="G168" s="319"/>
      <c r="H168" s="301"/>
    </row>
    <row r="169" spans="1:8" ht="12.75" x14ac:dyDescent="0.2">
      <c r="A169" s="298"/>
      <c r="B169" s="299"/>
      <c r="C169" s="466" t="s">
        <v>1184</v>
      </c>
      <c r="D169" s="299"/>
      <c r="E169" s="300"/>
      <c r="F169" s="318"/>
      <c r="G169" s="319"/>
      <c r="H169" s="301"/>
    </row>
    <row r="170" spans="1:8" ht="12.75" x14ac:dyDescent="0.2">
      <c r="A170" s="298"/>
      <c r="B170" s="299"/>
      <c r="C170" s="466" t="s">
        <v>1185</v>
      </c>
      <c r="D170" s="299"/>
      <c r="E170" s="300"/>
      <c r="F170" s="318"/>
      <c r="G170" s="319"/>
      <c r="H170" s="301"/>
    </row>
    <row r="171" spans="1:8" ht="12.75" x14ac:dyDescent="0.2">
      <c r="A171" s="298"/>
      <c r="B171" s="299"/>
      <c r="C171" s="466" t="s">
        <v>1186</v>
      </c>
      <c r="D171" s="299"/>
      <c r="E171" s="300"/>
      <c r="F171" s="318"/>
      <c r="G171" s="319"/>
      <c r="H171" s="301"/>
    </row>
    <row r="172" spans="1:8" ht="12.75" x14ac:dyDescent="0.2">
      <c r="A172" s="298"/>
      <c r="B172" s="299"/>
      <c r="C172" s="466" t="s">
        <v>1185</v>
      </c>
      <c r="D172" s="299"/>
      <c r="E172" s="300"/>
      <c r="F172" s="318"/>
      <c r="G172" s="319"/>
      <c r="H172" s="301"/>
    </row>
    <row r="173" spans="1:8" ht="12.75" x14ac:dyDescent="0.2">
      <c r="A173" s="298"/>
      <c r="B173" s="299"/>
      <c r="C173" s="466" t="s">
        <v>1184</v>
      </c>
      <c r="D173" s="299"/>
      <c r="E173" s="300"/>
      <c r="F173" s="318"/>
      <c r="G173" s="319"/>
      <c r="H173" s="301"/>
    </row>
    <row r="174" spans="1:8" ht="12.75" x14ac:dyDescent="0.2">
      <c r="A174" s="298"/>
      <c r="B174" s="299"/>
      <c r="C174" s="466" t="s">
        <v>1186</v>
      </c>
      <c r="D174" s="299"/>
      <c r="E174" s="300"/>
      <c r="F174" s="318"/>
      <c r="G174" s="319"/>
      <c r="H174" s="301"/>
    </row>
    <row r="175" spans="1:8" ht="12.75" x14ac:dyDescent="0.2">
      <c r="A175" s="298"/>
      <c r="B175" s="299"/>
      <c r="C175" s="466" t="s">
        <v>1185</v>
      </c>
      <c r="D175" s="299"/>
      <c r="E175" s="300"/>
      <c r="F175" s="318"/>
      <c r="G175" s="319"/>
      <c r="H175" s="301"/>
    </row>
    <row r="176" spans="1:8" ht="12.75" x14ac:dyDescent="0.2">
      <c r="A176" s="298"/>
      <c r="B176" s="299"/>
      <c r="C176" s="466"/>
      <c r="D176" s="299"/>
      <c r="E176" s="300"/>
      <c r="F176" s="318"/>
      <c r="G176" s="319"/>
      <c r="H176" s="301"/>
    </row>
    <row r="177" spans="1:8" ht="12.75" x14ac:dyDescent="0.2">
      <c r="A177" s="298" t="s">
        <v>835</v>
      </c>
      <c r="B177" s="299"/>
      <c r="C177" s="466"/>
      <c r="D177" s="299" t="s">
        <v>666</v>
      </c>
      <c r="E177" s="300">
        <v>33</v>
      </c>
      <c r="F177" s="318"/>
      <c r="G177" s="319">
        <f>E177*F177</f>
        <v>0</v>
      </c>
      <c r="H177" s="301"/>
    </row>
    <row r="178" spans="1:8" ht="12.75" x14ac:dyDescent="0.2">
      <c r="A178" s="298" t="s">
        <v>836</v>
      </c>
      <c r="B178" s="299"/>
      <c r="C178" s="472" t="s">
        <v>1187</v>
      </c>
      <c r="D178" s="299" t="s">
        <v>666</v>
      </c>
      <c r="E178" s="300">
        <v>33</v>
      </c>
      <c r="F178" s="318"/>
      <c r="G178" s="319">
        <f>E178*F178</f>
        <v>0</v>
      </c>
      <c r="H178" s="301"/>
    </row>
    <row r="179" spans="1:8" ht="12.75" x14ac:dyDescent="0.2">
      <c r="A179" s="298" t="s">
        <v>837</v>
      </c>
      <c r="B179" s="299"/>
      <c r="C179" s="474" t="s">
        <v>1188</v>
      </c>
      <c r="D179" s="299" t="s">
        <v>666</v>
      </c>
      <c r="E179" s="300">
        <v>22</v>
      </c>
      <c r="F179" s="318"/>
      <c r="G179" s="319">
        <f>E179*F179</f>
        <v>0</v>
      </c>
      <c r="H179" s="301"/>
    </row>
    <row r="180" spans="1:8" ht="12.75" x14ac:dyDescent="0.2">
      <c r="A180" s="298" t="s">
        <v>838</v>
      </c>
      <c r="B180" s="299"/>
      <c r="C180" s="474" t="s">
        <v>1189</v>
      </c>
      <c r="D180" s="299" t="s">
        <v>666</v>
      </c>
      <c r="E180" s="300">
        <v>12</v>
      </c>
      <c r="F180" s="318"/>
      <c r="G180" s="319">
        <f>E180*F180</f>
        <v>0</v>
      </c>
      <c r="H180" s="301"/>
    </row>
    <row r="181" spans="1:8" ht="12.75" x14ac:dyDescent="0.2">
      <c r="A181" s="298"/>
      <c r="B181" s="299"/>
      <c r="C181" s="472" t="s">
        <v>1190</v>
      </c>
      <c r="D181" s="299"/>
      <c r="E181" s="300"/>
      <c r="F181" s="318"/>
      <c r="G181" s="319"/>
      <c r="H181" s="301"/>
    </row>
    <row r="182" spans="1:8" ht="12.75" x14ac:dyDescent="0.2">
      <c r="A182" s="298"/>
      <c r="B182" s="299"/>
      <c r="C182" s="474" t="s">
        <v>1188</v>
      </c>
      <c r="D182" s="299" t="s">
        <v>822</v>
      </c>
      <c r="E182" s="300">
        <v>590</v>
      </c>
      <c r="F182" s="318"/>
      <c r="G182" s="319">
        <f>E182*F182</f>
        <v>0</v>
      </c>
      <c r="H182" s="301"/>
    </row>
    <row r="183" spans="1:8" ht="12.75" x14ac:dyDescent="0.2">
      <c r="A183" s="298"/>
      <c r="B183" s="299"/>
      <c r="C183" s="474" t="s">
        <v>1189</v>
      </c>
      <c r="D183" s="299" t="s">
        <v>822</v>
      </c>
      <c r="E183" s="300">
        <v>90</v>
      </c>
      <c r="F183" s="318"/>
      <c r="G183" s="319">
        <f>E183*F183</f>
        <v>0</v>
      </c>
      <c r="H183" s="301"/>
    </row>
    <row r="184" spans="1:8" ht="12.75" x14ac:dyDescent="0.2">
      <c r="A184" s="298"/>
      <c r="B184" s="299"/>
      <c r="C184" s="471" t="s">
        <v>785</v>
      </c>
      <c r="D184" s="299"/>
      <c r="E184" s="300"/>
      <c r="F184" s="318"/>
      <c r="G184" s="319"/>
      <c r="H184" s="301"/>
    </row>
    <row r="185" spans="1:8" ht="12.75" x14ac:dyDescent="0.2">
      <c r="A185" s="298"/>
      <c r="B185" s="299"/>
      <c r="C185" s="471" t="s">
        <v>787</v>
      </c>
      <c r="D185" s="299" t="s">
        <v>786</v>
      </c>
      <c r="E185" s="300">
        <v>495</v>
      </c>
      <c r="F185" s="318"/>
      <c r="G185" s="319">
        <f>E185*F185</f>
        <v>0</v>
      </c>
      <c r="H185" s="301"/>
    </row>
    <row r="186" spans="1:8" ht="12.75" x14ac:dyDescent="0.2">
      <c r="A186" s="298"/>
      <c r="B186" s="299"/>
      <c r="C186" s="47"/>
      <c r="D186" s="299" t="s">
        <v>490</v>
      </c>
      <c r="E186" s="312">
        <v>1</v>
      </c>
      <c r="F186" s="318"/>
      <c r="G186" s="319">
        <f>E186*F186</f>
        <v>0</v>
      </c>
      <c r="H186" s="315"/>
    </row>
    <row r="187" spans="1:8" ht="12.75" x14ac:dyDescent="0.2">
      <c r="A187" s="298"/>
      <c r="B187" s="299"/>
      <c r="C187" s="471" t="s">
        <v>790</v>
      </c>
      <c r="D187" s="299" t="s">
        <v>490</v>
      </c>
      <c r="E187" s="312">
        <v>1</v>
      </c>
      <c r="F187" s="318"/>
      <c r="G187" s="319">
        <f>E187*F187</f>
        <v>0</v>
      </c>
      <c r="H187" s="315"/>
    </row>
    <row r="188" spans="1:8" ht="12.75" x14ac:dyDescent="0.2">
      <c r="A188" s="298"/>
      <c r="B188" s="299"/>
      <c r="C188" s="466" t="s">
        <v>839</v>
      </c>
      <c r="D188" s="299" t="s">
        <v>490</v>
      </c>
      <c r="E188" s="300">
        <v>1</v>
      </c>
      <c r="F188" s="318"/>
      <c r="G188" s="319">
        <f>E188*F188</f>
        <v>0</v>
      </c>
      <c r="H188" s="301"/>
    </row>
    <row r="189" spans="1:8" ht="12.75" x14ac:dyDescent="0.2">
      <c r="A189" s="298"/>
      <c r="B189" s="299"/>
      <c r="C189" s="466" t="s">
        <v>793</v>
      </c>
      <c r="D189" s="299"/>
      <c r="E189" s="300"/>
      <c r="F189" s="321"/>
      <c r="G189" s="315"/>
      <c r="H189" s="301"/>
    </row>
    <row r="190" spans="1:8" ht="12.75" x14ac:dyDescent="0.2">
      <c r="A190" s="322"/>
      <c r="B190" s="323"/>
      <c r="C190" s="466" t="s">
        <v>794</v>
      </c>
      <c r="D190" s="323"/>
      <c r="E190" s="324"/>
      <c r="F190" s="325"/>
      <c r="G190" s="326">
        <f>SUM(G20:G189)</f>
        <v>0</v>
      </c>
      <c r="H190" s="325"/>
    </row>
    <row r="191" spans="1:8" ht="12.75" x14ac:dyDescent="0.2">
      <c r="C191" s="466"/>
    </row>
    <row r="193" spans="3:3" ht="14.1" customHeight="1" x14ac:dyDescent="0.2">
      <c r="C193" s="327"/>
    </row>
    <row r="202" spans="3:3" ht="14.1" customHeight="1" x14ac:dyDescent="0.2">
      <c r="C202" s="290" t="s">
        <v>750</v>
      </c>
    </row>
  </sheetData>
  <mergeCells count="11">
    <mergeCell ref="A11:J11"/>
    <mergeCell ref="A12:J13"/>
    <mergeCell ref="A14:J16"/>
    <mergeCell ref="A17:J17"/>
    <mergeCell ref="A18:H18"/>
    <mergeCell ref="A10:J10"/>
    <mergeCell ref="A1:H1"/>
    <mergeCell ref="F2:H2"/>
    <mergeCell ref="A5:H5"/>
    <mergeCell ref="A6:H7"/>
    <mergeCell ref="A8:J9"/>
  </mergeCells>
  <printOptions gridLines="1"/>
  <pageMargins left="0.78740157480314965" right="0.78740157480314965" top="0.98425196850393704" bottom="0.98425196850393704" header="0.35433070866141736" footer="0.51181102362204722"/>
  <pageSetup paperSize="9" scale="84" fitToHeight="0" orientation="landscape" useFirstPageNumber="1" r:id="rId1"/>
  <headerFooter alignWithMargins="0">
    <oddFooter>&amp;CStránka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E9AF-D742-4A02-81F9-A3091AF02130}">
  <dimension ref="B1:K152"/>
  <sheetViews>
    <sheetView view="pageBreakPreview" topLeftCell="C143" zoomScale="75" zoomScaleNormal="90" zoomScaleSheetLayoutView="75" workbookViewId="0">
      <selection activeCell="J151" sqref="J151"/>
    </sheetView>
  </sheetViews>
  <sheetFormatPr defaultRowHeight="12.75" x14ac:dyDescent="0.2"/>
  <cols>
    <col min="1" max="1" width="3.7109375" customWidth="1"/>
    <col min="2" max="2" width="6.5703125" customWidth="1"/>
    <col min="3" max="3" width="16.28515625" style="405" customWidth="1"/>
    <col min="4" max="4" width="44.42578125" style="409" customWidth="1"/>
    <col min="5" max="6" width="25.7109375" style="3" customWidth="1"/>
    <col min="7" max="8" width="10.7109375" style="3" customWidth="1"/>
    <col min="9" max="9" width="20.7109375" style="408" customWidth="1"/>
    <col min="10" max="10" width="20.7109375" style="3" customWidth="1"/>
    <col min="11" max="11" width="7.140625" style="3" customWidth="1"/>
  </cols>
  <sheetData>
    <row r="1" spans="2:11" x14ac:dyDescent="0.2">
      <c r="E1" s="408"/>
      <c r="F1" s="408"/>
      <c r="G1" s="408"/>
      <c r="H1" s="408"/>
    </row>
    <row r="2" spans="2:11" ht="33.75" x14ac:dyDescent="0.2">
      <c r="D2" s="464" t="s">
        <v>1148</v>
      </c>
      <c r="E2" s="408"/>
      <c r="F2" s="408"/>
      <c r="G2" s="408"/>
      <c r="H2" s="408"/>
    </row>
    <row r="3" spans="2:11" ht="26.25" x14ac:dyDescent="0.2">
      <c r="D3" s="463"/>
      <c r="E3" s="408"/>
      <c r="F3" s="408"/>
      <c r="G3" s="408"/>
      <c r="H3" s="408"/>
    </row>
    <row r="4" spans="2:11" ht="15.75" x14ac:dyDescent="0.2">
      <c r="D4" s="462" t="s">
        <v>1147</v>
      </c>
      <c r="E4" s="460" t="s">
        <v>1146</v>
      </c>
      <c r="F4" s="460"/>
      <c r="G4" s="408"/>
      <c r="H4" s="408"/>
      <c r="I4" s="3"/>
    </row>
    <row r="5" spans="2:11" ht="15.75" x14ac:dyDescent="0.2">
      <c r="D5" s="462" t="s">
        <v>1145</v>
      </c>
      <c r="E5" s="460" t="s">
        <v>1144</v>
      </c>
      <c r="F5" s="460"/>
      <c r="I5" s="3"/>
    </row>
    <row r="6" spans="2:11" ht="15.75" x14ac:dyDescent="0.2">
      <c r="D6" s="462" t="s">
        <v>1143</v>
      </c>
      <c r="E6" s="460" t="s">
        <v>1142</v>
      </c>
      <c r="F6" s="460"/>
      <c r="I6" s="3"/>
    </row>
    <row r="7" spans="2:11" ht="15.75" x14ac:dyDescent="0.2">
      <c r="D7" s="462" t="s">
        <v>1141</v>
      </c>
      <c r="E7" s="461">
        <v>45830</v>
      </c>
      <c r="F7" s="460"/>
      <c r="I7" s="3"/>
    </row>
    <row r="9" spans="2:11" x14ac:dyDescent="0.2">
      <c r="G9" s="457" t="s">
        <v>155</v>
      </c>
      <c r="H9" s="457" t="s">
        <v>1140</v>
      </c>
      <c r="I9" s="505" t="s">
        <v>704</v>
      </c>
      <c r="J9" s="458" t="s">
        <v>1215</v>
      </c>
      <c r="K9" s="458"/>
    </row>
    <row r="10" spans="2:11" x14ac:dyDescent="0.2">
      <c r="B10" s="459" t="s">
        <v>1139</v>
      </c>
      <c r="C10" s="456" t="s">
        <v>1138</v>
      </c>
      <c r="D10" s="455" t="s">
        <v>703</v>
      </c>
      <c r="E10" s="453" t="s">
        <v>1137</v>
      </c>
      <c r="F10" s="453" t="s">
        <v>1136</v>
      </c>
      <c r="G10" s="457"/>
      <c r="H10" s="457"/>
      <c r="I10" s="458" t="s">
        <v>880</v>
      </c>
      <c r="J10" s="457" t="s">
        <v>648</v>
      </c>
      <c r="K10" s="457"/>
    </row>
    <row r="11" spans="2:11" x14ac:dyDescent="0.2">
      <c r="B11" s="456" t="s">
        <v>18</v>
      </c>
      <c r="C11" s="456" t="s">
        <v>1135</v>
      </c>
      <c r="D11" s="455" t="s">
        <v>1134</v>
      </c>
      <c r="E11" s="453" t="s">
        <v>1133</v>
      </c>
      <c r="F11" s="453" t="s">
        <v>1133</v>
      </c>
      <c r="G11" s="454"/>
      <c r="H11" s="454"/>
      <c r="I11" s="506"/>
    </row>
    <row r="12" spans="2:11" s="411" customFormat="1" ht="50.1" customHeight="1" x14ac:dyDescent="0.2">
      <c r="B12" s="427" t="s">
        <v>750</v>
      </c>
      <c r="C12" s="427" t="s">
        <v>750</v>
      </c>
      <c r="D12" s="434" t="s">
        <v>1132</v>
      </c>
      <c r="E12" s="431"/>
      <c r="F12" s="431"/>
      <c r="G12" s="433" t="s">
        <v>750</v>
      </c>
      <c r="H12" s="433"/>
      <c r="I12" s="507"/>
      <c r="J12" s="432"/>
      <c r="K12" s="432"/>
    </row>
    <row r="13" spans="2:11" s="411" customFormat="1" ht="30" customHeight="1" x14ac:dyDescent="0.2">
      <c r="B13" s="441"/>
      <c r="C13" s="449"/>
      <c r="D13" s="439" t="s">
        <v>1131</v>
      </c>
      <c r="E13" s="437"/>
      <c r="F13" s="437"/>
      <c r="G13" s="437"/>
      <c r="H13" s="437"/>
      <c r="I13" s="438"/>
      <c r="J13" s="438"/>
      <c r="K13" s="438"/>
    </row>
    <row r="14" spans="2:11" s="411" customFormat="1" ht="65.25" customHeight="1" x14ac:dyDescent="0.2">
      <c r="B14" s="418">
        <v>1</v>
      </c>
      <c r="C14" s="447" t="s">
        <v>1130</v>
      </c>
      <c r="D14" s="428" t="s">
        <v>1129</v>
      </c>
      <c r="E14" s="420" t="s">
        <v>950</v>
      </c>
      <c r="F14" s="420" t="s">
        <v>950</v>
      </c>
      <c r="G14" s="421" t="s">
        <v>950</v>
      </c>
      <c r="H14" s="420" t="s">
        <v>950</v>
      </c>
      <c r="I14" s="421" t="s">
        <v>950</v>
      </c>
      <c r="J14" s="421" t="s">
        <v>950</v>
      </c>
      <c r="K14" s="408"/>
    </row>
    <row r="15" spans="2:11" s="411" customFormat="1" ht="65.25" customHeight="1" x14ac:dyDescent="0.2">
      <c r="B15" s="418">
        <f t="shared" ref="B15:B34" si="0">B14+1</f>
        <v>2</v>
      </c>
      <c r="C15" s="447" t="s">
        <v>1128</v>
      </c>
      <c r="D15" s="428" t="s">
        <v>1127</v>
      </c>
      <c r="E15" s="420" t="s">
        <v>950</v>
      </c>
      <c r="F15" s="420" t="s">
        <v>950</v>
      </c>
      <c r="G15" s="421" t="s">
        <v>950</v>
      </c>
      <c r="H15" s="420" t="s">
        <v>950</v>
      </c>
      <c r="I15" s="421" t="s">
        <v>950</v>
      </c>
      <c r="J15" s="421" t="s">
        <v>950</v>
      </c>
      <c r="K15" s="408"/>
    </row>
    <row r="16" spans="2:11" s="411" customFormat="1" ht="65.25" customHeight="1" x14ac:dyDescent="0.2">
      <c r="B16" s="418">
        <f t="shared" si="0"/>
        <v>3</v>
      </c>
      <c r="C16" s="447" t="s">
        <v>1126</v>
      </c>
      <c r="D16" s="428" t="s">
        <v>1125</v>
      </c>
      <c r="E16" s="420" t="s">
        <v>950</v>
      </c>
      <c r="F16" s="420" t="s">
        <v>950</v>
      </c>
      <c r="G16" s="421" t="s">
        <v>950</v>
      </c>
      <c r="H16" s="420" t="s">
        <v>950</v>
      </c>
      <c r="I16" s="421" t="s">
        <v>950</v>
      </c>
      <c r="J16" s="421" t="s">
        <v>950</v>
      </c>
      <c r="K16" s="408"/>
    </row>
    <row r="17" spans="2:11" s="411" customFormat="1" ht="65.25" customHeight="1" x14ac:dyDescent="0.2">
      <c r="B17" s="418">
        <f t="shared" si="0"/>
        <v>4</v>
      </c>
      <c r="C17" s="447" t="s">
        <v>1124</v>
      </c>
      <c r="D17" s="428" t="s">
        <v>1113</v>
      </c>
      <c r="E17" s="420"/>
      <c r="F17" s="420"/>
      <c r="G17" s="421" t="s">
        <v>950</v>
      </c>
      <c r="H17" s="420" t="s">
        <v>950</v>
      </c>
      <c r="I17" s="421" t="s">
        <v>950</v>
      </c>
      <c r="J17" s="421" t="s">
        <v>950</v>
      </c>
      <c r="K17" s="408"/>
    </row>
    <row r="18" spans="2:11" s="411" customFormat="1" ht="70.150000000000006" customHeight="1" x14ac:dyDescent="0.2">
      <c r="B18" s="418">
        <f t="shared" si="0"/>
        <v>5</v>
      </c>
      <c r="C18" s="452" t="s">
        <v>1123</v>
      </c>
      <c r="D18" s="430" t="s">
        <v>1122</v>
      </c>
      <c r="E18" s="420"/>
      <c r="F18" s="420"/>
      <c r="G18" s="3">
        <v>1</v>
      </c>
      <c r="H18" s="3" t="s">
        <v>666</v>
      </c>
      <c r="I18" s="508"/>
      <c r="J18" s="509"/>
      <c r="K18" s="408"/>
    </row>
    <row r="19" spans="2:11" s="411" customFormat="1" ht="65.25" customHeight="1" x14ac:dyDescent="0.2">
      <c r="B19" s="418">
        <f t="shared" si="0"/>
        <v>6</v>
      </c>
      <c r="C19" s="447" t="s">
        <v>1121</v>
      </c>
      <c r="D19" s="428" t="s">
        <v>1120</v>
      </c>
      <c r="E19" s="420"/>
      <c r="F19" s="420"/>
      <c r="G19" s="3">
        <v>3</v>
      </c>
      <c r="H19" s="3" t="s">
        <v>666</v>
      </c>
      <c r="I19" s="509"/>
      <c r="J19" s="509"/>
      <c r="K19" s="408"/>
    </row>
    <row r="20" spans="2:11" s="411" customFormat="1" ht="65.25" customHeight="1" x14ac:dyDescent="0.2">
      <c r="B20" s="418">
        <f t="shared" si="0"/>
        <v>7</v>
      </c>
      <c r="C20" s="447" t="s">
        <v>1119</v>
      </c>
      <c r="D20" s="428" t="s">
        <v>1118</v>
      </c>
      <c r="E20" s="420"/>
      <c r="F20" s="420"/>
      <c r="G20" s="3">
        <v>2</v>
      </c>
      <c r="H20" s="3" t="s">
        <v>666</v>
      </c>
      <c r="I20" s="509"/>
      <c r="J20" s="509"/>
      <c r="K20" s="408"/>
    </row>
    <row r="21" spans="2:11" s="411" customFormat="1" ht="65.25" customHeight="1" x14ac:dyDescent="0.2">
      <c r="B21" s="418">
        <f t="shared" si="0"/>
        <v>8</v>
      </c>
      <c r="C21" s="447" t="s">
        <v>1117</v>
      </c>
      <c r="D21" s="448" t="s">
        <v>1116</v>
      </c>
      <c r="E21" s="420"/>
      <c r="F21" s="420"/>
      <c r="G21" s="421" t="s">
        <v>950</v>
      </c>
      <c r="H21" s="420" t="s">
        <v>950</v>
      </c>
      <c r="I21" s="421"/>
      <c r="J21" s="421"/>
      <c r="K21" s="408"/>
    </row>
    <row r="22" spans="2:11" s="411" customFormat="1" ht="65.25" customHeight="1" x14ac:dyDescent="0.2">
      <c r="B22" s="418">
        <f t="shared" si="0"/>
        <v>9</v>
      </c>
      <c r="C22" s="447" t="s">
        <v>1115</v>
      </c>
      <c r="D22" s="428" t="s">
        <v>1065</v>
      </c>
      <c r="E22" s="420"/>
      <c r="F22" s="420"/>
      <c r="G22" s="3">
        <v>5</v>
      </c>
      <c r="H22" s="3" t="s">
        <v>666</v>
      </c>
      <c r="I22" s="509"/>
      <c r="J22" s="509"/>
      <c r="K22" s="408"/>
    </row>
    <row r="23" spans="2:11" s="411" customFormat="1" ht="65.25" customHeight="1" x14ac:dyDescent="0.2">
      <c r="B23" s="418">
        <f t="shared" si="0"/>
        <v>10</v>
      </c>
      <c r="C23" s="447" t="s">
        <v>1114</v>
      </c>
      <c r="D23" s="428" t="s">
        <v>1113</v>
      </c>
      <c r="E23" s="420"/>
      <c r="F23" s="420"/>
      <c r="G23" s="421" t="s">
        <v>950</v>
      </c>
      <c r="H23" s="420" t="s">
        <v>950</v>
      </c>
      <c r="I23" s="421" t="s">
        <v>950</v>
      </c>
      <c r="J23" s="421" t="s">
        <v>950</v>
      </c>
      <c r="K23" s="408"/>
    </row>
    <row r="24" spans="2:11" s="411" customFormat="1" ht="65.25" customHeight="1" x14ac:dyDescent="0.2">
      <c r="B24" s="418">
        <f t="shared" si="0"/>
        <v>11</v>
      </c>
      <c r="C24" s="447" t="s">
        <v>1112</v>
      </c>
      <c r="D24" s="448" t="s">
        <v>1111</v>
      </c>
      <c r="E24" s="420"/>
      <c r="F24" s="420"/>
      <c r="G24" s="421" t="s">
        <v>950</v>
      </c>
      <c r="H24" s="420" t="s">
        <v>950</v>
      </c>
      <c r="I24" s="421" t="s">
        <v>950</v>
      </c>
      <c r="J24" s="421" t="s">
        <v>950</v>
      </c>
      <c r="K24" s="408"/>
    </row>
    <row r="25" spans="2:11" s="411" customFormat="1" ht="65.25" customHeight="1" x14ac:dyDescent="0.2">
      <c r="B25" s="418">
        <f t="shared" si="0"/>
        <v>12</v>
      </c>
      <c r="C25" s="447" t="s">
        <v>1110</v>
      </c>
      <c r="D25" s="448" t="s">
        <v>1109</v>
      </c>
      <c r="E25" s="420"/>
      <c r="F25" s="420"/>
      <c r="G25" s="421" t="s">
        <v>950</v>
      </c>
      <c r="H25" s="420" t="s">
        <v>950</v>
      </c>
      <c r="I25" s="421" t="s">
        <v>950</v>
      </c>
      <c r="J25" s="421" t="s">
        <v>950</v>
      </c>
      <c r="K25" s="408"/>
    </row>
    <row r="26" spans="2:11" s="411" customFormat="1" ht="65.25" customHeight="1" x14ac:dyDescent="0.2">
      <c r="B26" s="418">
        <f t="shared" si="0"/>
        <v>13</v>
      </c>
      <c r="C26" s="447" t="s">
        <v>1108</v>
      </c>
      <c r="D26" s="430" t="s">
        <v>1107</v>
      </c>
      <c r="E26" s="420"/>
      <c r="F26" s="420"/>
      <c r="G26" s="3">
        <v>1</v>
      </c>
      <c r="H26" s="3" t="s">
        <v>666</v>
      </c>
      <c r="I26" s="508">
        <v>0</v>
      </c>
      <c r="J26" s="509">
        <v>0</v>
      </c>
      <c r="K26" s="408"/>
    </row>
    <row r="27" spans="2:11" s="411" customFormat="1" ht="65.25" customHeight="1" x14ac:dyDescent="0.2">
      <c r="B27" s="418">
        <f t="shared" si="0"/>
        <v>14</v>
      </c>
      <c r="C27" s="447" t="s">
        <v>1106</v>
      </c>
      <c r="D27" s="430" t="s">
        <v>1105</v>
      </c>
      <c r="E27" s="420"/>
      <c r="F27" s="420"/>
      <c r="G27" s="3">
        <v>2</v>
      </c>
      <c r="H27" s="3" t="s">
        <v>666</v>
      </c>
      <c r="I27" s="508">
        <v>0</v>
      </c>
      <c r="J27" s="509">
        <v>0</v>
      </c>
      <c r="K27" s="408"/>
    </row>
    <row r="28" spans="2:11" s="411" customFormat="1" ht="65.25" customHeight="1" x14ac:dyDescent="0.2">
      <c r="B28" s="418">
        <f t="shared" si="0"/>
        <v>15</v>
      </c>
      <c r="C28" s="447" t="s">
        <v>1104</v>
      </c>
      <c r="D28" s="430" t="s">
        <v>1103</v>
      </c>
      <c r="E28" s="420"/>
      <c r="F28" s="420"/>
      <c r="G28" s="3">
        <v>1</v>
      </c>
      <c r="H28" s="3" t="s">
        <v>666</v>
      </c>
      <c r="I28" s="508">
        <v>0</v>
      </c>
      <c r="J28" s="509">
        <v>0</v>
      </c>
      <c r="K28" s="408"/>
    </row>
    <row r="29" spans="2:11" s="411" customFormat="1" ht="65.25" customHeight="1" x14ac:dyDescent="0.2">
      <c r="B29" s="418">
        <f t="shared" si="0"/>
        <v>16</v>
      </c>
      <c r="C29" s="447" t="s">
        <v>1102</v>
      </c>
      <c r="D29" s="430" t="s">
        <v>1101</v>
      </c>
      <c r="E29" s="420"/>
      <c r="F29" s="420"/>
      <c r="G29" s="3">
        <v>1</v>
      </c>
      <c r="H29" s="3" t="s">
        <v>666</v>
      </c>
      <c r="I29" s="508">
        <v>0</v>
      </c>
      <c r="J29" s="509">
        <v>0</v>
      </c>
      <c r="K29" s="408"/>
    </row>
    <row r="30" spans="2:11" s="411" customFormat="1" ht="65.25" customHeight="1" x14ac:dyDescent="0.2">
      <c r="B30" s="418">
        <f t="shared" si="0"/>
        <v>17</v>
      </c>
      <c r="C30" s="447" t="s">
        <v>1100</v>
      </c>
      <c r="D30" s="430" t="s">
        <v>1099</v>
      </c>
      <c r="E30" s="420"/>
      <c r="F30" s="420"/>
      <c r="G30" s="3">
        <v>1</v>
      </c>
      <c r="H30" s="3" t="s">
        <v>666</v>
      </c>
      <c r="I30" s="508">
        <v>0</v>
      </c>
      <c r="J30" s="509">
        <v>0</v>
      </c>
      <c r="K30" s="408"/>
    </row>
    <row r="31" spans="2:11" s="411" customFormat="1" ht="65.25" customHeight="1" x14ac:dyDescent="0.2">
      <c r="B31" s="418">
        <f t="shared" si="0"/>
        <v>18</v>
      </c>
      <c r="C31" s="447" t="s">
        <v>1098</v>
      </c>
      <c r="D31" s="430" t="s">
        <v>1097</v>
      </c>
      <c r="E31" s="420"/>
      <c r="F31" s="420"/>
      <c r="G31" s="3">
        <v>1</v>
      </c>
      <c r="H31" s="3" t="s">
        <v>666</v>
      </c>
      <c r="I31" s="508">
        <v>0</v>
      </c>
      <c r="J31" s="509">
        <v>0</v>
      </c>
      <c r="K31" s="408"/>
    </row>
    <row r="32" spans="2:11" s="411" customFormat="1" ht="65.25" customHeight="1" x14ac:dyDescent="0.2">
      <c r="B32" s="418">
        <f t="shared" si="0"/>
        <v>19</v>
      </c>
      <c r="C32" s="447"/>
      <c r="D32" s="430" t="s">
        <v>1096</v>
      </c>
      <c r="E32" s="420"/>
      <c r="F32" s="420"/>
      <c r="G32" s="3">
        <v>1</v>
      </c>
      <c r="H32" s="3" t="s">
        <v>666</v>
      </c>
      <c r="I32" s="508">
        <v>0</v>
      </c>
      <c r="J32" s="509">
        <v>0</v>
      </c>
      <c r="K32" s="408"/>
    </row>
    <row r="33" spans="2:11" s="411" customFormat="1" ht="65.25" customHeight="1" x14ac:dyDescent="0.2">
      <c r="B33" s="418">
        <f t="shared" si="0"/>
        <v>20</v>
      </c>
      <c r="C33" s="447" t="s">
        <v>1094</v>
      </c>
      <c r="D33" s="430" t="s">
        <v>1095</v>
      </c>
      <c r="E33" s="420"/>
      <c r="F33" s="420"/>
      <c r="G33" s="3">
        <v>1</v>
      </c>
      <c r="H33" s="3" t="s">
        <v>666</v>
      </c>
      <c r="I33" s="508">
        <v>0</v>
      </c>
      <c r="J33" s="509">
        <v>0</v>
      </c>
      <c r="K33" s="408"/>
    </row>
    <row r="34" spans="2:11" s="411" customFormat="1" ht="65.25" customHeight="1" x14ac:dyDescent="0.2">
      <c r="B34" s="418">
        <f t="shared" si="0"/>
        <v>21</v>
      </c>
      <c r="C34" s="447" t="s">
        <v>1094</v>
      </c>
      <c r="D34" s="430" t="s">
        <v>1093</v>
      </c>
      <c r="E34" s="420"/>
      <c r="F34" s="420"/>
      <c r="G34" s="3">
        <v>1</v>
      </c>
      <c r="H34" s="3" t="s">
        <v>666</v>
      </c>
      <c r="I34" s="508">
        <v>0</v>
      </c>
      <c r="J34" s="509">
        <v>0</v>
      </c>
      <c r="K34" s="408"/>
    </row>
    <row r="35" spans="2:11" s="411" customFormat="1" ht="30" customHeight="1" x14ac:dyDescent="0.2">
      <c r="B35" s="441"/>
      <c r="C35" s="449"/>
      <c r="D35" s="439" t="s">
        <v>1092</v>
      </c>
      <c r="E35" s="437"/>
      <c r="F35" s="437"/>
      <c r="G35" s="437"/>
      <c r="H35" s="437"/>
      <c r="I35" s="438"/>
      <c r="J35" s="438"/>
      <c r="K35" s="438"/>
    </row>
    <row r="36" spans="2:11" s="411" customFormat="1" ht="65.25" customHeight="1" x14ac:dyDescent="0.2">
      <c r="B36" s="418">
        <f>B34+1</f>
        <v>22</v>
      </c>
      <c r="C36" s="447" t="s">
        <v>1091</v>
      </c>
      <c r="D36" s="430" t="s">
        <v>1090</v>
      </c>
      <c r="E36" s="420"/>
      <c r="F36" s="420"/>
      <c r="G36" s="3">
        <v>2</v>
      </c>
      <c r="H36" s="3" t="s">
        <v>666</v>
      </c>
      <c r="I36" s="508">
        <v>0</v>
      </c>
      <c r="J36" s="509">
        <v>0</v>
      </c>
      <c r="K36" s="408"/>
    </row>
    <row r="37" spans="2:11" s="411" customFormat="1" ht="65.25" customHeight="1" x14ac:dyDescent="0.2">
      <c r="B37" s="418">
        <f t="shared" ref="B37:B47" si="1">B36+1</f>
        <v>23</v>
      </c>
      <c r="C37" s="447" t="s">
        <v>1089</v>
      </c>
      <c r="D37" s="430" t="s">
        <v>1068</v>
      </c>
      <c r="E37" s="420"/>
      <c r="F37" s="420"/>
      <c r="G37" s="3">
        <v>3</v>
      </c>
      <c r="H37" s="3" t="s">
        <v>666</v>
      </c>
      <c r="I37" s="508">
        <v>0</v>
      </c>
      <c r="J37" s="509">
        <v>0</v>
      </c>
      <c r="K37" s="408"/>
    </row>
    <row r="38" spans="2:11" s="411" customFormat="1" ht="65.25" customHeight="1" x14ac:dyDescent="0.2">
      <c r="B38" s="418">
        <f t="shared" si="1"/>
        <v>24</v>
      </c>
      <c r="C38" s="447" t="s">
        <v>782</v>
      </c>
      <c r="D38" s="428" t="s">
        <v>1088</v>
      </c>
      <c r="E38" s="420" t="s">
        <v>950</v>
      </c>
      <c r="F38" s="420" t="s">
        <v>950</v>
      </c>
      <c r="G38" s="421" t="s">
        <v>950</v>
      </c>
      <c r="H38" s="420" t="s">
        <v>950</v>
      </c>
      <c r="I38" s="421" t="s">
        <v>950</v>
      </c>
      <c r="J38" s="421" t="s">
        <v>950</v>
      </c>
      <c r="K38" s="408"/>
    </row>
    <row r="39" spans="2:11" s="411" customFormat="1" ht="65.25" customHeight="1" x14ac:dyDescent="0.2">
      <c r="B39" s="418">
        <f t="shared" si="1"/>
        <v>25</v>
      </c>
      <c r="C39" s="447" t="s">
        <v>1087</v>
      </c>
      <c r="D39" s="430" t="s">
        <v>1066</v>
      </c>
      <c r="E39" s="420" t="s">
        <v>950</v>
      </c>
      <c r="F39" s="420" t="s">
        <v>950</v>
      </c>
      <c r="G39" s="421" t="s">
        <v>950</v>
      </c>
      <c r="H39" s="420" t="s">
        <v>950</v>
      </c>
      <c r="I39" s="421" t="s">
        <v>950</v>
      </c>
      <c r="J39" s="421" t="s">
        <v>950</v>
      </c>
      <c r="K39" s="408"/>
    </row>
    <row r="40" spans="2:11" s="411" customFormat="1" ht="65.25" customHeight="1" x14ac:dyDescent="0.2">
      <c r="B40" s="418">
        <f t="shared" si="1"/>
        <v>26</v>
      </c>
      <c r="C40" s="447" t="s">
        <v>1086</v>
      </c>
      <c r="D40" s="428" t="s">
        <v>1065</v>
      </c>
      <c r="E40" s="420"/>
      <c r="F40" s="420"/>
      <c r="G40" s="3">
        <v>1</v>
      </c>
      <c r="H40" s="3" t="s">
        <v>666</v>
      </c>
      <c r="I40" s="509">
        <v>0</v>
      </c>
      <c r="J40" s="509">
        <v>0</v>
      </c>
      <c r="K40" s="408"/>
    </row>
    <row r="41" spans="2:11" s="411" customFormat="1" ht="65.25" customHeight="1" x14ac:dyDescent="0.2">
      <c r="B41" s="418">
        <f t="shared" si="1"/>
        <v>27</v>
      </c>
      <c r="C41" s="447" t="s">
        <v>1085</v>
      </c>
      <c r="D41" s="428" t="s">
        <v>1063</v>
      </c>
      <c r="E41" s="420" t="s">
        <v>950</v>
      </c>
      <c r="F41" s="420" t="s">
        <v>950</v>
      </c>
      <c r="G41" s="421" t="s">
        <v>950</v>
      </c>
      <c r="H41" s="420" t="s">
        <v>950</v>
      </c>
      <c r="I41" s="421" t="s">
        <v>950</v>
      </c>
      <c r="J41" s="421" t="s">
        <v>950</v>
      </c>
      <c r="K41" s="408"/>
    </row>
    <row r="42" spans="2:11" s="411" customFormat="1" ht="65.25" customHeight="1" x14ac:dyDescent="0.2">
      <c r="B42" s="418">
        <f t="shared" si="1"/>
        <v>28</v>
      </c>
      <c r="C42" s="447" t="s">
        <v>1084</v>
      </c>
      <c r="D42" s="448" t="s">
        <v>1061</v>
      </c>
      <c r="E42" s="420"/>
      <c r="F42" s="420"/>
      <c r="G42" s="421" t="s">
        <v>950</v>
      </c>
      <c r="H42" s="420" t="s">
        <v>950</v>
      </c>
      <c r="I42" s="421" t="s">
        <v>950</v>
      </c>
      <c r="J42" s="421" t="s">
        <v>950</v>
      </c>
      <c r="K42" s="408"/>
    </row>
    <row r="43" spans="2:11" s="411" customFormat="1" ht="65.25" customHeight="1" x14ac:dyDescent="0.2">
      <c r="B43" s="418">
        <f t="shared" si="1"/>
        <v>29</v>
      </c>
      <c r="C43" s="447" t="s">
        <v>1083</v>
      </c>
      <c r="D43" s="430" t="s">
        <v>1059</v>
      </c>
      <c r="E43" s="420"/>
      <c r="F43" s="420"/>
      <c r="G43" s="3">
        <v>1</v>
      </c>
      <c r="H43" s="3" t="s">
        <v>666</v>
      </c>
      <c r="I43" s="509">
        <v>0</v>
      </c>
      <c r="J43" s="509">
        <v>0</v>
      </c>
      <c r="K43" s="408"/>
    </row>
    <row r="44" spans="2:11" s="411" customFormat="1" ht="65.25" customHeight="1" x14ac:dyDescent="0.2">
      <c r="B44" s="418">
        <f t="shared" si="1"/>
        <v>30</v>
      </c>
      <c r="C44" s="447" t="s">
        <v>1082</v>
      </c>
      <c r="D44" s="430" t="s">
        <v>1055</v>
      </c>
      <c r="E44" s="420"/>
      <c r="F44" s="420"/>
      <c r="G44" s="3">
        <v>2</v>
      </c>
      <c r="H44" s="3" t="s">
        <v>666</v>
      </c>
      <c r="I44" s="508">
        <v>0</v>
      </c>
      <c r="J44" s="509">
        <v>0</v>
      </c>
      <c r="K44" s="408"/>
    </row>
    <row r="45" spans="2:11" s="411" customFormat="1" ht="65.25" customHeight="1" x14ac:dyDescent="0.2">
      <c r="B45" s="418">
        <f t="shared" si="1"/>
        <v>31</v>
      </c>
      <c r="C45" s="447" t="s">
        <v>1081</v>
      </c>
      <c r="D45" s="430" t="s">
        <v>1053</v>
      </c>
      <c r="E45" s="420" t="s">
        <v>950</v>
      </c>
      <c r="F45" s="420" t="s">
        <v>950</v>
      </c>
      <c r="G45" s="421" t="s">
        <v>950</v>
      </c>
      <c r="H45" s="420" t="s">
        <v>950</v>
      </c>
      <c r="I45" s="421" t="s">
        <v>950</v>
      </c>
      <c r="J45" s="421" t="s">
        <v>950</v>
      </c>
      <c r="K45" s="408"/>
    </row>
    <row r="46" spans="2:11" s="411" customFormat="1" ht="79.5" customHeight="1" x14ac:dyDescent="0.2">
      <c r="B46" s="418">
        <f t="shared" si="1"/>
        <v>32</v>
      </c>
      <c r="C46" s="447" t="s">
        <v>1080</v>
      </c>
      <c r="D46" s="435" t="s">
        <v>1079</v>
      </c>
      <c r="E46" s="420"/>
      <c r="F46" s="420"/>
      <c r="G46" s="3">
        <v>1</v>
      </c>
      <c r="H46" s="3" t="s">
        <v>666</v>
      </c>
      <c r="I46" s="510">
        <v>0</v>
      </c>
      <c r="J46" s="509">
        <v>0</v>
      </c>
      <c r="K46" s="408"/>
    </row>
    <row r="47" spans="2:11" s="411" customFormat="1" ht="65.25" customHeight="1" x14ac:dyDescent="0.2">
      <c r="B47" s="418">
        <f t="shared" si="1"/>
        <v>33</v>
      </c>
      <c r="C47" s="447" t="s">
        <v>1078</v>
      </c>
      <c r="D47" s="451" t="s">
        <v>1051</v>
      </c>
      <c r="E47" s="3"/>
      <c r="F47" s="3"/>
      <c r="G47" s="3">
        <v>1</v>
      </c>
      <c r="H47" s="3" t="s">
        <v>666</v>
      </c>
      <c r="I47" s="408">
        <v>0</v>
      </c>
      <c r="J47" s="509">
        <v>0</v>
      </c>
      <c r="K47" s="450"/>
    </row>
    <row r="48" spans="2:11" s="411" customFormat="1" ht="30" customHeight="1" x14ac:dyDescent="0.2">
      <c r="B48" s="441"/>
      <c r="C48" s="449"/>
      <c r="D48" s="439" t="s">
        <v>1077</v>
      </c>
      <c r="E48" s="437"/>
      <c r="F48" s="437"/>
      <c r="G48" s="437"/>
      <c r="H48" s="437"/>
      <c r="I48" s="438"/>
      <c r="J48" s="438"/>
      <c r="K48" s="438"/>
    </row>
    <row r="49" spans="2:11" s="411" customFormat="1" ht="65.25" customHeight="1" x14ac:dyDescent="0.2">
      <c r="B49" s="418">
        <f>B47+1</f>
        <v>34</v>
      </c>
      <c r="C49" s="447" t="s">
        <v>1076</v>
      </c>
      <c r="D49" s="430" t="s">
        <v>1070</v>
      </c>
      <c r="E49" s="420"/>
      <c r="F49" s="420"/>
      <c r="G49" s="3">
        <v>2</v>
      </c>
      <c r="H49" s="3" t="s">
        <v>666</v>
      </c>
      <c r="I49" s="508">
        <v>0</v>
      </c>
      <c r="J49" s="509">
        <v>0</v>
      </c>
      <c r="K49" s="408"/>
    </row>
    <row r="50" spans="2:11" s="411" customFormat="1" ht="65.25" customHeight="1" x14ac:dyDescent="0.2">
      <c r="B50" s="418">
        <f t="shared" ref="B50:B59" si="2">B49+1</f>
        <v>35</v>
      </c>
      <c r="C50" s="447" t="s">
        <v>1075</v>
      </c>
      <c r="D50" s="430" t="s">
        <v>1068</v>
      </c>
      <c r="E50" s="420"/>
      <c r="F50" s="420"/>
      <c r="G50" s="3">
        <v>3</v>
      </c>
      <c r="H50" s="3" t="s">
        <v>666</v>
      </c>
      <c r="I50" s="508">
        <v>0</v>
      </c>
      <c r="J50" s="509">
        <v>0</v>
      </c>
      <c r="K50" s="408"/>
    </row>
    <row r="51" spans="2:11" s="411" customFormat="1" ht="65.25" customHeight="1" x14ac:dyDescent="0.2">
      <c r="B51" s="418">
        <f t="shared" si="2"/>
        <v>36</v>
      </c>
      <c r="C51" s="447" t="s">
        <v>807</v>
      </c>
      <c r="D51" s="430" t="s">
        <v>1067</v>
      </c>
      <c r="E51" s="430"/>
      <c r="F51" s="430"/>
      <c r="G51" s="3">
        <v>1</v>
      </c>
      <c r="H51" s="3" t="s">
        <v>666</v>
      </c>
      <c r="I51" s="408">
        <v>0</v>
      </c>
      <c r="J51" s="509">
        <v>0</v>
      </c>
      <c r="K51" s="430"/>
    </row>
    <row r="52" spans="2:11" s="411" customFormat="1" ht="65.25" customHeight="1" x14ac:dyDescent="0.2">
      <c r="B52" s="418">
        <f t="shared" si="2"/>
        <v>37</v>
      </c>
      <c r="C52" s="447" t="s">
        <v>809</v>
      </c>
      <c r="D52" s="428" t="s">
        <v>1065</v>
      </c>
      <c r="E52" s="420"/>
      <c r="F52" s="420"/>
      <c r="G52" s="3">
        <v>1</v>
      </c>
      <c r="H52" s="3" t="s">
        <v>666</v>
      </c>
      <c r="I52" s="509">
        <v>0</v>
      </c>
      <c r="J52" s="509">
        <v>0</v>
      </c>
      <c r="K52" s="408"/>
    </row>
    <row r="53" spans="2:11" s="411" customFormat="1" ht="65.25" customHeight="1" x14ac:dyDescent="0.2">
      <c r="B53" s="418">
        <f t="shared" si="2"/>
        <v>38</v>
      </c>
      <c r="C53" s="447" t="s">
        <v>810</v>
      </c>
      <c r="D53" s="428" t="s">
        <v>1063</v>
      </c>
      <c r="E53" s="420" t="s">
        <v>950</v>
      </c>
      <c r="F53" s="420" t="s">
        <v>950</v>
      </c>
      <c r="G53" s="421" t="s">
        <v>950</v>
      </c>
      <c r="H53" s="420" t="s">
        <v>950</v>
      </c>
      <c r="I53" s="421" t="s">
        <v>950</v>
      </c>
      <c r="J53" s="421" t="s">
        <v>950</v>
      </c>
      <c r="K53" s="408"/>
    </row>
    <row r="54" spans="2:11" s="411" customFormat="1" ht="65.25" customHeight="1" x14ac:dyDescent="0.2">
      <c r="B54" s="418">
        <f t="shared" si="2"/>
        <v>39</v>
      </c>
      <c r="C54" s="447" t="s">
        <v>811</v>
      </c>
      <c r="D54" s="448" t="s">
        <v>1061</v>
      </c>
      <c r="E54" s="420"/>
      <c r="F54" s="420"/>
      <c r="G54" s="421" t="s">
        <v>950</v>
      </c>
      <c r="H54" s="420" t="s">
        <v>950</v>
      </c>
      <c r="I54" s="421" t="s">
        <v>950</v>
      </c>
      <c r="J54" s="421" t="s">
        <v>950</v>
      </c>
      <c r="K54" s="408"/>
    </row>
    <row r="55" spans="2:11" s="411" customFormat="1" ht="65.25" customHeight="1" x14ac:dyDescent="0.2">
      <c r="B55" s="418">
        <f t="shared" si="2"/>
        <v>40</v>
      </c>
      <c r="C55" s="447" t="s">
        <v>812</v>
      </c>
      <c r="D55" s="430" t="s">
        <v>1059</v>
      </c>
      <c r="E55" s="420"/>
      <c r="F55" s="420"/>
      <c r="G55" s="3">
        <v>1</v>
      </c>
      <c r="H55" s="3" t="s">
        <v>666</v>
      </c>
      <c r="I55" s="509">
        <v>0</v>
      </c>
      <c r="J55" s="509">
        <v>0</v>
      </c>
      <c r="K55" s="408"/>
    </row>
    <row r="56" spans="2:11" s="411" customFormat="1" ht="65.25" customHeight="1" x14ac:dyDescent="0.2">
      <c r="B56" s="418">
        <f t="shared" si="2"/>
        <v>41</v>
      </c>
      <c r="C56" s="447" t="s">
        <v>813</v>
      </c>
      <c r="D56" s="430" t="s">
        <v>1066</v>
      </c>
      <c r="E56" s="420" t="s">
        <v>950</v>
      </c>
      <c r="F56" s="420" t="s">
        <v>950</v>
      </c>
      <c r="G56" s="421" t="s">
        <v>950</v>
      </c>
      <c r="H56" s="420" t="s">
        <v>950</v>
      </c>
      <c r="I56" s="421" t="s">
        <v>950</v>
      </c>
      <c r="J56" s="421" t="s">
        <v>950</v>
      </c>
      <c r="K56" s="408"/>
    </row>
    <row r="57" spans="2:11" s="411" customFormat="1" ht="65.25" customHeight="1" x14ac:dyDescent="0.2">
      <c r="B57" s="418">
        <f t="shared" si="2"/>
        <v>42</v>
      </c>
      <c r="C57" s="447" t="s">
        <v>1074</v>
      </c>
      <c r="D57" s="430" t="s">
        <v>1055</v>
      </c>
      <c r="E57" s="420"/>
      <c r="F57" s="420"/>
      <c r="G57" s="3">
        <v>2</v>
      </c>
      <c r="H57" s="3" t="s">
        <v>666</v>
      </c>
      <c r="I57" s="508">
        <v>0</v>
      </c>
      <c r="J57" s="509">
        <v>0</v>
      </c>
      <c r="K57" s="408"/>
    </row>
    <row r="58" spans="2:11" s="411" customFormat="1" ht="65.25" customHeight="1" x14ac:dyDescent="0.2">
      <c r="B58" s="418">
        <f t="shared" si="2"/>
        <v>43</v>
      </c>
      <c r="C58" s="447" t="s">
        <v>818</v>
      </c>
      <c r="D58" s="430" t="s">
        <v>1053</v>
      </c>
      <c r="E58" s="420" t="s">
        <v>950</v>
      </c>
      <c r="F58" s="420" t="s">
        <v>950</v>
      </c>
      <c r="G58" s="421" t="s">
        <v>950</v>
      </c>
      <c r="H58" s="420" t="s">
        <v>950</v>
      </c>
      <c r="I58" s="421" t="s">
        <v>950</v>
      </c>
      <c r="J58" s="421" t="s">
        <v>950</v>
      </c>
      <c r="K58" s="408"/>
    </row>
    <row r="59" spans="2:11" s="411" customFormat="1" ht="65.25" customHeight="1" x14ac:dyDescent="0.2">
      <c r="B59" s="418">
        <f t="shared" si="2"/>
        <v>44</v>
      </c>
      <c r="C59" s="447" t="s">
        <v>819</v>
      </c>
      <c r="D59" s="435" t="s">
        <v>1073</v>
      </c>
      <c r="E59" s="420"/>
      <c r="F59" s="420"/>
      <c r="G59" s="3">
        <v>1</v>
      </c>
      <c r="H59" s="3" t="s">
        <v>666</v>
      </c>
      <c r="I59" s="510">
        <v>0</v>
      </c>
      <c r="J59" s="509">
        <v>0</v>
      </c>
      <c r="K59" s="408"/>
    </row>
    <row r="60" spans="2:11" s="411" customFormat="1" ht="30" customHeight="1" x14ac:dyDescent="0.2">
      <c r="B60" s="441"/>
      <c r="C60" s="449"/>
      <c r="D60" s="439" t="s">
        <v>1072</v>
      </c>
      <c r="E60" s="437"/>
      <c r="F60" s="437"/>
      <c r="G60" s="437"/>
      <c r="H60" s="437"/>
      <c r="I60" s="438"/>
      <c r="J60" s="438"/>
      <c r="K60" s="438"/>
    </row>
    <row r="61" spans="2:11" s="411" customFormat="1" ht="65.25" customHeight="1" x14ac:dyDescent="0.2">
      <c r="B61" s="418">
        <f>B59+1</f>
        <v>45</v>
      </c>
      <c r="C61" s="447" t="s">
        <v>1071</v>
      </c>
      <c r="D61" s="430" t="s">
        <v>1070</v>
      </c>
      <c r="E61" s="420"/>
      <c r="F61" s="420"/>
      <c r="G61" s="3">
        <v>2</v>
      </c>
      <c r="H61" s="3" t="s">
        <v>666</v>
      </c>
      <c r="I61" s="508">
        <v>0</v>
      </c>
      <c r="J61" s="509">
        <v>0</v>
      </c>
      <c r="K61" s="408"/>
    </row>
    <row r="62" spans="2:11" s="411" customFormat="1" ht="65.25" customHeight="1" x14ac:dyDescent="0.2">
      <c r="B62" s="418">
        <f t="shared" ref="B62:B72" si="3">B61+1</f>
        <v>46</v>
      </c>
      <c r="C62" s="447" t="s">
        <v>1069</v>
      </c>
      <c r="D62" s="430" t="s">
        <v>1068</v>
      </c>
      <c r="E62" s="420"/>
      <c r="F62" s="420"/>
      <c r="G62" s="3">
        <v>3</v>
      </c>
      <c r="H62" s="3" t="s">
        <v>666</v>
      </c>
      <c r="I62" s="508">
        <v>0</v>
      </c>
      <c r="J62" s="509">
        <v>0</v>
      </c>
      <c r="K62" s="408"/>
    </row>
    <row r="63" spans="2:11" s="411" customFormat="1" ht="65.25" customHeight="1" x14ac:dyDescent="0.2">
      <c r="B63" s="418">
        <f t="shared" si="3"/>
        <v>47</v>
      </c>
      <c r="C63" s="447" t="s">
        <v>836</v>
      </c>
      <c r="D63" s="430" t="s">
        <v>1067</v>
      </c>
      <c r="E63" s="430"/>
      <c r="F63" s="430"/>
      <c r="G63" s="3">
        <v>1</v>
      </c>
      <c r="H63" s="3" t="s">
        <v>666</v>
      </c>
      <c r="I63" s="408">
        <v>0</v>
      </c>
      <c r="J63" s="509">
        <v>0</v>
      </c>
      <c r="K63" s="430"/>
    </row>
    <row r="64" spans="2:11" s="411" customFormat="1" ht="65.25" customHeight="1" x14ac:dyDescent="0.2">
      <c r="B64" s="418">
        <f t="shared" si="3"/>
        <v>48</v>
      </c>
      <c r="C64" s="447" t="s">
        <v>838</v>
      </c>
      <c r="D64" s="430" t="s">
        <v>1066</v>
      </c>
      <c r="E64" s="420" t="s">
        <v>950</v>
      </c>
      <c r="F64" s="420" t="s">
        <v>950</v>
      </c>
      <c r="G64" s="421" t="s">
        <v>950</v>
      </c>
      <c r="H64" s="420" t="s">
        <v>950</v>
      </c>
      <c r="I64" s="421" t="s">
        <v>950</v>
      </c>
      <c r="J64" s="421" t="s">
        <v>950</v>
      </c>
      <c r="K64" s="408"/>
    </row>
    <row r="65" spans="2:11" s="411" customFormat="1" ht="65.25" customHeight="1" x14ac:dyDescent="0.2">
      <c r="B65" s="418">
        <f t="shared" si="3"/>
        <v>49</v>
      </c>
      <c r="C65" s="447" t="s">
        <v>905</v>
      </c>
      <c r="D65" s="428" t="s">
        <v>1065</v>
      </c>
      <c r="E65" s="420"/>
      <c r="F65" s="420"/>
      <c r="G65" s="3">
        <v>1</v>
      </c>
      <c r="H65" s="3" t="s">
        <v>666</v>
      </c>
      <c r="I65" s="509">
        <v>0</v>
      </c>
      <c r="J65" s="509">
        <v>0</v>
      </c>
      <c r="K65" s="408"/>
    </row>
    <row r="66" spans="2:11" s="411" customFormat="1" ht="65.25" customHeight="1" x14ac:dyDescent="0.2">
      <c r="B66" s="418">
        <f t="shared" si="3"/>
        <v>50</v>
      </c>
      <c r="C66" s="447" t="s">
        <v>1064</v>
      </c>
      <c r="D66" s="428" t="s">
        <v>1063</v>
      </c>
      <c r="E66" s="420" t="s">
        <v>950</v>
      </c>
      <c r="F66" s="420" t="s">
        <v>950</v>
      </c>
      <c r="G66" s="421" t="s">
        <v>950</v>
      </c>
      <c r="H66" s="420" t="s">
        <v>950</v>
      </c>
      <c r="I66" s="421" t="s">
        <v>950</v>
      </c>
      <c r="J66" s="421" t="s">
        <v>950</v>
      </c>
      <c r="K66" s="408"/>
    </row>
    <row r="67" spans="2:11" s="411" customFormat="1" ht="65.25" customHeight="1" x14ac:dyDescent="0.2">
      <c r="B67" s="418">
        <f t="shared" si="3"/>
        <v>51</v>
      </c>
      <c r="C67" s="447" t="s">
        <v>1062</v>
      </c>
      <c r="D67" s="448" t="s">
        <v>1061</v>
      </c>
      <c r="E67" s="420"/>
      <c r="F67" s="420"/>
      <c r="G67" s="421" t="s">
        <v>950</v>
      </c>
      <c r="H67" s="420" t="s">
        <v>950</v>
      </c>
      <c r="I67" s="421" t="s">
        <v>950</v>
      </c>
      <c r="J67" s="421" t="s">
        <v>950</v>
      </c>
      <c r="K67" s="408"/>
    </row>
    <row r="68" spans="2:11" s="411" customFormat="1" ht="65.25" customHeight="1" x14ac:dyDescent="0.2">
      <c r="B68" s="418">
        <f t="shared" si="3"/>
        <v>52</v>
      </c>
      <c r="C68" s="447" t="s">
        <v>1060</v>
      </c>
      <c r="D68" s="430" t="s">
        <v>1059</v>
      </c>
      <c r="E68" s="420"/>
      <c r="F68" s="420"/>
      <c r="G68" s="3">
        <v>1</v>
      </c>
      <c r="H68" s="3" t="s">
        <v>666</v>
      </c>
      <c r="I68" s="509">
        <v>0</v>
      </c>
      <c r="J68" s="509">
        <v>0</v>
      </c>
      <c r="K68" s="408"/>
    </row>
    <row r="69" spans="2:11" s="411" customFormat="1" ht="65.25" customHeight="1" x14ac:dyDescent="0.2">
      <c r="B69" s="418">
        <f t="shared" si="3"/>
        <v>53</v>
      </c>
      <c r="C69" s="447" t="s">
        <v>1058</v>
      </c>
      <c r="D69" s="451" t="s">
        <v>1057</v>
      </c>
      <c r="E69" s="420" t="s">
        <v>950</v>
      </c>
      <c r="F69" s="420" t="s">
        <v>950</v>
      </c>
      <c r="G69" s="3">
        <v>2</v>
      </c>
      <c r="H69" s="3" t="s">
        <v>666</v>
      </c>
      <c r="I69" s="510">
        <v>0</v>
      </c>
      <c r="J69" s="509">
        <v>0</v>
      </c>
      <c r="K69" s="408"/>
    </row>
    <row r="70" spans="2:11" s="411" customFormat="1" ht="65.25" customHeight="1" x14ac:dyDescent="0.2">
      <c r="B70" s="418">
        <f t="shared" si="3"/>
        <v>54</v>
      </c>
      <c r="C70" s="447" t="s">
        <v>1056</v>
      </c>
      <c r="D70" s="430" t="s">
        <v>1055</v>
      </c>
      <c r="E70" s="420"/>
      <c r="F70" s="420"/>
      <c r="G70" s="3">
        <v>2</v>
      </c>
      <c r="H70" s="3" t="s">
        <v>666</v>
      </c>
      <c r="I70" s="508">
        <v>0</v>
      </c>
      <c r="J70" s="509">
        <v>0</v>
      </c>
      <c r="K70" s="408"/>
    </row>
    <row r="71" spans="2:11" s="411" customFormat="1" ht="65.25" customHeight="1" x14ac:dyDescent="0.2">
      <c r="B71" s="418">
        <f t="shared" si="3"/>
        <v>55</v>
      </c>
      <c r="C71" s="447" t="s">
        <v>1054</v>
      </c>
      <c r="D71" s="430" t="s">
        <v>1053</v>
      </c>
      <c r="E71" s="420" t="s">
        <v>950</v>
      </c>
      <c r="F71" s="420" t="s">
        <v>950</v>
      </c>
      <c r="G71" s="421" t="s">
        <v>950</v>
      </c>
      <c r="H71" s="420" t="s">
        <v>950</v>
      </c>
      <c r="I71" s="421" t="s">
        <v>950</v>
      </c>
      <c r="J71" s="421" t="s">
        <v>950</v>
      </c>
      <c r="K71" s="408"/>
    </row>
    <row r="72" spans="2:11" s="411" customFormat="1" ht="65.25" customHeight="1" x14ac:dyDescent="0.2">
      <c r="B72" s="418">
        <f t="shared" si="3"/>
        <v>56</v>
      </c>
      <c r="C72" s="447" t="s">
        <v>1052</v>
      </c>
      <c r="D72" s="451" t="s">
        <v>1051</v>
      </c>
      <c r="E72" s="3"/>
      <c r="F72" s="3"/>
      <c r="G72" s="3">
        <v>1</v>
      </c>
      <c r="H72" s="3" t="s">
        <v>666</v>
      </c>
      <c r="I72" s="408">
        <v>0</v>
      </c>
      <c r="J72" s="509">
        <v>0</v>
      </c>
      <c r="K72" s="450"/>
    </row>
    <row r="73" spans="2:11" s="411" customFormat="1" ht="30" customHeight="1" x14ac:dyDescent="0.2">
      <c r="B73" s="441"/>
      <c r="C73" s="449"/>
      <c r="D73" s="439" t="s">
        <v>1050</v>
      </c>
      <c r="E73" s="437"/>
      <c r="F73" s="437"/>
      <c r="G73" s="437"/>
      <c r="H73" s="437"/>
      <c r="I73" s="438"/>
      <c r="J73" s="438"/>
      <c r="K73" s="438"/>
    </row>
    <row r="74" spans="2:11" s="411" customFormat="1" ht="70.5" customHeight="1" x14ac:dyDescent="0.2">
      <c r="B74" s="418">
        <f>B72+1</f>
        <v>57</v>
      </c>
      <c r="C74" s="447" t="s">
        <v>1049</v>
      </c>
      <c r="D74" s="448" t="s">
        <v>1048</v>
      </c>
      <c r="E74" s="405"/>
      <c r="F74" s="420"/>
      <c r="G74" s="421" t="s">
        <v>950</v>
      </c>
      <c r="H74" s="420" t="s">
        <v>950</v>
      </c>
      <c r="I74" s="421" t="s">
        <v>950</v>
      </c>
      <c r="J74" s="421" t="s">
        <v>950</v>
      </c>
      <c r="K74" s="408"/>
    </row>
    <row r="75" spans="2:11" s="411" customFormat="1" ht="65.650000000000006" customHeight="1" x14ac:dyDescent="0.2">
      <c r="B75" s="418">
        <f>B74+1</f>
        <v>58</v>
      </c>
      <c r="C75" s="447" t="s">
        <v>1047</v>
      </c>
      <c r="D75" s="446" t="s">
        <v>1042</v>
      </c>
      <c r="E75" s="405"/>
      <c r="F75" s="420"/>
      <c r="G75" s="3">
        <v>6</v>
      </c>
      <c r="H75" s="3" t="s">
        <v>666</v>
      </c>
      <c r="I75" s="408">
        <v>0</v>
      </c>
      <c r="J75" s="509">
        <v>0</v>
      </c>
      <c r="K75" s="408"/>
    </row>
    <row r="76" spans="2:11" s="411" customFormat="1" ht="30" customHeight="1" x14ac:dyDescent="0.2">
      <c r="B76" s="441"/>
      <c r="C76" s="449"/>
      <c r="D76" s="439" t="s">
        <v>1046</v>
      </c>
      <c r="E76" s="437"/>
      <c r="F76" s="437"/>
      <c r="G76" s="437"/>
      <c r="H76" s="437"/>
      <c r="I76" s="438"/>
      <c r="J76" s="438"/>
      <c r="K76" s="438"/>
    </row>
    <row r="77" spans="2:11" s="411" customFormat="1" ht="70.5" customHeight="1" x14ac:dyDescent="0.2">
      <c r="B77" s="418">
        <f>B75+1</f>
        <v>59</v>
      </c>
      <c r="C77" s="447" t="s">
        <v>1045</v>
      </c>
      <c r="D77" s="448" t="s">
        <v>1044</v>
      </c>
      <c r="E77" s="405"/>
      <c r="F77" s="420"/>
      <c r="G77" s="421" t="s">
        <v>950</v>
      </c>
      <c r="H77" s="420" t="s">
        <v>950</v>
      </c>
      <c r="I77" s="421" t="s">
        <v>950</v>
      </c>
      <c r="J77" s="421" t="s">
        <v>950</v>
      </c>
      <c r="K77" s="408"/>
    </row>
    <row r="78" spans="2:11" s="411" customFormat="1" ht="65.650000000000006" customHeight="1" x14ac:dyDescent="0.2">
      <c r="B78" s="418">
        <f>B77+1</f>
        <v>60</v>
      </c>
      <c r="C78" s="447" t="s">
        <v>1043</v>
      </c>
      <c r="D78" s="446" t="s">
        <v>1042</v>
      </c>
      <c r="E78" s="405"/>
      <c r="F78" s="420"/>
      <c r="G78" s="3">
        <v>7</v>
      </c>
      <c r="H78" s="3" t="s">
        <v>666</v>
      </c>
      <c r="I78" s="408">
        <v>0</v>
      </c>
      <c r="J78" s="509">
        <v>0</v>
      </c>
      <c r="K78" s="408"/>
    </row>
    <row r="79" spans="2:11" s="411" customFormat="1" ht="50.1" customHeight="1" x14ac:dyDescent="0.2">
      <c r="B79" s="427" t="s">
        <v>750</v>
      </c>
      <c r="C79" s="427" t="s">
        <v>750</v>
      </c>
      <c r="D79" s="434" t="s">
        <v>1041</v>
      </c>
      <c r="E79" s="431"/>
      <c r="F79" s="431"/>
      <c r="G79" s="433"/>
      <c r="H79" s="433"/>
      <c r="I79" s="507"/>
      <c r="J79" s="432">
        <v>0</v>
      </c>
      <c r="K79" s="432"/>
    </row>
    <row r="80" spans="2:11" s="411" customFormat="1" ht="30" customHeight="1" x14ac:dyDescent="0.2">
      <c r="B80" s="441"/>
      <c r="C80" s="440"/>
      <c r="D80" s="439" t="s">
        <v>1021</v>
      </c>
      <c r="E80" s="437"/>
      <c r="F80" s="437"/>
      <c r="G80" s="437"/>
      <c r="H80" s="437"/>
      <c r="I80" s="438"/>
      <c r="J80" s="438"/>
      <c r="K80" s="438"/>
    </row>
    <row r="81" spans="2:11" ht="60" customHeight="1" x14ac:dyDescent="0.2">
      <c r="B81" s="418">
        <f>B78+1</f>
        <v>61</v>
      </c>
      <c r="D81" s="445" t="s">
        <v>1040</v>
      </c>
      <c r="G81" s="3">
        <v>690</v>
      </c>
      <c r="H81" s="3" t="s">
        <v>200</v>
      </c>
      <c r="I81" s="408">
        <v>0</v>
      </c>
      <c r="J81" s="509">
        <f t="shared" ref="J81:J90" si="4">I81*G81</f>
        <v>0</v>
      </c>
      <c r="K81" s="408"/>
    </row>
    <row r="82" spans="2:11" ht="60" customHeight="1" x14ac:dyDescent="0.2">
      <c r="B82" s="418">
        <f t="shared" ref="B82:B90" si="5">B81+1</f>
        <v>62</v>
      </c>
      <c r="D82" s="445" t="s">
        <v>1034</v>
      </c>
      <c r="G82" s="3">
        <v>370</v>
      </c>
      <c r="H82" s="3" t="s">
        <v>200</v>
      </c>
      <c r="I82" s="408">
        <v>0</v>
      </c>
      <c r="J82" s="509">
        <f t="shared" si="4"/>
        <v>0</v>
      </c>
      <c r="K82" s="408"/>
    </row>
    <row r="83" spans="2:11" ht="80.099999999999994" customHeight="1" x14ac:dyDescent="0.2">
      <c r="B83" s="418">
        <f t="shared" si="5"/>
        <v>63</v>
      </c>
      <c r="D83" s="445" t="s">
        <v>1039</v>
      </c>
      <c r="G83" s="3">
        <v>180</v>
      </c>
      <c r="H83" s="3" t="s">
        <v>200</v>
      </c>
      <c r="I83" s="408">
        <v>0</v>
      </c>
      <c r="J83" s="509">
        <f t="shared" si="4"/>
        <v>0</v>
      </c>
      <c r="K83" s="408"/>
    </row>
    <row r="84" spans="2:11" ht="80.099999999999994" customHeight="1" x14ac:dyDescent="0.2">
      <c r="B84" s="418">
        <f t="shared" si="5"/>
        <v>64</v>
      </c>
      <c r="D84" s="445" t="s">
        <v>1037</v>
      </c>
      <c r="G84" s="3">
        <v>60</v>
      </c>
      <c r="H84" s="3" t="s">
        <v>200</v>
      </c>
      <c r="I84" s="408">
        <v>0</v>
      </c>
      <c r="J84" s="509">
        <f t="shared" si="4"/>
        <v>0</v>
      </c>
      <c r="K84" s="408"/>
    </row>
    <row r="85" spans="2:11" ht="85.15" customHeight="1" x14ac:dyDescent="0.2">
      <c r="B85" s="418">
        <f t="shared" si="5"/>
        <v>65</v>
      </c>
      <c r="D85" s="405" t="s">
        <v>1033</v>
      </c>
      <c r="G85" s="3">
        <v>25</v>
      </c>
      <c r="H85" s="3" t="s">
        <v>200</v>
      </c>
      <c r="I85" s="408">
        <v>0</v>
      </c>
      <c r="J85" s="509">
        <f t="shared" si="4"/>
        <v>0</v>
      </c>
      <c r="K85" s="408"/>
    </row>
    <row r="86" spans="2:11" ht="85.15" customHeight="1" x14ac:dyDescent="0.2">
      <c r="B86" s="418">
        <f t="shared" si="5"/>
        <v>66</v>
      </c>
      <c r="D86" s="405" t="s">
        <v>1036</v>
      </c>
      <c r="G86" s="3">
        <v>10</v>
      </c>
      <c r="H86" s="3" t="s">
        <v>200</v>
      </c>
      <c r="I86" s="408">
        <v>250</v>
      </c>
      <c r="J86" s="509">
        <f t="shared" si="4"/>
        <v>2500</v>
      </c>
      <c r="K86" s="408"/>
    </row>
    <row r="87" spans="2:11" ht="50.1" customHeight="1" x14ac:dyDescent="0.2">
      <c r="B87" s="418">
        <f t="shared" si="5"/>
        <v>67</v>
      </c>
      <c r="D87" s="443" t="s">
        <v>1032</v>
      </c>
      <c r="G87" s="3">
        <v>50</v>
      </c>
      <c r="H87" s="3" t="s">
        <v>200</v>
      </c>
      <c r="I87" s="408">
        <v>0</v>
      </c>
      <c r="J87" s="509">
        <f t="shared" si="4"/>
        <v>0</v>
      </c>
      <c r="K87" s="408"/>
    </row>
    <row r="88" spans="2:11" ht="50.1" customHeight="1" x14ac:dyDescent="0.2">
      <c r="B88" s="418">
        <f t="shared" si="5"/>
        <v>68</v>
      </c>
      <c r="D88" s="443" t="s">
        <v>1031</v>
      </c>
      <c r="G88" s="3">
        <v>25</v>
      </c>
      <c r="H88" s="3" t="s">
        <v>200</v>
      </c>
      <c r="I88" s="408">
        <v>0</v>
      </c>
      <c r="J88" s="509">
        <f t="shared" si="4"/>
        <v>0</v>
      </c>
      <c r="K88" s="408"/>
    </row>
    <row r="89" spans="2:11" ht="50.1" customHeight="1" x14ac:dyDescent="0.2">
      <c r="B89" s="418">
        <f t="shared" si="5"/>
        <v>69</v>
      </c>
      <c r="D89" s="443" t="s">
        <v>1030</v>
      </c>
      <c r="G89" s="3">
        <v>10</v>
      </c>
      <c r="H89" s="3" t="s">
        <v>666</v>
      </c>
      <c r="I89" s="408">
        <v>0</v>
      </c>
      <c r="J89" s="509">
        <f t="shared" si="4"/>
        <v>0</v>
      </c>
      <c r="K89" s="408"/>
    </row>
    <row r="90" spans="2:11" ht="50.1" customHeight="1" x14ac:dyDescent="0.2">
      <c r="B90" s="418">
        <f t="shared" si="5"/>
        <v>70</v>
      </c>
      <c r="D90" s="409" t="s">
        <v>1029</v>
      </c>
      <c r="G90" s="3">
        <v>1</v>
      </c>
      <c r="H90" s="3" t="s">
        <v>998</v>
      </c>
      <c r="I90" s="408">
        <v>0</v>
      </c>
      <c r="J90" s="509">
        <f t="shared" si="4"/>
        <v>0</v>
      </c>
      <c r="K90" s="408"/>
    </row>
    <row r="91" spans="2:11" s="411" customFormat="1" ht="30" customHeight="1" x14ac:dyDescent="0.2">
      <c r="B91" s="441"/>
      <c r="C91" s="440"/>
      <c r="D91" s="439" t="s">
        <v>1019</v>
      </c>
      <c r="E91" s="437"/>
      <c r="F91" s="437"/>
      <c r="G91" s="437"/>
      <c r="H91" s="437"/>
      <c r="I91" s="438"/>
      <c r="J91" s="438"/>
      <c r="K91" s="438"/>
    </row>
    <row r="92" spans="2:11" ht="60" customHeight="1" x14ac:dyDescent="0.2">
      <c r="B92" s="418">
        <f>B89+1</f>
        <v>70</v>
      </c>
      <c r="D92" s="445" t="s">
        <v>1040</v>
      </c>
      <c r="G92" s="3">
        <v>1090</v>
      </c>
      <c r="H92" s="3" t="s">
        <v>200</v>
      </c>
      <c r="I92" s="408">
        <v>0</v>
      </c>
      <c r="J92" s="509">
        <f t="shared" ref="J92:J102" si="6">I92*G92</f>
        <v>0</v>
      </c>
      <c r="K92" s="408"/>
    </row>
    <row r="93" spans="2:11" ht="60" customHeight="1" x14ac:dyDescent="0.2">
      <c r="B93" s="418">
        <f t="shared" ref="B93:B102" si="7">B92+1</f>
        <v>71</v>
      </c>
      <c r="D93" s="445" t="s">
        <v>1034</v>
      </c>
      <c r="G93" s="3">
        <v>380</v>
      </c>
      <c r="H93" s="3" t="s">
        <v>200</v>
      </c>
      <c r="I93" s="408">
        <v>0</v>
      </c>
      <c r="J93" s="509">
        <f t="shared" si="6"/>
        <v>0</v>
      </c>
      <c r="K93" s="408"/>
    </row>
    <row r="94" spans="2:11" ht="80.099999999999994" customHeight="1" x14ac:dyDescent="0.2">
      <c r="B94" s="418">
        <f t="shared" si="7"/>
        <v>72</v>
      </c>
      <c r="D94" s="445" t="s">
        <v>1039</v>
      </c>
      <c r="G94" s="3">
        <v>160</v>
      </c>
      <c r="H94" s="3" t="s">
        <v>200</v>
      </c>
      <c r="I94" s="408">
        <v>0</v>
      </c>
      <c r="J94" s="509">
        <f t="shared" si="6"/>
        <v>0</v>
      </c>
      <c r="K94" s="408"/>
    </row>
    <row r="95" spans="2:11" ht="80.099999999999994" customHeight="1" x14ac:dyDescent="0.2">
      <c r="B95" s="418">
        <f t="shared" si="7"/>
        <v>73</v>
      </c>
      <c r="D95" s="445" t="s">
        <v>1038</v>
      </c>
      <c r="G95" s="3">
        <v>130</v>
      </c>
      <c r="H95" s="3" t="s">
        <v>200</v>
      </c>
      <c r="I95" s="408">
        <v>0</v>
      </c>
      <c r="J95" s="509">
        <f t="shared" si="6"/>
        <v>0</v>
      </c>
      <c r="K95" s="408"/>
    </row>
    <row r="96" spans="2:11" ht="80.099999999999994" customHeight="1" x14ac:dyDescent="0.2">
      <c r="B96" s="418">
        <f t="shared" si="7"/>
        <v>74</v>
      </c>
      <c r="D96" s="445" t="s">
        <v>1037</v>
      </c>
      <c r="G96" s="3">
        <v>140</v>
      </c>
      <c r="H96" s="3" t="s">
        <v>200</v>
      </c>
      <c r="I96" s="408">
        <v>0</v>
      </c>
      <c r="J96" s="509">
        <f t="shared" si="6"/>
        <v>0</v>
      </c>
      <c r="K96" s="408"/>
    </row>
    <row r="97" spans="2:11" ht="85.15" customHeight="1" x14ac:dyDescent="0.2">
      <c r="B97" s="418">
        <f t="shared" si="7"/>
        <v>75</v>
      </c>
      <c r="D97" s="405" t="s">
        <v>1033</v>
      </c>
      <c r="G97" s="3">
        <v>20</v>
      </c>
      <c r="H97" s="3" t="s">
        <v>200</v>
      </c>
      <c r="I97" s="408">
        <v>0</v>
      </c>
      <c r="J97" s="509">
        <f t="shared" si="6"/>
        <v>0</v>
      </c>
      <c r="K97" s="408"/>
    </row>
    <row r="98" spans="2:11" ht="85.15" customHeight="1" x14ac:dyDescent="0.2">
      <c r="B98" s="418">
        <f t="shared" si="7"/>
        <v>76</v>
      </c>
      <c r="D98" s="405" t="s">
        <v>1036</v>
      </c>
      <c r="G98" s="3">
        <v>25</v>
      </c>
      <c r="H98" s="3" t="s">
        <v>200</v>
      </c>
      <c r="I98" s="408">
        <v>0</v>
      </c>
      <c r="J98" s="509">
        <f t="shared" si="6"/>
        <v>0</v>
      </c>
      <c r="K98" s="408"/>
    </row>
    <row r="99" spans="2:11" ht="50.1" customHeight="1" x14ac:dyDescent="0.2">
      <c r="B99" s="418">
        <f t="shared" si="7"/>
        <v>77</v>
      </c>
      <c r="D99" s="443" t="s">
        <v>1032</v>
      </c>
      <c r="G99" s="3">
        <v>100</v>
      </c>
      <c r="H99" s="3" t="s">
        <v>200</v>
      </c>
      <c r="I99" s="408">
        <v>0</v>
      </c>
      <c r="J99" s="509">
        <f t="shared" si="6"/>
        <v>0</v>
      </c>
      <c r="K99" s="408"/>
    </row>
    <row r="100" spans="2:11" ht="50.1" customHeight="1" x14ac:dyDescent="0.2">
      <c r="B100" s="418">
        <f t="shared" si="7"/>
        <v>78</v>
      </c>
      <c r="D100" s="443" t="s">
        <v>1031</v>
      </c>
      <c r="G100" s="3">
        <v>50</v>
      </c>
      <c r="H100" s="3" t="s">
        <v>200</v>
      </c>
      <c r="I100" s="408">
        <v>0</v>
      </c>
      <c r="J100" s="509">
        <f t="shared" si="6"/>
        <v>0</v>
      </c>
      <c r="K100" s="408"/>
    </row>
    <row r="101" spans="2:11" ht="50.1" customHeight="1" x14ac:dyDescent="0.2">
      <c r="B101" s="418">
        <f t="shared" si="7"/>
        <v>79</v>
      </c>
      <c r="D101" s="443" t="s">
        <v>1030</v>
      </c>
      <c r="G101" s="3">
        <v>25</v>
      </c>
      <c r="H101" s="3" t="s">
        <v>666</v>
      </c>
      <c r="I101" s="408">
        <v>0</v>
      </c>
      <c r="J101" s="509">
        <f t="shared" si="6"/>
        <v>0</v>
      </c>
      <c r="K101" s="408"/>
    </row>
    <row r="102" spans="2:11" ht="50.1" customHeight="1" x14ac:dyDescent="0.2">
      <c r="B102" s="418">
        <f t="shared" si="7"/>
        <v>80</v>
      </c>
      <c r="D102" s="409" t="s">
        <v>1029</v>
      </c>
      <c r="G102" s="3">
        <v>1</v>
      </c>
      <c r="H102" s="3" t="s">
        <v>998</v>
      </c>
      <c r="I102" s="408">
        <v>0</v>
      </c>
      <c r="J102" s="509">
        <f t="shared" si="6"/>
        <v>0</v>
      </c>
      <c r="K102" s="408"/>
    </row>
    <row r="103" spans="2:11" s="411" customFormat="1" ht="30" customHeight="1" x14ac:dyDescent="0.2">
      <c r="B103" s="441"/>
      <c r="C103" s="440"/>
      <c r="D103" s="439" t="s">
        <v>1035</v>
      </c>
      <c r="E103" s="437"/>
      <c r="F103" s="437"/>
      <c r="G103" s="437"/>
      <c r="H103" s="437"/>
      <c r="I103" s="438"/>
      <c r="J103" s="438"/>
      <c r="K103" s="438"/>
    </row>
    <row r="104" spans="2:11" ht="60" customHeight="1" x14ac:dyDescent="0.2">
      <c r="B104" s="418">
        <f>B102+1</f>
        <v>81</v>
      </c>
      <c r="D104" s="445" t="s">
        <v>1034</v>
      </c>
      <c r="G104" s="3">
        <v>955</v>
      </c>
      <c r="H104" s="3" t="s">
        <v>200</v>
      </c>
      <c r="I104" s="408">
        <v>0</v>
      </c>
      <c r="J104" s="509">
        <f t="shared" ref="J104:J109" si="8">I104*G104</f>
        <v>0</v>
      </c>
      <c r="K104" s="408"/>
    </row>
    <row r="105" spans="2:11" ht="85.15" customHeight="1" x14ac:dyDescent="0.2">
      <c r="B105" s="418">
        <f>B104+1</f>
        <v>82</v>
      </c>
      <c r="D105" s="405" t="s">
        <v>1033</v>
      </c>
      <c r="G105" s="444">
        <f>G104+1</f>
        <v>956</v>
      </c>
      <c r="H105" s="3" t="s">
        <v>200</v>
      </c>
      <c r="I105" s="408">
        <v>0</v>
      </c>
      <c r="J105" s="509">
        <f t="shared" si="8"/>
        <v>0</v>
      </c>
      <c r="K105" s="408"/>
    </row>
    <row r="106" spans="2:11" ht="50.1" customHeight="1" x14ac:dyDescent="0.2">
      <c r="B106" s="418">
        <f>B105+1</f>
        <v>83</v>
      </c>
      <c r="D106" s="443" t="s">
        <v>1032</v>
      </c>
      <c r="G106" s="3">
        <v>125</v>
      </c>
      <c r="H106" s="3" t="s">
        <v>200</v>
      </c>
      <c r="I106" s="408">
        <v>0</v>
      </c>
      <c r="J106" s="509">
        <f t="shared" si="8"/>
        <v>0</v>
      </c>
      <c r="K106" s="408"/>
    </row>
    <row r="107" spans="2:11" ht="50.1" customHeight="1" x14ac:dyDescent="0.2">
      <c r="B107" s="418">
        <f>B106+1</f>
        <v>84</v>
      </c>
      <c r="D107" s="443" t="s">
        <v>1031</v>
      </c>
      <c r="G107" s="3">
        <v>80</v>
      </c>
      <c r="H107" s="3" t="s">
        <v>200</v>
      </c>
      <c r="I107" s="408">
        <v>0</v>
      </c>
      <c r="J107" s="509">
        <f t="shared" si="8"/>
        <v>0</v>
      </c>
      <c r="K107" s="408"/>
    </row>
    <row r="108" spans="2:11" ht="50.1" customHeight="1" x14ac:dyDescent="0.2">
      <c r="B108" s="418">
        <f>B107+1</f>
        <v>85</v>
      </c>
      <c r="D108" s="443" t="s">
        <v>1030</v>
      </c>
      <c r="G108" s="3">
        <v>10</v>
      </c>
      <c r="H108" s="3" t="s">
        <v>666</v>
      </c>
      <c r="I108" s="408">
        <v>0</v>
      </c>
      <c r="J108" s="509">
        <f t="shared" si="8"/>
        <v>0</v>
      </c>
      <c r="K108" s="408"/>
    </row>
    <row r="109" spans="2:11" ht="50.1" customHeight="1" x14ac:dyDescent="0.2">
      <c r="B109" s="418">
        <f>B108+1</f>
        <v>86</v>
      </c>
      <c r="D109" s="409" t="s">
        <v>1029</v>
      </c>
      <c r="G109" s="3">
        <v>1</v>
      </c>
      <c r="H109" s="3" t="s">
        <v>998</v>
      </c>
      <c r="I109" s="408">
        <v>0</v>
      </c>
      <c r="J109" s="509">
        <f t="shared" si="8"/>
        <v>0</v>
      </c>
      <c r="K109" s="408"/>
    </row>
    <row r="110" spans="2:11" s="411" customFormat="1" ht="50.1" customHeight="1" x14ac:dyDescent="0.2">
      <c r="B110" s="427" t="s">
        <v>750</v>
      </c>
      <c r="C110" s="427" t="s">
        <v>750</v>
      </c>
      <c r="D110" s="434" t="s">
        <v>1028</v>
      </c>
      <c r="E110" s="431"/>
      <c r="F110" s="431"/>
      <c r="G110" s="433"/>
      <c r="H110" s="433"/>
      <c r="I110" s="507"/>
      <c r="J110" s="432">
        <f>SUBTOTAL(9,J112:J116)</f>
        <v>0</v>
      </c>
      <c r="K110" s="432"/>
    </row>
    <row r="111" spans="2:11" s="411" customFormat="1" ht="30" customHeight="1" x14ac:dyDescent="0.2">
      <c r="B111" s="441"/>
      <c r="C111" s="440"/>
      <c r="D111" s="439" t="s">
        <v>1021</v>
      </c>
      <c r="E111" s="437"/>
      <c r="F111" s="437"/>
      <c r="G111" s="437"/>
      <c r="H111" s="437"/>
      <c r="I111" s="438"/>
      <c r="J111" s="438"/>
      <c r="K111" s="438"/>
    </row>
    <row r="112" spans="2:11" s="411" customFormat="1" ht="249" customHeight="1" x14ac:dyDescent="0.2">
      <c r="B112" s="418">
        <f>B109+1</f>
        <v>87</v>
      </c>
      <c r="C112" s="405"/>
      <c r="D112" s="442" t="s">
        <v>1027</v>
      </c>
      <c r="E112" s="428"/>
      <c r="F112" s="428"/>
      <c r="G112" s="429">
        <v>1</v>
      </c>
      <c r="H112" s="429" t="s">
        <v>666</v>
      </c>
      <c r="I112" s="408">
        <v>0</v>
      </c>
      <c r="J112" s="509">
        <f>I112*G112</f>
        <v>0</v>
      </c>
      <c r="K112" s="429"/>
    </row>
    <row r="113" spans="2:11" s="411" customFormat="1" ht="30" customHeight="1" x14ac:dyDescent="0.2">
      <c r="B113" s="441"/>
      <c r="C113" s="440"/>
      <c r="D113" s="439" t="s">
        <v>1026</v>
      </c>
      <c r="E113" s="437"/>
      <c r="F113" s="437"/>
      <c r="G113" s="437"/>
      <c r="H113" s="437"/>
      <c r="I113" s="438"/>
      <c r="J113" s="438"/>
      <c r="K113" s="438"/>
    </row>
    <row r="114" spans="2:11" s="411" customFormat="1" ht="249" customHeight="1" x14ac:dyDescent="0.2">
      <c r="B114" s="418">
        <f>B112+1</f>
        <v>88</v>
      </c>
      <c r="C114" s="405"/>
      <c r="D114" s="442" t="s">
        <v>1025</v>
      </c>
      <c r="E114" s="428"/>
      <c r="F114" s="428"/>
      <c r="G114" s="429">
        <v>1</v>
      </c>
      <c r="H114" s="429" t="s">
        <v>666</v>
      </c>
      <c r="I114" s="408">
        <v>0</v>
      </c>
      <c r="J114" s="509">
        <f>I114*G114</f>
        <v>0</v>
      </c>
      <c r="K114" s="429"/>
    </row>
    <row r="115" spans="2:11" s="411" customFormat="1" ht="30" customHeight="1" x14ac:dyDescent="0.2">
      <c r="B115" s="441"/>
      <c r="C115" s="440"/>
      <c r="D115" s="439" t="s">
        <v>1024</v>
      </c>
      <c r="E115" s="437"/>
      <c r="F115" s="437"/>
      <c r="G115" s="437"/>
      <c r="H115" s="437"/>
      <c r="I115" s="438"/>
      <c r="J115" s="438"/>
      <c r="K115" s="438"/>
    </row>
    <row r="116" spans="2:11" s="411" customFormat="1" ht="105" customHeight="1" x14ac:dyDescent="0.2">
      <c r="B116" s="418">
        <f>B114+1</f>
        <v>89</v>
      </c>
      <c r="C116" s="405"/>
      <c r="D116" s="442" t="s">
        <v>1023</v>
      </c>
      <c r="E116" s="428"/>
      <c r="F116" s="428"/>
      <c r="G116" s="429">
        <v>7</v>
      </c>
      <c r="H116" s="429" t="s">
        <v>666</v>
      </c>
      <c r="I116" s="408">
        <v>0</v>
      </c>
      <c r="J116" s="509">
        <f>I116*G116</f>
        <v>0</v>
      </c>
      <c r="K116" s="429"/>
    </row>
    <row r="117" spans="2:11" s="411" customFormat="1" ht="50.1" customHeight="1" x14ac:dyDescent="0.2">
      <c r="B117" s="427" t="s">
        <v>750</v>
      </c>
      <c r="C117" s="427" t="s">
        <v>750</v>
      </c>
      <c r="D117" s="434" t="s">
        <v>1022</v>
      </c>
      <c r="E117" s="431"/>
      <c r="F117" s="431"/>
      <c r="G117" s="433"/>
      <c r="H117" s="433"/>
      <c r="I117" s="507"/>
      <c r="J117" s="432">
        <f>SUBTOTAL(9,J119:J138)</f>
        <v>0</v>
      </c>
      <c r="K117" s="432"/>
    </row>
    <row r="118" spans="2:11" s="411" customFormat="1" ht="30" customHeight="1" x14ac:dyDescent="0.2">
      <c r="B118" s="441"/>
      <c r="C118" s="440"/>
      <c r="D118" s="439" t="s">
        <v>1021</v>
      </c>
      <c r="E118" s="437"/>
      <c r="F118" s="437"/>
      <c r="G118" s="437"/>
      <c r="H118" s="437"/>
      <c r="I118" s="438"/>
      <c r="J118" s="438"/>
      <c r="K118" s="438"/>
    </row>
    <row r="119" spans="2:11" s="411" customFormat="1" ht="50.1" customHeight="1" x14ac:dyDescent="0.2">
      <c r="B119" s="418">
        <f>B116+1</f>
        <v>90</v>
      </c>
      <c r="C119" s="405"/>
      <c r="D119" s="430" t="s">
        <v>1018</v>
      </c>
      <c r="E119" s="409"/>
      <c r="F119" s="3"/>
      <c r="G119" s="3">
        <v>1</v>
      </c>
      <c r="H119" s="3" t="s">
        <v>666</v>
      </c>
      <c r="I119" s="510">
        <v>0</v>
      </c>
      <c r="J119" s="509">
        <f t="shared" ref="J119:J128" si="9">I119*G119</f>
        <v>0</v>
      </c>
      <c r="K119" s="3"/>
    </row>
    <row r="120" spans="2:11" s="411" customFormat="1" ht="50.1" customHeight="1" x14ac:dyDescent="0.2">
      <c r="B120" s="418">
        <f t="shared" ref="B120:B128" si="10">B119+1</f>
        <v>91</v>
      </c>
      <c r="C120" s="405"/>
      <c r="D120" s="435" t="s">
        <v>1017</v>
      </c>
      <c r="E120" s="409"/>
      <c r="F120" s="409"/>
      <c r="G120" s="409">
        <v>2</v>
      </c>
      <c r="H120" s="3" t="s">
        <v>666</v>
      </c>
      <c r="I120" s="510">
        <v>0</v>
      </c>
      <c r="J120" s="509">
        <f t="shared" si="9"/>
        <v>0</v>
      </c>
      <c r="K120" s="409"/>
    </row>
    <row r="121" spans="2:11" s="411" customFormat="1" ht="50.1" customHeight="1" x14ac:dyDescent="0.2">
      <c r="B121" s="418">
        <f t="shared" si="10"/>
        <v>92</v>
      </c>
      <c r="C121" s="405"/>
      <c r="D121" s="435" t="s">
        <v>1016</v>
      </c>
      <c r="E121" s="409"/>
      <c r="F121" s="409"/>
      <c r="G121" s="409">
        <v>1</v>
      </c>
      <c r="H121" s="3" t="s">
        <v>666</v>
      </c>
      <c r="I121" s="510">
        <v>0</v>
      </c>
      <c r="J121" s="509">
        <f t="shared" si="9"/>
        <v>0</v>
      </c>
      <c r="K121" s="409"/>
    </row>
    <row r="122" spans="2:11" s="411" customFormat="1" ht="50.1" customHeight="1" x14ac:dyDescent="0.2">
      <c r="B122" s="418">
        <f t="shared" si="10"/>
        <v>93</v>
      </c>
      <c r="C122" s="405"/>
      <c r="D122" s="435" t="s">
        <v>1015</v>
      </c>
      <c r="E122" s="430"/>
      <c r="F122" s="409"/>
      <c r="G122" s="409">
        <v>2</v>
      </c>
      <c r="H122" s="3" t="s">
        <v>666</v>
      </c>
      <c r="I122" s="510">
        <v>0</v>
      </c>
      <c r="J122" s="509">
        <f t="shared" si="9"/>
        <v>0</v>
      </c>
      <c r="K122" s="409"/>
    </row>
    <row r="123" spans="2:11" s="411" customFormat="1" ht="50.1" customHeight="1" x14ac:dyDescent="0.2">
      <c r="B123" s="418">
        <f t="shared" si="10"/>
        <v>94</v>
      </c>
      <c r="C123" s="405"/>
      <c r="D123" s="435" t="s">
        <v>1014</v>
      </c>
      <c r="E123" s="430"/>
      <c r="F123" s="409"/>
      <c r="G123" s="409">
        <v>2</v>
      </c>
      <c r="H123" s="3" t="s">
        <v>666</v>
      </c>
      <c r="I123" s="510">
        <v>0</v>
      </c>
      <c r="J123" s="509">
        <f t="shared" si="9"/>
        <v>0</v>
      </c>
      <c r="K123" s="409"/>
    </row>
    <row r="124" spans="2:11" s="411" customFormat="1" ht="50.1" customHeight="1" x14ac:dyDescent="0.2">
      <c r="B124" s="418">
        <f t="shared" si="10"/>
        <v>95</v>
      </c>
      <c r="C124" s="405"/>
      <c r="D124" s="435" t="s">
        <v>1013</v>
      </c>
      <c r="E124" s="409"/>
      <c r="F124" s="409"/>
      <c r="G124" s="409">
        <v>2</v>
      </c>
      <c r="H124" s="3" t="s">
        <v>666</v>
      </c>
      <c r="I124" s="510">
        <v>0</v>
      </c>
      <c r="J124" s="509">
        <f t="shared" si="9"/>
        <v>0</v>
      </c>
      <c r="K124" s="409"/>
    </row>
    <row r="125" spans="2:11" s="411" customFormat="1" ht="50.1" customHeight="1" x14ac:dyDescent="0.2">
      <c r="B125" s="418">
        <f t="shared" si="10"/>
        <v>96</v>
      </c>
      <c r="C125" s="405"/>
      <c r="D125" s="435" t="s">
        <v>1020</v>
      </c>
      <c r="E125" s="409"/>
      <c r="F125" s="409"/>
      <c r="G125" s="409">
        <v>1</v>
      </c>
      <c r="H125" s="3" t="s">
        <v>666</v>
      </c>
      <c r="I125" s="510">
        <v>0</v>
      </c>
      <c r="J125" s="509">
        <f t="shared" si="9"/>
        <v>0</v>
      </c>
      <c r="K125" s="409"/>
    </row>
    <row r="126" spans="2:11" s="411" customFormat="1" ht="50.1" customHeight="1" x14ac:dyDescent="0.2">
      <c r="B126" s="418">
        <f t="shared" si="10"/>
        <v>97</v>
      </c>
      <c r="C126" s="405"/>
      <c r="D126" s="436" t="s">
        <v>1012</v>
      </c>
      <c r="E126" s="409"/>
      <c r="F126" s="409"/>
      <c r="G126" s="409">
        <v>1</v>
      </c>
      <c r="H126" s="3" t="s">
        <v>666</v>
      </c>
      <c r="I126" s="510">
        <v>0</v>
      </c>
      <c r="J126" s="509">
        <f t="shared" si="9"/>
        <v>0</v>
      </c>
      <c r="K126" s="409"/>
    </row>
    <row r="127" spans="2:11" s="411" customFormat="1" ht="50.1" customHeight="1" x14ac:dyDescent="0.2">
      <c r="B127" s="418">
        <f t="shared" si="10"/>
        <v>98</v>
      </c>
      <c r="C127" s="405"/>
      <c r="D127" s="435" t="s">
        <v>1011</v>
      </c>
      <c r="E127" s="409"/>
      <c r="F127" s="409"/>
      <c r="G127" s="409">
        <v>1</v>
      </c>
      <c r="H127" s="3" t="s">
        <v>666</v>
      </c>
      <c r="I127" s="510">
        <v>0</v>
      </c>
      <c r="J127" s="509">
        <f t="shared" si="9"/>
        <v>0</v>
      </c>
      <c r="K127" s="409"/>
    </row>
    <row r="128" spans="2:11" s="411" customFormat="1" ht="59.65" customHeight="1" x14ac:dyDescent="0.2">
      <c r="B128" s="418">
        <f t="shared" si="10"/>
        <v>99</v>
      </c>
      <c r="C128" s="405"/>
      <c r="D128" s="435" t="s">
        <v>1010</v>
      </c>
      <c r="E128" s="409"/>
      <c r="F128" s="409"/>
      <c r="G128" s="409">
        <v>1</v>
      </c>
      <c r="H128" s="3" t="s">
        <v>666</v>
      </c>
      <c r="I128" s="510">
        <v>0</v>
      </c>
      <c r="J128" s="509">
        <f t="shared" si="9"/>
        <v>0</v>
      </c>
      <c r="K128" s="409"/>
    </row>
    <row r="129" spans="2:11" s="411" customFormat="1" ht="30" customHeight="1" x14ac:dyDescent="0.2">
      <c r="B129" s="441"/>
      <c r="C129" s="440"/>
      <c r="D129" s="439" t="s">
        <v>1019</v>
      </c>
      <c r="E129" s="437"/>
      <c r="F129" s="437"/>
      <c r="G129" s="437"/>
      <c r="H129" s="437"/>
      <c r="I129" s="438"/>
      <c r="J129" s="438"/>
      <c r="K129" s="438"/>
    </row>
    <row r="130" spans="2:11" s="411" customFormat="1" ht="50.1" customHeight="1" x14ac:dyDescent="0.2">
      <c r="B130" s="418">
        <f>B127</f>
        <v>98</v>
      </c>
      <c r="C130" s="405"/>
      <c r="D130" s="430" t="s">
        <v>1018</v>
      </c>
      <c r="E130" s="409"/>
      <c r="F130" s="3"/>
      <c r="G130" s="3">
        <v>1</v>
      </c>
      <c r="H130" s="3" t="s">
        <v>666</v>
      </c>
      <c r="I130" s="510">
        <v>0</v>
      </c>
      <c r="J130" s="509">
        <f t="shared" ref="J130:J138" si="11">I130*G130</f>
        <v>0</v>
      </c>
      <c r="K130" s="3"/>
    </row>
    <row r="131" spans="2:11" s="411" customFormat="1" ht="50.1" customHeight="1" x14ac:dyDescent="0.2">
      <c r="B131" s="418">
        <f t="shared" ref="B131:B138" si="12">B130+1</f>
        <v>99</v>
      </c>
      <c r="C131" s="405"/>
      <c r="D131" s="435" t="s">
        <v>1017</v>
      </c>
      <c r="E131" s="409"/>
      <c r="F131" s="409"/>
      <c r="G131" s="409">
        <v>1</v>
      </c>
      <c r="H131" s="3" t="s">
        <v>666</v>
      </c>
      <c r="I131" s="510">
        <v>0</v>
      </c>
      <c r="J131" s="509">
        <f t="shared" si="11"/>
        <v>0</v>
      </c>
      <c r="K131" s="409"/>
    </row>
    <row r="132" spans="2:11" s="411" customFormat="1" ht="50.1" customHeight="1" x14ac:dyDescent="0.2">
      <c r="B132" s="418">
        <f t="shared" si="12"/>
        <v>100</v>
      </c>
      <c r="C132" s="405"/>
      <c r="D132" s="435" t="s">
        <v>1016</v>
      </c>
      <c r="E132" s="409"/>
      <c r="F132" s="409"/>
      <c r="G132" s="409">
        <v>1</v>
      </c>
      <c r="H132" s="3" t="s">
        <v>666</v>
      </c>
      <c r="I132" s="510">
        <v>0</v>
      </c>
      <c r="J132" s="509">
        <f t="shared" si="11"/>
        <v>0</v>
      </c>
      <c r="K132" s="409"/>
    </row>
    <row r="133" spans="2:11" s="411" customFormat="1" ht="50.1" customHeight="1" x14ac:dyDescent="0.2">
      <c r="B133" s="418">
        <f t="shared" si="12"/>
        <v>101</v>
      </c>
      <c r="C133" s="405"/>
      <c r="D133" s="435" t="s">
        <v>1015</v>
      </c>
      <c r="E133" s="430"/>
      <c r="F133" s="409"/>
      <c r="G133" s="409">
        <v>2</v>
      </c>
      <c r="H133" s="3" t="s">
        <v>666</v>
      </c>
      <c r="I133" s="510">
        <v>0</v>
      </c>
      <c r="J133" s="509">
        <f t="shared" si="11"/>
        <v>0</v>
      </c>
      <c r="K133" s="409"/>
    </row>
    <row r="134" spans="2:11" s="411" customFormat="1" ht="50.1" customHeight="1" x14ac:dyDescent="0.2">
      <c r="B134" s="418">
        <f t="shared" si="12"/>
        <v>102</v>
      </c>
      <c r="C134" s="405"/>
      <c r="D134" s="435" t="s">
        <v>1014</v>
      </c>
      <c r="E134" s="430"/>
      <c r="F134" s="409"/>
      <c r="G134" s="409">
        <v>2</v>
      </c>
      <c r="H134" s="3" t="s">
        <v>666</v>
      </c>
      <c r="I134" s="510">
        <v>0</v>
      </c>
      <c r="J134" s="509">
        <f t="shared" si="11"/>
        <v>0</v>
      </c>
      <c r="K134" s="409"/>
    </row>
    <row r="135" spans="2:11" s="411" customFormat="1" ht="50.1" customHeight="1" x14ac:dyDescent="0.2">
      <c r="B135" s="418">
        <f t="shared" si="12"/>
        <v>103</v>
      </c>
      <c r="C135" s="405"/>
      <c r="D135" s="435" t="s">
        <v>1013</v>
      </c>
      <c r="E135" s="409"/>
      <c r="F135" s="409"/>
      <c r="G135" s="409">
        <v>1</v>
      </c>
      <c r="H135" s="3" t="s">
        <v>666</v>
      </c>
      <c r="I135" s="510">
        <v>0</v>
      </c>
      <c r="J135" s="509">
        <f t="shared" si="11"/>
        <v>0</v>
      </c>
      <c r="K135" s="409"/>
    </row>
    <row r="136" spans="2:11" s="411" customFormat="1" ht="50.1" customHeight="1" x14ac:dyDescent="0.2">
      <c r="B136" s="418">
        <f t="shared" si="12"/>
        <v>104</v>
      </c>
      <c r="C136" s="405"/>
      <c r="D136" s="436" t="s">
        <v>1012</v>
      </c>
      <c r="E136" s="409"/>
      <c r="F136" s="409"/>
      <c r="G136" s="409">
        <v>1</v>
      </c>
      <c r="H136" s="3" t="s">
        <v>666</v>
      </c>
      <c r="I136" s="510">
        <v>0</v>
      </c>
      <c r="J136" s="509">
        <f t="shared" si="11"/>
        <v>0</v>
      </c>
      <c r="K136" s="409"/>
    </row>
    <row r="137" spans="2:11" s="411" customFormat="1" ht="50.1" customHeight="1" x14ac:dyDescent="0.2">
      <c r="B137" s="418">
        <f t="shared" si="12"/>
        <v>105</v>
      </c>
      <c r="C137" s="405"/>
      <c r="D137" s="435" t="s">
        <v>1011</v>
      </c>
      <c r="E137" s="409"/>
      <c r="F137" s="409"/>
      <c r="G137" s="409">
        <v>1</v>
      </c>
      <c r="H137" s="3" t="s">
        <v>666</v>
      </c>
      <c r="I137" s="510">
        <v>0</v>
      </c>
      <c r="J137" s="509">
        <f t="shared" si="11"/>
        <v>0</v>
      </c>
      <c r="K137" s="409"/>
    </row>
    <row r="138" spans="2:11" s="411" customFormat="1" ht="60" customHeight="1" x14ac:dyDescent="0.2">
      <c r="B138" s="418">
        <f t="shared" si="12"/>
        <v>106</v>
      </c>
      <c r="C138" s="405"/>
      <c r="D138" s="435" t="s">
        <v>1010</v>
      </c>
      <c r="E138" s="409"/>
      <c r="F138" s="409"/>
      <c r="G138" s="409">
        <v>1</v>
      </c>
      <c r="H138" s="3" t="s">
        <v>666</v>
      </c>
      <c r="I138" s="510">
        <v>0</v>
      </c>
      <c r="J138" s="509">
        <f t="shared" si="11"/>
        <v>0</v>
      </c>
      <c r="K138" s="409"/>
    </row>
    <row r="139" spans="2:11" s="411" customFormat="1" ht="50.1" customHeight="1" x14ac:dyDescent="0.2">
      <c r="B139" s="427" t="s">
        <v>750</v>
      </c>
      <c r="C139" s="427" t="s">
        <v>750</v>
      </c>
      <c r="D139" s="434" t="s">
        <v>1009</v>
      </c>
      <c r="E139" s="431"/>
      <c r="F139" s="431"/>
      <c r="G139" s="433"/>
      <c r="H139" s="433"/>
      <c r="I139" s="507"/>
      <c r="J139" s="432">
        <f>SUBTOTAL(9,J140:J141)</f>
        <v>0</v>
      </c>
      <c r="K139" s="432"/>
    </row>
    <row r="140" spans="2:11" ht="103.15" customHeight="1" x14ac:dyDescent="0.2">
      <c r="B140" s="418">
        <f>B138+1</f>
        <v>107</v>
      </c>
      <c r="D140" s="430" t="s">
        <v>1008</v>
      </c>
      <c r="E140" s="409"/>
      <c r="F140" s="409"/>
      <c r="G140" s="429">
        <v>1</v>
      </c>
      <c r="H140" s="3" t="s">
        <v>666</v>
      </c>
      <c r="I140" s="509">
        <v>0</v>
      </c>
      <c r="J140" s="509">
        <f>I140*G140</f>
        <v>0</v>
      </c>
      <c r="K140" s="429"/>
    </row>
    <row r="141" spans="2:11" ht="50.1" customHeight="1" x14ac:dyDescent="0.2">
      <c r="B141" s="418">
        <f>B140+1</f>
        <v>108</v>
      </c>
      <c r="D141" s="430" t="s">
        <v>1007</v>
      </c>
      <c r="E141" s="409"/>
      <c r="F141" s="409"/>
      <c r="G141" s="429">
        <v>1</v>
      </c>
      <c r="H141" s="3" t="s">
        <v>666</v>
      </c>
      <c r="I141" s="509">
        <v>0</v>
      </c>
      <c r="J141" s="509">
        <f>I141*G141</f>
        <v>0</v>
      </c>
      <c r="K141" s="429"/>
    </row>
    <row r="142" spans="2:11" s="422" customFormat="1" ht="49.9" customHeight="1" x14ac:dyDescent="0.2">
      <c r="B142" s="427" t="s">
        <v>750</v>
      </c>
      <c r="C142" s="427" t="s">
        <v>750</v>
      </c>
      <c r="D142" s="426" t="s">
        <v>1006</v>
      </c>
      <c r="E142" s="423"/>
      <c r="F142" s="423"/>
      <c r="G142" s="425"/>
      <c r="H142" s="425"/>
      <c r="I142" s="511"/>
      <c r="J142" s="512">
        <f>SUBTOTAL(9,J143:J150)</f>
        <v>0</v>
      </c>
      <c r="K142" s="424"/>
    </row>
    <row r="143" spans="2:11" ht="30" customHeight="1" x14ac:dyDescent="0.2">
      <c r="B143" s="418">
        <f>B141+1</f>
        <v>109</v>
      </c>
      <c r="D143" s="420" t="s">
        <v>1005</v>
      </c>
      <c r="E143" s="421"/>
      <c r="F143" s="421"/>
      <c r="G143" s="416">
        <v>1</v>
      </c>
      <c r="H143" s="416" t="s">
        <v>998</v>
      </c>
      <c r="I143" s="408">
        <v>0</v>
      </c>
      <c r="J143" s="509">
        <f t="shared" ref="J143:J149" si="13">I143*G143</f>
        <v>0</v>
      </c>
      <c r="K143" s="408"/>
    </row>
    <row r="144" spans="2:11" ht="30" customHeight="1" x14ac:dyDescent="0.2">
      <c r="B144" s="418">
        <f t="shared" ref="B144:B149" si="14">B143+1</f>
        <v>110</v>
      </c>
      <c r="D144" s="420" t="s">
        <v>1004</v>
      </c>
      <c r="E144" s="421"/>
      <c r="F144" s="421"/>
      <c r="G144" s="416">
        <v>1</v>
      </c>
      <c r="H144" s="416" t="s">
        <v>998</v>
      </c>
      <c r="I144" s="408">
        <v>0</v>
      </c>
      <c r="J144" s="509">
        <f t="shared" si="13"/>
        <v>0</v>
      </c>
      <c r="K144" s="408"/>
    </row>
    <row r="145" spans="2:11" ht="30" customHeight="1" x14ac:dyDescent="0.2">
      <c r="B145" s="418">
        <f t="shared" si="14"/>
        <v>111</v>
      </c>
      <c r="D145" s="420" t="s">
        <v>1003</v>
      </c>
      <c r="E145" s="421"/>
      <c r="F145" s="421"/>
      <c r="G145" s="416">
        <v>1</v>
      </c>
      <c r="H145" s="416" t="s">
        <v>998</v>
      </c>
      <c r="I145" s="408">
        <v>0</v>
      </c>
      <c r="J145" s="509">
        <f t="shared" si="13"/>
        <v>0</v>
      </c>
      <c r="K145" s="408"/>
    </row>
    <row r="146" spans="2:11" ht="30" customHeight="1" x14ac:dyDescent="0.2">
      <c r="B146" s="418">
        <f t="shared" si="14"/>
        <v>112</v>
      </c>
      <c r="D146" s="405" t="s">
        <v>1002</v>
      </c>
      <c r="E146" s="421"/>
      <c r="F146" s="421"/>
      <c r="G146" s="416">
        <v>1</v>
      </c>
      <c r="H146" s="416" t="s">
        <v>998</v>
      </c>
      <c r="I146" s="408">
        <v>0</v>
      </c>
      <c r="J146" s="509">
        <f t="shared" si="13"/>
        <v>0</v>
      </c>
      <c r="K146" s="408"/>
    </row>
    <row r="147" spans="2:11" ht="30" customHeight="1" x14ac:dyDescent="0.2">
      <c r="B147" s="418">
        <f t="shared" si="14"/>
        <v>113</v>
      </c>
      <c r="D147" s="420" t="s">
        <v>1001</v>
      </c>
      <c r="E147" s="421"/>
      <c r="F147" s="421"/>
      <c r="G147" s="416">
        <v>1</v>
      </c>
      <c r="H147" s="416" t="s">
        <v>998</v>
      </c>
      <c r="I147" s="408">
        <v>0</v>
      </c>
      <c r="J147" s="509">
        <f t="shared" si="13"/>
        <v>0</v>
      </c>
      <c r="K147" s="408"/>
    </row>
    <row r="148" spans="2:11" ht="30" customHeight="1" x14ac:dyDescent="0.2">
      <c r="B148" s="418">
        <f t="shared" si="14"/>
        <v>114</v>
      </c>
      <c r="D148" s="420" t="s">
        <v>1000</v>
      </c>
      <c r="E148" s="419"/>
      <c r="F148" s="419"/>
      <c r="G148" s="416">
        <v>1</v>
      </c>
      <c r="H148" s="416" t="s">
        <v>998</v>
      </c>
      <c r="I148" s="408">
        <v>0</v>
      </c>
      <c r="J148" s="509">
        <f t="shared" si="13"/>
        <v>0</v>
      </c>
      <c r="K148" s="408"/>
    </row>
    <row r="149" spans="2:11" ht="30" customHeight="1" x14ac:dyDescent="0.2">
      <c r="B149" s="418">
        <f t="shared" si="14"/>
        <v>115</v>
      </c>
      <c r="D149" s="417" t="s">
        <v>999</v>
      </c>
      <c r="E149" s="415"/>
      <c r="F149" s="415"/>
      <c r="G149" s="416">
        <v>1</v>
      </c>
      <c r="H149" s="416" t="s">
        <v>998</v>
      </c>
      <c r="I149" s="408">
        <v>0</v>
      </c>
      <c r="J149" s="509">
        <f t="shared" si="13"/>
        <v>0</v>
      </c>
      <c r="K149" s="408"/>
    </row>
    <row r="150" spans="2:11" ht="13.5" thickBot="1" x14ac:dyDescent="0.25">
      <c r="B150" s="405"/>
      <c r="J150" s="408"/>
      <c r="K150" s="408"/>
    </row>
    <row r="151" spans="2:11" s="411" customFormat="1" ht="30" customHeight="1" thickBot="1" x14ac:dyDescent="0.25">
      <c r="B151" s="405"/>
      <c r="C151" s="62"/>
      <c r="D151" s="414" t="s">
        <v>997</v>
      </c>
      <c r="E151" s="412"/>
      <c r="F151" s="412"/>
      <c r="G151" s="412"/>
      <c r="H151" s="412"/>
      <c r="I151" s="413"/>
      <c r="J151" s="513">
        <v>0</v>
      </c>
      <c r="K151" s="413"/>
    </row>
    <row r="152" spans="2:11" x14ac:dyDescent="0.2">
      <c r="I152" s="410"/>
      <c r="J152" s="410"/>
      <c r="K152" s="410"/>
    </row>
  </sheetData>
  <pageMargins left="0.78740157480314965" right="0.78740157480314965" top="0.98425196850393704" bottom="0.98425196850393704" header="0.51181102362204722" footer="0.51181102362204722"/>
  <pageSetup paperSize="9" scale="53" fitToHeight="12" orientation="landscape" horizontalDpi="4294967292" verticalDpi="300" r:id="rId1"/>
  <headerFooter alignWithMargins="0">
    <oddFooter>&amp;L&amp;F&amp;C&amp;P/&amp;N&amp;R&amp;D / &amp;T</oddFooter>
  </headerFooter>
  <rowBreaks count="5" manualBreakCount="5">
    <brk id="34" max="12" man="1"/>
    <brk id="47" max="12" man="1"/>
    <brk id="59" max="12" man="1"/>
    <brk id="72" max="12" man="1"/>
    <brk id="1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52</vt:i4>
      </vt:variant>
    </vt:vector>
  </HeadingPairs>
  <TitlesOfParts>
    <vt:vector size="60" baseType="lpstr">
      <vt:lpstr>Pokyny pro vyplnění</vt:lpstr>
      <vt:lpstr>Stavba</vt:lpstr>
      <vt:lpstr>01 9297 Pol</vt:lpstr>
      <vt:lpstr>730-ÚT</vt:lpstr>
      <vt:lpstr>M21-EL</vt:lpstr>
      <vt:lpstr>M21-FVE</vt:lpstr>
      <vt:lpstr>M24-VZT</vt:lpstr>
      <vt:lpstr>M36-mar</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9297 Pol'!Názvy_tisku</vt:lpstr>
      <vt:lpstr>'M24-VZT'!Názvy_tisku</vt:lpstr>
      <vt:lpstr>oadresa</vt:lpstr>
      <vt:lpstr>Stavba!Objednatel</vt:lpstr>
      <vt:lpstr>Stavba!Objekt</vt:lpstr>
      <vt:lpstr>'01 9297 Pol'!Oblast_tisku</vt:lpstr>
      <vt:lpstr>'730-ÚT'!Oblast_tisku</vt:lpstr>
      <vt:lpstr>'M24-VZT'!Oblast_tisku</vt:lpstr>
      <vt:lpstr>'M36-mar'!Oblast_tisku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Jaromír Obšil</dc:creator>
  <cp:lastModifiedBy>Romana Kocourová</cp:lastModifiedBy>
  <cp:lastPrinted>2025-11-18T11:48:02Z</cp:lastPrinted>
  <dcterms:created xsi:type="dcterms:W3CDTF">2009-04-08T07:15:50Z</dcterms:created>
  <dcterms:modified xsi:type="dcterms:W3CDTF">2025-11-18T11:48:37Z</dcterms:modified>
</cp:coreProperties>
</file>